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ПЕНДАТА\ОКОНЧАТЕЛЬНАЯ\2018\41803086-Q1-2019 звіт\"/>
    </mc:Choice>
  </mc:AlternateContent>
  <bookViews>
    <workbookView xWindow="0" yWindow="0" windowWidth="24000" windowHeight="9030" tabRatio="897" firstSheet="1" activeTab="7"/>
  </bookViews>
  <sheets>
    <sheet name="фінплан - зведені показники" sheetId="14" r:id="rId1"/>
    <sheet name="1. Фін результат" sheetId="2" r:id="rId2"/>
    <sheet name="2. Розрахунки з бюджетом" sheetId="19" r:id="rId3"/>
    <sheet name="3. Рух грошових коштів" sheetId="18" r:id="rId4"/>
    <sheet name="4. Кап. інвестиції" sheetId="3" r:id="rId5"/>
    <sheet name=" 5. Коефіцієнти" sheetId="11" r:id="rId6"/>
    <sheet name="6.1. Інша інфо_1" sheetId="10" r:id="rId7"/>
    <sheet name="6.2. Інша інфо_2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5. Коефіцієнти'!$5:$5</definedName>
    <definedName name="_xlnm.Print_Titles" localSheetId="1">'1. Фін результат'!$7:$7</definedName>
    <definedName name="_xlnm.Print_Titles" localSheetId="2">'2. Розрахунки з бюджетом'!$6:$6</definedName>
    <definedName name="_xlnm.Print_Titles" localSheetId="3">'3. Рух грошових коштів'!$5:$5</definedName>
    <definedName name="_xlnm.Print_Titles" localSheetId="0">'фінплан - зведені показники'!$29:$29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5. Коефіцієнти'!$A$1:$F$27</definedName>
    <definedName name="_xlnm.Print_Area" localSheetId="1">'1. Фін результат'!$A$1:$H$116</definedName>
    <definedName name="_xlnm.Print_Area" localSheetId="2">'2. Розрахунки з бюджетом'!$A$1:$G$43</definedName>
    <definedName name="_xlnm.Print_Area" localSheetId="3">'3. Рух грошових коштів'!$A$1:$G$84</definedName>
    <definedName name="_xlnm.Print_Area" localSheetId="4">'4. Кап. інвестиції'!$A$1:$G$19</definedName>
    <definedName name="_xlnm.Print_Area" localSheetId="6">'6.1. Інша інфо_1'!$A$1:$O$78</definedName>
    <definedName name="_xlnm.Print_Area" localSheetId="7">'6.2. Інша інфо_2'!$A$1:$AF$63</definedName>
    <definedName name="_xlnm.Print_Area" localSheetId="0">'фінплан - зведені показники'!$A$1:$G$81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H33" i="10" l="1"/>
  <c r="H34" i="10"/>
  <c r="H30" i="10"/>
  <c r="L30" i="10" s="1"/>
  <c r="S21" i="10"/>
  <c r="R21" i="10"/>
  <c r="S26" i="10"/>
  <c r="R26" i="10"/>
  <c r="R27" i="10"/>
  <c r="J30" i="10"/>
  <c r="J29" i="10"/>
  <c r="D36" i="19"/>
  <c r="E70" i="14"/>
  <c r="F70" i="14" s="1"/>
  <c r="AD38" i="9"/>
  <c r="AE38" i="9" s="1"/>
  <c r="R38" i="9"/>
  <c r="G9" i="18"/>
  <c r="E15" i="18"/>
  <c r="G15" i="18" s="1"/>
  <c r="F17" i="18"/>
  <c r="D19" i="18"/>
  <c r="D21" i="18" s="1"/>
  <c r="J34" i="10"/>
  <c r="J33" i="10"/>
  <c r="N33" i="10" s="1"/>
  <c r="N34" i="10"/>
  <c r="H29" i="10"/>
  <c r="F68" i="14"/>
  <c r="F69" i="14"/>
  <c r="T39" i="9"/>
  <c r="S39" i="9"/>
  <c r="F20" i="18"/>
  <c r="E44" i="18"/>
  <c r="D51" i="14"/>
  <c r="G51" i="14" s="1"/>
  <c r="E51" i="14"/>
  <c r="D41" i="14"/>
  <c r="T36" i="9"/>
  <c r="T37" i="9"/>
  <c r="T35" i="9"/>
  <c r="AC38" i="9"/>
  <c r="AC39" i="9" s="1"/>
  <c r="AE37" i="9"/>
  <c r="AE36" i="9"/>
  <c r="AE35" i="9"/>
  <c r="Q38" i="9"/>
  <c r="T38" i="9" s="1"/>
  <c r="S35" i="9"/>
  <c r="S36" i="9"/>
  <c r="S37" i="9"/>
  <c r="S38" i="9"/>
  <c r="L29" i="10"/>
  <c r="D108" i="2"/>
  <c r="R22" i="10" s="1"/>
  <c r="L14" i="10"/>
  <c r="N14" i="10"/>
  <c r="L15" i="10"/>
  <c r="N15" i="10"/>
  <c r="L16" i="10"/>
  <c r="N16" i="10"/>
  <c r="L17" i="10"/>
  <c r="L18" i="10"/>
  <c r="N18" i="10"/>
  <c r="L19" i="10"/>
  <c r="L21" i="10"/>
  <c r="N21" i="10"/>
  <c r="L22" i="10"/>
  <c r="N22" i="10"/>
  <c r="L23" i="10"/>
  <c r="N23" i="10"/>
  <c r="N25" i="10"/>
  <c r="N26" i="10"/>
  <c r="L26" i="10"/>
  <c r="J27" i="10"/>
  <c r="N27" i="10"/>
  <c r="F31" i="10"/>
  <c r="L31" i="10"/>
  <c r="N31" i="10"/>
  <c r="F35" i="10"/>
  <c r="L35" i="10"/>
  <c r="N35" i="10"/>
  <c r="D6" i="3"/>
  <c r="D63" i="18"/>
  <c r="G63" i="18" s="1"/>
  <c r="D62" i="18"/>
  <c r="F45" i="18"/>
  <c r="F44" i="18"/>
  <c r="F43" i="18"/>
  <c r="F42" i="18"/>
  <c r="F41" i="18"/>
  <c r="F39" i="18"/>
  <c r="F38" i="18"/>
  <c r="F37" i="18"/>
  <c r="F36" i="18"/>
  <c r="E34" i="18"/>
  <c r="E40" i="18"/>
  <c r="E46" i="18" s="1"/>
  <c r="E56" i="14" s="1"/>
  <c r="D40" i="18"/>
  <c r="D34" i="18"/>
  <c r="F8" i="18"/>
  <c r="F9" i="18"/>
  <c r="F10" i="18"/>
  <c r="F11" i="18"/>
  <c r="F12" i="18"/>
  <c r="F16" i="18"/>
  <c r="F18" i="18"/>
  <c r="G18" i="18"/>
  <c r="D26" i="19"/>
  <c r="D50" i="14" s="1"/>
  <c r="E36" i="19"/>
  <c r="F38" i="19"/>
  <c r="G38" i="19"/>
  <c r="F39" i="19"/>
  <c r="G39" i="19"/>
  <c r="F70" i="2"/>
  <c r="G70" i="2"/>
  <c r="F71" i="2"/>
  <c r="G71" i="2"/>
  <c r="F69" i="2"/>
  <c r="F68" i="2" s="1"/>
  <c r="F74" i="2"/>
  <c r="G74" i="2"/>
  <c r="D110" i="2"/>
  <c r="E108" i="2"/>
  <c r="S22" i="10" s="1"/>
  <c r="D18" i="2"/>
  <c r="E18" i="2"/>
  <c r="G18" i="2" s="1"/>
  <c r="E52" i="2"/>
  <c r="E30" i="2" s="1"/>
  <c r="L25" i="10"/>
  <c r="L27" i="10"/>
  <c r="F34" i="18"/>
  <c r="E59" i="18"/>
  <c r="D59" i="18"/>
  <c r="D74" i="18"/>
  <c r="D57" i="14" s="1"/>
  <c r="F57" i="14" s="1"/>
  <c r="F62" i="18"/>
  <c r="F63" i="18"/>
  <c r="G60" i="18"/>
  <c r="G59" i="18" s="1"/>
  <c r="F60" i="18"/>
  <c r="F59" i="18" s="1"/>
  <c r="G22" i="19"/>
  <c r="F22" i="19"/>
  <c r="G21" i="19"/>
  <c r="F21" i="19"/>
  <c r="E20" i="19"/>
  <c r="F20" i="19"/>
  <c r="G20" i="19"/>
  <c r="D20" i="19"/>
  <c r="E26" i="19"/>
  <c r="E50" i="14" s="1"/>
  <c r="G27" i="2"/>
  <c r="F27" i="2"/>
  <c r="E26" i="2"/>
  <c r="E95" i="2" s="1"/>
  <c r="F54" i="2"/>
  <c r="G54" i="2"/>
  <c r="E68" i="2"/>
  <c r="G68" i="2" s="1"/>
  <c r="D68" i="2"/>
  <c r="D63" i="2"/>
  <c r="F72" i="2"/>
  <c r="F73" i="2"/>
  <c r="G69" i="2"/>
  <c r="G72" i="2"/>
  <c r="G73" i="2"/>
  <c r="G49" i="2"/>
  <c r="G51" i="2"/>
  <c r="G53" i="2"/>
  <c r="G55" i="2"/>
  <c r="F48" i="2"/>
  <c r="F49" i="2"/>
  <c r="F51" i="2"/>
  <c r="F53" i="2"/>
  <c r="F55" i="2"/>
  <c r="G45" i="2"/>
  <c r="G46" i="2"/>
  <c r="G47" i="2"/>
  <c r="F45" i="2"/>
  <c r="F46" i="2"/>
  <c r="G38" i="2"/>
  <c r="G39" i="2"/>
  <c r="F38" i="2"/>
  <c r="F39" i="2"/>
  <c r="D52" i="2"/>
  <c r="F52" i="2" s="1"/>
  <c r="G50" i="2"/>
  <c r="C25" i="2"/>
  <c r="G28" i="2"/>
  <c r="G29" i="2"/>
  <c r="G31" i="2"/>
  <c r="G32" i="2"/>
  <c r="G33" i="2"/>
  <c r="G34" i="2"/>
  <c r="G35" i="2"/>
  <c r="G36" i="2"/>
  <c r="G37" i="2"/>
  <c r="G40" i="2"/>
  <c r="G41" i="2"/>
  <c r="G42" i="2"/>
  <c r="G43" i="2"/>
  <c r="G44" i="2"/>
  <c r="G48" i="2"/>
  <c r="G56" i="2"/>
  <c r="G57" i="2"/>
  <c r="G58" i="2"/>
  <c r="G59" i="2"/>
  <c r="G60" i="2"/>
  <c r="G61" i="2"/>
  <c r="G62" i="2"/>
  <c r="G64" i="2"/>
  <c r="G65" i="2"/>
  <c r="G66" i="2"/>
  <c r="G67" i="2"/>
  <c r="G76" i="2"/>
  <c r="G77" i="2"/>
  <c r="G78" i="2"/>
  <c r="G79" i="2"/>
  <c r="G80" i="2"/>
  <c r="G81" i="2"/>
  <c r="G82" i="2"/>
  <c r="G83" i="2"/>
  <c r="G85" i="2"/>
  <c r="G86" i="2"/>
  <c r="G88" i="2"/>
  <c r="G89" i="2"/>
  <c r="G90" i="2"/>
  <c r="F36" i="2"/>
  <c r="F37" i="2"/>
  <c r="F40" i="2"/>
  <c r="F41" i="2"/>
  <c r="F42" i="2"/>
  <c r="F43" i="2"/>
  <c r="F44" i="2"/>
  <c r="F47" i="2"/>
  <c r="F56" i="2"/>
  <c r="F57" i="2"/>
  <c r="F58" i="2"/>
  <c r="F59" i="2"/>
  <c r="F60" i="2"/>
  <c r="F61" i="2"/>
  <c r="F62" i="2"/>
  <c r="F64" i="2"/>
  <c r="F65" i="2"/>
  <c r="F66" i="2"/>
  <c r="F67" i="2"/>
  <c r="F76" i="2"/>
  <c r="F77" i="2"/>
  <c r="F78" i="2"/>
  <c r="F79" i="2"/>
  <c r="F80" i="2"/>
  <c r="F81" i="2"/>
  <c r="F82" i="2"/>
  <c r="F83" i="2"/>
  <c r="F85" i="2"/>
  <c r="F86" i="2"/>
  <c r="F88" i="2"/>
  <c r="F89" i="2"/>
  <c r="F90" i="2"/>
  <c r="F28" i="2"/>
  <c r="F29" i="2"/>
  <c r="F31" i="2"/>
  <c r="F32" i="2"/>
  <c r="F33" i="2"/>
  <c r="F34" i="2"/>
  <c r="F35" i="2"/>
  <c r="G20" i="2"/>
  <c r="G21" i="2"/>
  <c r="G22" i="2"/>
  <c r="G23" i="2"/>
  <c r="F20" i="2"/>
  <c r="F21" i="2"/>
  <c r="F22" i="2"/>
  <c r="F23" i="2"/>
  <c r="G19" i="2"/>
  <c r="F19" i="2"/>
  <c r="G11" i="2"/>
  <c r="G12" i="2"/>
  <c r="G13" i="2"/>
  <c r="G14" i="2"/>
  <c r="G15" i="2"/>
  <c r="G16" i="2"/>
  <c r="G17" i="2"/>
  <c r="F14" i="2"/>
  <c r="F15" i="2"/>
  <c r="F16" i="2"/>
  <c r="F17" i="2"/>
  <c r="F11" i="2"/>
  <c r="F12" i="2"/>
  <c r="F13" i="2"/>
  <c r="D26" i="2"/>
  <c r="F26" i="2" s="1"/>
  <c r="E10" i="2"/>
  <c r="E32" i="14" s="1"/>
  <c r="G76" i="18"/>
  <c r="F77" i="18"/>
  <c r="F76" i="18"/>
  <c r="F35" i="18"/>
  <c r="G30" i="19"/>
  <c r="G36" i="19"/>
  <c r="F27" i="19"/>
  <c r="F28" i="19"/>
  <c r="F29" i="19"/>
  <c r="F30" i="19"/>
  <c r="F31" i="19"/>
  <c r="F32" i="19"/>
  <c r="F33" i="19"/>
  <c r="F34" i="19"/>
  <c r="G18" i="19"/>
  <c r="G8" i="19"/>
  <c r="F18" i="19"/>
  <c r="F8" i="19"/>
  <c r="G110" i="2"/>
  <c r="G99" i="2"/>
  <c r="G9" i="2"/>
  <c r="F110" i="2"/>
  <c r="F99" i="2"/>
  <c r="F100" i="2"/>
  <c r="F101" i="2"/>
  <c r="F102" i="2"/>
  <c r="F93" i="2"/>
  <c r="F94" i="2"/>
  <c r="F9" i="2"/>
  <c r="G72" i="14"/>
  <c r="G76" i="14"/>
  <c r="G67" i="14"/>
  <c r="G49" i="14"/>
  <c r="F71" i="14"/>
  <c r="F72" i="14"/>
  <c r="F74" i="14"/>
  <c r="F75" i="14"/>
  <c r="F76" i="14"/>
  <c r="F67" i="14"/>
  <c r="F58" i="14"/>
  <c r="F49" i="14"/>
  <c r="G31" i="14"/>
  <c r="F35" i="14"/>
  <c r="F39" i="14"/>
  <c r="F40" i="14"/>
  <c r="F43" i="14"/>
  <c r="F31" i="14"/>
  <c r="E45" i="14"/>
  <c r="F45" i="14" s="1"/>
  <c r="E14" i="11"/>
  <c r="E65" i="14" s="1"/>
  <c r="E57" i="14"/>
  <c r="E54" i="14"/>
  <c r="D54" i="14"/>
  <c r="F54" i="14" s="1"/>
  <c r="E41" i="14"/>
  <c r="F41" i="14" s="1"/>
  <c r="D109" i="2"/>
  <c r="E109" i="2"/>
  <c r="G73" i="14"/>
  <c r="G70" i="14"/>
  <c r="Y39" i="9"/>
  <c r="M39" i="9"/>
  <c r="B41" i="14"/>
  <c r="B65" i="14"/>
  <c r="B64" i="14"/>
  <c r="B63" i="14"/>
  <c r="B61" i="14"/>
  <c r="B58" i="14"/>
  <c r="B57" i="14"/>
  <c r="B56" i="14"/>
  <c r="B55" i="14"/>
  <c r="B59" i="14"/>
  <c r="B54" i="14"/>
  <c r="B52" i="14"/>
  <c r="B51" i="14"/>
  <c r="B50" i="14"/>
  <c r="B48" i="14"/>
  <c r="B47" i="14"/>
  <c r="B45" i="14"/>
  <c r="B44" i="14"/>
  <c r="B43" i="14"/>
  <c r="B42" i="14"/>
  <c r="B40" i="14"/>
  <c r="B39" i="14"/>
  <c r="B38" i="14"/>
  <c r="B37" i="14"/>
  <c r="B36" i="14"/>
  <c r="B34" i="14"/>
  <c r="B35" i="14"/>
  <c r="B33" i="14"/>
  <c r="B32" i="14"/>
  <c r="B31" i="14"/>
  <c r="F73" i="14"/>
  <c r="F18" i="2"/>
  <c r="D10" i="2"/>
  <c r="D32" i="14" s="1"/>
  <c r="F51" i="14"/>
  <c r="F50" i="2"/>
  <c r="G26" i="2"/>
  <c r="E63" i="2"/>
  <c r="E36" i="14" s="1"/>
  <c r="G109" i="2"/>
  <c r="F109" i="2"/>
  <c r="G10" i="2"/>
  <c r="D25" i="2"/>
  <c r="D33" i="14" s="1"/>
  <c r="G54" i="14"/>
  <c r="F36" i="19"/>
  <c r="G52" i="2"/>
  <c r="F7" i="18"/>
  <c r="G62" i="18"/>
  <c r="F63" i="2"/>
  <c r="E59" i="14"/>
  <c r="G74" i="18"/>
  <c r="F15" i="18"/>
  <c r="E21" i="18"/>
  <c r="F19" i="18"/>
  <c r="G19" i="18"/>
  <c r="E55" i="14"/>
  <c r="F74" i="18" l="1"/>
  <c r="G63" i="2"/>
  <c r="E40" i="19"/>
  <c r="E52" i="14" s="1"/>
  <c r="F52" i="14" s="1"/>
  <c r="G108" i="2"/>
  <c r="F108" i="2"/>
  <c r="G26" i="19"/>
  <c r="G40" i="19" s="1"/>
  <c r="F26" i="19"/>
  <c r="F40" i="19" s="1"/>
  <c r="F10" i="2"/>
  <c r="E25" i="2"/>
  <c r="F25" i="2" s="1"/>
  <c r="D95" i="2"/>
  <c r="D30" i="2"/>
  <c r="G30" i="2" s="1"/>
  <c r="U39" i="9"/>
  <c r="D40" i="19"/>
  <c r="D52" i="14" s="1"/>
  <c r="F40" i="18"/>
  <c r="D46" i="18"/>
  <c r="F46" i="18" s="1"/>
  <c r="S27" i="10"/>
  <c r="U27" i="10"/>
  <c r="L33" i="10"/>
  <c r="L34" i="10"/>
  <c r="N29" i="10"/>
  <c r="N30" i="10"/>
  <c r="G52" i="14"/>
  <c r="F36" i="14"/>
  <c r="G36" i="14"/>
  <c r="E34" i="14"/>
  <c r="F30" i="2"/>
  <c r="E75" i="2"/>
  <c r="E96" i="2"/>
  <c r="D56" i="14"/>
  <c r="F56" i="14" s="1"/>
  <c r="D55" i="14"/>
  <c r="G55" i="14" s="1"/>
  <c r="F21" i="18"/>
  <c r="G21" i="18"/>
  <c r="F32" i="14"/>
  <c r="G32" i="14"/>
  <c r="G95" i="2"/>
  <c r="F95" i="2"/>
  <c r="E92" i="2"/>
  <c r="F50" i="14"/>
  <c r="G50" i="14"/>
  <c r="F55" i="14" l="1"/>
  <c r="D79" i="18"/>
  <c r="D78" i="18"/>
  <c r="D34" i="14"/>
  <c r="D75" i="2"/>
  <c r="D96" i="2"/>
  <c r="D111" i="2" s="1"/>
  <c r="D112" i="2" s="1"/>
  <c r="E33" i="14"/>
  <c r="G25" i="2"/>
  <c r="E111" i="2"/>
  <c r="F96" i="2"/>
  <c r="G96" i="2"/>
  <c r="G92" i="2"/>
  <c r="F92" i="2"/>
  <c r="G79" i="18"/>
  <c r="F79" i="18"/>
  <c r="F78" i="18"/>
  <c r="D59" i="14"/>
  <c r="G78" i="18"/>
  <c r="G75" i="2"/>
  <c r="E37" i="14"/>
  <c r="F75" i="2"/>
  <c r="E98" i="2"/>
  <c r="E84" i="2"/>
  <c r="F34" i="14"/>
  <c r="G34" i="14"/>
  <c r="G33" i="14" l="1"/>
  <c r="F33" i="14"/>
  <c r="D37" i="14"/>
  <c r="F37" i="14" s="1"/>
  <c r="D98" i="2"/>
  <c r="D103" i="2" s="1"/>
  <c r="D38" i="14" s="1"/>
  <c r="D84" i="2"/>
  <c r="E103" i="2"/>
  <c r="G98" i="2"/>
  <c r="F98" i="2"/>
  <c r="E42" i="14"/>
  <c r="E87" i="2"/>
  <c r="G84" i="2"/>
  <c r="G59" i="14"/>
  <c r="F59" i="14"/>
  <c r="F111" i="2"/>
  <c r="E112" i="2"/>
  <c r="G111" i="2"/>
  <c r="D87" i="2" l="1"/>
  <c r="D44" i="14" s="1"/>
  <c r="D42" i="14"/>
  <c r="F42" i="14" s="1"/>
  <c r="F84" i="2"/>
  <c r="F112" i="2"/>
  <c r="G112" i="2"/>
  <c r="E44" i="14"/>
  <c r="E38" i="14"/>
  <c r="F103" i="2"/>
  <c r="G103" i="2"/>
  <c r="F87" i="2" l="1"/>
  <c r="G87" i="2"/>
  <c r="G38" i="14"/>
  <c r="E13" i="11"/>
  <c r="F38" i="14"/>
  <c r="E9" i="11"/>
  <c r="E63" i="14" s="1"/>
  <c r="E10" i="11"/>
  <c r="E64" i="14" s="1"/>
  <c r="F44" i="14"/>
</calcChain>
</file>

<file path=xl/sharedStrings.xml><?xml version="1.0" encoding="utf-8"?>
<sst xmlns="http://schemas.openxmlformats.org/spreadsheetml/2006/main" count="637" uniqueCount="480">
  <si>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</si>
  <si>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</si>
  <si>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</si>
  <si>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</si>
  <si>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</si>
  <si>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</si>
  <si>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</si>
  <si>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</si>
  <si>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</si>
  <si>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</si>
  <si>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</si>
  <si>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</si>
  <si>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</si>
  <si>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</si>
  <si>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</si>
  <si>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</si>
  <si>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</si>
  <si>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</si>
  <si>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</si>
  <si>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</si>
  <si>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</si>
  <si>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</si>
  <si>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</si>
  <si>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</si>
  <si>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</si>
  <si>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</si>
  <si>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</si>
  <si>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</si>
  <si>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</si>
  <si>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</si>
  <si>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</si>
  <si>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</si>
  <si>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Виручка від реалізації основних фондів</t>
  </si>
  <si>
    <t xml:space="preserve">Виручка від реалізації нематеріальних активів 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</si>
  <si>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</si>
  <si>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</si>
  <si>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</si>
  <si>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</si>
  <si>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</si>
  <si>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</si>
  <si>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</si>
  <si>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</si>
  <si>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</si>
  <si>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</si>
  <si>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</si>
  <si>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</si>
  <si>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</si>
  <si>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</si>
  <si>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</si>
  <si>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</si>
  <si>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</si>
  <si>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</si>
  <si>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</si>
  <si>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</si>
  <si>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</si>
  <si>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</si>
  <si>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</si>
  <si>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</si>
  <si>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</si>
  <si>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</si>
  <si>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</si>
  <si>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</si>
  <si>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</si>
  <si>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</si>
  <si>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</si>
  <si>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</si>
  <si>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</si>
  <si>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</si>
  <si>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</si>
  <si>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</si>
  <si>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</si>
  <si>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</si>
  <si>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</si>
  <si>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</si>
  <si>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</si>
  <si>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</si>
  <si>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</si>
  <si>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</si>
  <si>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</si>
  <si>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</si>
  <si>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</si>
  <si>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</si>
  <si>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</si>
  <si>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</si>
  <si>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</si>
  <si>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</si>
  <si>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</si>
  <si>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</si>
  <si>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</si>
  <si>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інші платежі (розшифрувати)</t>
  </si>
  <si>
    <t>Дата видачі / погашення (графік)</t>
  </si>
  <si>
    <t>кредити</t>
  </si>
  <si>
    <t>Отримання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</si>
  <si>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</si>
  <si>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</si>
  <si>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>Повернення коштів  за довгостроковими зобов'язаннями, у тому числі:</t>
  </si>
  <si>
    <t xml:space="preserve">позики </t>
  </si>
  <si>
    <t>Фінансовий результат до оподаткування</t>
  </si>
  <si>
    <t>Чистий  фінансовий результат, у тому числі: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</si>
  <si>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</si>
  <si>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</si>
  <si>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</si>
  <si>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</si>
  <si>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</si>
  <si>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</si>
  <si>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</si>
  <si>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</si>
  <si>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</si>
  <si>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Чистий дохід від реалізації продукції (товарів, робіт, послуг) (розшифрувати)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</si>
  <si>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</si>
  <si>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</si>
  <si>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</si>
  <si>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</si>
  <si>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</si>
  <si>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витрати (розшифрувати)</t>
  </si>
  <si>
    <t>Інші фонди (розшифрувати)</t>
  </si>
  <si>
    <t>Інші цілі (розшифрувати)</t>
  </si>
  <si>
    <t>місцеві податки та збори (розшифрувати)</t>
  </si>
  <si>
    <t>Цільове фінансування  (розшифрувати)</t>
  </si>
  <si>
    <t xml:space="preserve">Інші надходження (розшифрувати)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</si>
  <si>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</si>
  <si>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</si>
  <si>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</si>
  <si>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облігації</t>
  </si>
  <si>
    <t>інші витрати (розшифрувати)</t>
  </si>
  <si>
    <t>інші витрати на збут (розшифрувати)</t>
  </si>
  <si>
    <t>Собівартість реалізованої продукції (товарів, робіт, послуг)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</si>
  <si>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</si>
  <si>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</si>
  <si>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</si>
  <si>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</si>
  <si>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</si>
  <si>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</si>
  <si>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</si>
  <si>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(найменування підприємства)</t>
  </si>
  <si>
    <t>Середньооблікова чисельність осіб, у тому числі:</t>
  </si>
  <si>
    <t>План минулого року</t>
  </si>
  <si>
    <t>Код за ЄДРПОУ</t>
  </si>
  <si>
    <t>Рік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</si>
  <si>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</si>
  <si>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</si>
  <si>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</si>
  <si>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</si>
  <si>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</si>
  <si>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EBITDA</t>
  </si>
  <si>
    <t>Доходи/витрати від фінансової та інвестиційної діяльності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</si>
  <si>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</si>
  <si>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</si>
  <si>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фінансової діяльності</t>
  </si>
  <si>
    <t>Грошові кошти на кінець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</si>
  <si>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</si>
  <si>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</si>
  <si>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</si>
  <si>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</si>
  <si>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</si>
  <si>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</si>
  <si>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</si>
  <si>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</si>
  <si>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</si>
  <si>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</si>
  <si>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</si>
  <si>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</si>
  <si>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</si>
  <si>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</si>
  <si>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</si>
  <si>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відсотків </t>
  </si>
  <si>
    <t>дивідендів </t>
  </si>
  <si>
    <t>Надходження від деривативів</t>
  </si>
  <si>
    <t>Власного капіталу </t>
  </si>
  <si>
    <t>Розрахунок показника EBITDA</t>
  </si>
  <si>
    <t>Коефіцієнт рентабельності власного капіталу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</si>
  <si>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</si>
  <si>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</si>
  <si>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</si>
  <si>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</si>
  <si>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</si>
  <si>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</si>
  <si>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</si>
  <si>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 xml:space="preserve">Прибуток (збиток) від звичайної діяльності до оподаткування </t>
  </si>
  <si>
    <t>Коригування на:</t>
  </si>
  <si>
    <t>Грошові кошти від операційної діяльності</t>
  </si>
  <si>
    <t>Сплачений податок на прибуток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</si>
  <si>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</si>
  <si>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</si>
  <si>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</si>
  <si>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</si>
  <si>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>Зменшення (збільшення) оборотних активів (розшифрувати)</t>
  </si>
  <si>
    <t>Збільшення (зменшення) поточних зобов’язань (розшифрувати)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</si>
  <si>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</si>
  <si>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</si>
  <si>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</si>
  <si>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</si>
  <si>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</si>
  <si>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</si>
  <si>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</si>
  <si>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</si>
  <si>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</si>
  <si>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</si>
  <si>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</si>
  <si>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</si>
  <si>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</si>
  <si>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</si>
  <si>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</si>
  <si>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</si>
  <si>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</si>
  <si>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</si>
  <si>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</si>
  <si>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</si>
  <si>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Відрахування частини чистого прибутку, усього, у тому числі:</t>
  </si>
  <si>
    <t>витрати на оренду службових автомобілів</t>
  </si>
  <si>
    <t>№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</si>
  <si>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</si>
  <si>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</si>
  <si>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</si>
  <si>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</si>
  <si>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>VI. Звіт про фінансовий стан</t>
  </si>
  <si>
    <t>V. Коефіцієнтний аналіз</t>
  </si>
  <si>
    <t>8. Джерела капітальних інвестицій</t>
  </si>
  <si>
    <t>Інші операційні доходи (розшифрувати), у тому числі:</t>
  </si>
  <si>
    <t>курсові різниці</t>
  </si>
  <si>
    <t>Інші доходи (розшифрувати), у тому числі:</t>
  </si>
  <si>
    <t>Інші витрати (розшифрувати), у тому числі:</t>
  </si>
  <si>
    <t>2145/1</t>
  </si>
  <si>
    <t>2145/2</t>
  </si>
  <si>
    <t>4010</t>
  </si>
  <si>
    <t>Таблиця 1</t>
  </si>
  <si>
    <t>Таблиця 2</t>
  </si>
  <si>
    <t>Адміністративні витрати, у тому числі:</t>
  </si>
  <si>
    <t>Витрати на збут, у тому числі:</t>
  </si>
  <si>
    <t>Рентабельність EBITDA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</si>
  <si>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</si>
  <si>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</si>
  <si>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</si>
  <si>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</si>
  <si>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Чистий рух грошових коштів від інвестиційної діяльності</t>
  </si>
  <si>
    <t>Елементи операційних витрат</t>
  </si>
  <si>
    <t>тис. гривень (без ПДВ)</t>
  </si>
  <si>
    <t>Факт</t>
  </si>
  <si>
    <t>Додаток 3</t>
  </si>
  <si>
    <t>ЗВІТ</t>
  </si>
  <si>
    <t>Продовження додатка 3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</si>
  <si>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</si>
  <si>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</si>
  <si>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</si>
  <si>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</si>
  <si>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</si>
  <si>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</si>
  <si>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</si>
  <si>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</si>
  <si>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</si>
  <si>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</si>
  <si>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6. Витрати, пов'язані з використанням власних службових автомобілів (у складі адміністративних витрат, рядок 1041)</t>
  </si>
  <si>
    <t>7. Витрати на оренду службових автомобілів (у складі адміністративних витрат, рядок 1042)</t>
  </si>
  <si>
    <t>Найменування об’єкта</t>
  </si>
  <si>
    <t>9. Капітальне будівництво (рядок 4010 таблиці 4)</t>
  </si>
  <si>
    <t>Прибуток (збиток) від операційної діяльності до змін в оборотному капіталі</t>
  </si>
  <si>
    <t>Інші поточні податки, збори, обов'язкові платежі до державного та місцевих бюджетів, у тому числі:</t>
  </si>
  <si>
    <t>Сплата інших податків, зборів, обов'язкових платежів до державного та місцевих бюджетів</t>
  </si>
  <si>
    <t xml:space="preserve">          </t>
  </si>
  <si>
    <t>Коди</t>
  </si>
  <si>
    <t>Таблиця 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</si>
  <si>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</si>
  <si>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інші операційні витрати (розшифрувати)</t>
  </si>
  <si>
    <t>Неконтрольована частка</t>
  </si>
  <si>
    <t xml:space="preserve">план </t>
  </si>
  <si>
    <t>Валовий прибуток/збиток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</si>
  <si>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</si>
  <si>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</si>
  <si>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</si>
  <si>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</si>
  <si>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</si>
  <si>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</si>
  <si>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</si>
  <si>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</si>
  <si>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</si>
  <si>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</si>
  <si>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</si>
  <si>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Інші операційні доходи/витрати
(рядок 1030 - рядок 1080)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</si>
  <si>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</si>
  <si>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</si>
  <si>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Фінансовий результат від операційної діяльності, рядок 1100</t>
  </si>
  <si>
    <t>плюс амортизація, рядок 1530</t>
  </si>
  <si>
    <t>мінус операційні доходи від курсових різниць, рядок 1031</t>
  </si>
  <si>
    <t>плюс операційні витрати від курсових різниць, рядок 1084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</si>
  <si>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</si>
  <si>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</si>
  <si>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</si>
  <si>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 xml:space="preserve">Надходження </t>
  </si>
  <si>
    <t>Витрати</t>
  </si>
  <si>
    <t>Продовження  таблиці 6</t>
  </si>
  <si>
    <t>Відхилення,  +/–</t>
  </si>
  <si>
    <t>Виконання, %</t>
  </si>
  <si>
    <t>керівники</t>
  </si>
  <si>
    <t>професіонали</t>
  </si>
  <si>
    <t>фахівці</t>
  </si>
  <si>
    <t>технічні службовці</t>
  </si>
  <si>
    <t>робітники</t>
  </si>
  <si>
    <t>інші категорії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</si>
  <si>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</si>
  <si>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</si>
  <si>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</si>
  <si>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</si>
  <si>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</si>
  <si>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</si>
  <si>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</si>
  <si>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</si>
  <si>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</si>
  <si>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</si>
  <si>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</si>
  <si>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</si>
  <si>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</si>
  <si>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</si>
  <si>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</si>
  <si>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</si>
  <si>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</si>
  <si>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Зміна ціни одиниці  (вартості продукції/     наданих послуг)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</si>
  <si>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</si>
  <si>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</si>
  <si>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</si>
  <si>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</si>
  <si>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Примітки</t>
  </si>
  <si>
    <t>Плановий рік, усього</t>
  </si>
  <si>
    <t>План звітного періоду</t>
  </si>
  <si>
    <t>Факт звітного періоду</t>
  </si>
  <si>
    <t xml:space="preserve">(ініціали, прізвище)    </t>
  </si>
  <si>
    <t>Одиниця виміру, тис. гривень</t>
  </si>
  <si>
    <t>мінус/плюс значні нетипові операційні доходи/витрати (розшифрувати)</t>
  </si>
  <si>
    <t>Коефіцієнт рентабельності активів
(чистий фінансовий результат, рядок 1190 / вартість активів, рядок 6030)</t>
  </si>
  <si>
    <t>Коефіцієнт рентабельності власного капіталу
(чистий фінансовий результат, рядок 1190 / власний капітал, рядок 6090)</t>
  </si>
  <si>
    <t>Коефіцієнт рентабельності діяльності
(чистий фінансовий результат, рядок 1190 / чистий дохід від реалізації продукції (товарів, робіт, послуг), рядок 1000)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</si>
  <si>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</si>
  <si>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</si>
  <si>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>Коефіцієнт відношення капітальних інвестицій до амортизації
(рядок 4000 / рядок 1530)</t>
  </si>
  <si>
    <t>Ковенанти/обмежувальні коефіцієнти</t>
  </si>
  <si>
    <t>Коефіцієнт відношення боргу до EBITDA
(довгострокові зобов'язання, рядок 6040 + поточні зобов'язання,                                                рядок 6050 / EBITDA, рядок 1410)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</si>
  <si>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</si>
  <si>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</si>
  <si>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</si>
  <si>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</si>
  <si>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</si>
  <si>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</si>
  <si>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</si>
  <si>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</si>
  <si>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</si>
  <si>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</si>
  <si>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</si>
  <si>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</si>
  <si>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</si>
  <si>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</si>
  <si>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Податок на додану вартість нарахований/до відшкодування                            (з мінусом)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</si>
  <si>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</si>
  <si>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Рентабельність EBITDA
(EBITDA, рядок 1410 / чистий дохід від реалізації продукції (товарів, робіт, послуг), рядок 1000, %)</t>
  </si>
  <si>
    <t>Коефіцієнт зносу основних засобів 
(сума зносу / первісна вартість основних засобів) 
(форма 1, рядок 1012 / форма 1, рядок 1011)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</si>
  <si>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</si>
  <si>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Звітний період</t>
  </si>
  <si>
    <t>(І квартал, півріччя, 9 місяців, рік)</t>
  </si>
  <si>
    <t>Минулий рік (аналогічний період)</t>
  </si>
  <si>
    <t>до Порядку складання, затвердження та контролю виконання фінансових планів підприємств комунальної власності територіальної громади міста Дніпропетровська</t>
  </si>
  <si>
    <t>Відрахування частини чистого прибутку</t>
  </si>
  <si>
    <t xml:space="preserve">Керівник </t>
  </si>
  <si>
    <t>внесок 15 % чистого прибутку до загального фонду міського бюджету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</si>
  <si>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15 % чистого прибутку до загального фонду міського бюджету</t>
  </si>
  <si>
    <t xml:space="preserve">     (ініціали, прізвище)    </t>
  </si>
  <si>
    <t>Коефіцієнт відношення капітальних інвестицій до чистого доходу (виручки) від реалізації продукції (товарів, робіт, послуг) (рядок 4000 / рядок 1000)</t>
  </si>
  <si>
    <r>
      <t>у тому числі:</t>
    </r>
    <r>
      <rPr>
        <i/>
        <sz val="16"/>
        <rFont val="Times New Roman"/>
        <family val="1"/>
        <charset val="204"/>
      </rPr>
      <t xml:space="preserve"> </t>
    </r>
  </si>
  <si>
    <t>Фонд оплати праці, тис. гривень,  у тому числі:</t>
  </si>
  <si>
    <t>Плановий  період</t>
  </si>
  <si>
    <t>відхи-лення,  +/–</t>
  </si>
  <si>
    <t>вико-нання, %</t>
  </si>
  <si>
    <t>Рік початку        і закінчення будів-
ництва</t>
  </si>
  <si>
    <t>Незавер-
шене будівництво на початок планового року</t>
  </si>
  <si>
    <t xml:space="preserve">      2. Перелік відокремлених підрозділів підприємства, які включені до консолідованого (зведеного) фінансового плану</t>
  </si>
  <si>
    <t>Найменування відокремленого підрозділу підприємства</t>
  </si>
  <si>
    <t xml:space="preserve"> </t>
  </si>
  <si>
    <t>Таблиця І. Формування фінансових результатів</t>
  </si>
  <si>
    <t>Таблиця IІ. Розрахунки з бюджетом</t>
  </si>
  <si>
    <t>Таблиця ІІІ. Рух грошових коштів</t>
  </si>
  <si>
    <t xml:space="preserve">Таблиця IV. Капітальні інвестиції </t>
  </si>
  <si>
    <t>Таблиця V. Коефіцієнтний аналіз</t>
  </si>
  <si>
    <t xml:space="preserve">      1. Дані про підприємство, персонал та фонд оплати праці</t>
  </si>
  <si>
    <t>ПРО ВИКОНАННЯ ФІНАНСОВОГО ПЛАНУ ПІДПРИЄМСТВА</t>
  </si>
  <si>
    <r>
      <t xml:space="preserve">Орган державного управління  </t>
    </r>
    <r>
      <rPr>
        <b/>
        <i/>
        <sz val="18"/>
        <rFont val="Times New Roman"/>
        <family val="1"/>
        <charset val="204"/>
      </rPr>
      <t xml:space="preserve"> </t>
    </r>
  </si>
  <si>
    <t>відхи-
лення,  +/–</t>
  </si>
  <si>
    <t>Минулий рік (анало-
гічний період)</t>
  </si>
  <si>
    <t xml:space="preserve">      Загальна інформація про підприємство (резюме) ___________________________________________________________________________________________________________________
______________________________________________________________________________________________________________________________________________________________</t>
  </si>
  <si>
    <t>Усього доходів (рядок 1000 + рядок 1030 + рядок 1110 + рядок 1120 + рядок 1150)</t>
  </si>
  <si>
    <t>Усього витрат (рядок 1010 + рядок 1040 + рядок 1070 + рядок 1080 + рядок 1130 + рядок 1140 + рядок 1160 + рядок 1180 + рядок 1190)</t>
  </si>
  <si>
    <t xml:space="preserve">                                                 (посада)</t>
  </si>
  <si>
    <t xml:space="preserve">                                                (посада)</t>
  </si>
  <si>
    <t xml:space="preserve">                                               (посада)</t>
  </si>
  <si>
    <t xml:space="preserve">                                        (посада)</t>
  </si>
  <si>
    <t xml:space="preserve">                                                        (посада)</t>
  </si>
  <si>
    <t xml:space="preserve">Керівник  </t>
  </si>
  <si>
    <t>Унітарне комунальне підприємство</t>
  </si>
  <si>
    <t>Комунальна</t>
  </si>
  <si>
    <t>м. Дніпро, пр. Дмитра Яворницького, 75</t>
  </si>
  <si>
    <t>Комунальне підприємство</t>
  </si>
  <si>
    <t>1018/1</t>
  </si>
  <si>
    <t>1018/2</t>
  </si>
  <si>
    <t>1018/3</t>
  </si>
  <si>
    <t>1018/4</t>
  </si>
  <si>
    <t>1018/5</t>
  </si>
  <si>
    <t>цільове фінансування (поповнення обігових коштів)</t>
  </si>
  <si>
    <t>1030/1</t>
  </si>
  <si>
    <t>військовий збір</t>
  </si>
  <si>
    <t>2147/1</t>
  </si>
  <si>
    <t>дохід від участі проведення святкових заходів</t>
  </si>
  <si>
    <t>1062/1</t>
  </si>
  <si>
    <t>1062/2</t>
  </si>
  <si>
    <t>1085/1</t>
  </si>
  <si>
    <t>1085/2</t>
  </si>
  <si>
    <t>1085/3</t>
  </si>
  <si>
    <t>1062/4</t>
  </si>
  <si>
    <t>Штрафи, пені, усе інші</t>
  </si>
  <si>
    <t>Доход операційної діяльності (% від депозиту)</t>
  </si>
  <si>
    <t>1030/2</t>
  </si>
  <si>
    <t>3480/1</t>
  </si>
  <si>
    <t>Внески до статутного органів місцевого самоврядування до статутного фонду</t>
  </si>
  <si>
    <t>КП "ІНФОРМАЦІЙНІ СИСТЕМИ" ДМР</t>
  </si>
  <si>
    <t xml:space="preserve"> Оброблення даних, розміщення інформації на веб-вузлах і пов'язана з ними діяльність</t>
  </si>
  <si>
    <t>63.11</t>
  </si>
  <si>
    <t>СМИРНА К. В.</t>
  </si>
  <si>
    <t>+380980068288</t>
  </si>
  <si>
    <t>Проектно-вишукальні роботи</t>
  </si>
  <si>
    <t>3270/1</t>
  </si>
  <si>
    <t>Придбання обладнання</t>
  </si>
  <si>
    <t>3270/2</t>
  </si>
  <si>
    <t>Отримання дозвільних документів</t>
  </si>
  <si>
    <t>3270/3</t>
  </si>
  <si>
    <t>Виконання робіт з капітального ремонту нежитлового приміщення</t>
  </si>
  <si>
    <t>3270/4</t>
  </si>
  <si>
    <t>розробка модуля програмного забезппечення</t>
  </si>
  <si>
    <t>3290/1</t>
  </si>
  <si>
    <t xml:space="preserve">розробка модуля програмного забезпечення , апаратно-програмний комплекс автоматизованої системи керування ліфтів, </t>
  </si>
  <si>
    <t>3290/2</t>
  </si>
  <si>
    <t>заправка катриджа, канцелярські вироби</t>
  </si>
  <si>
    <t>витрати,пов'язані з підготовкою до друку бюлетеню</t>
  </si>
  <si>
    <t>витрати по обслуговуванню системи автиматизованого обліку</t>
  </si>
  <si>
    <t>поліграфічні послуги на випуск бюлетенів</t>
  </si>
  <si>
    <t>витрати на обслуговування сайту</t>
  </si>
  <si>
    <t>опитування громадської думки</t>
  </si>
  <si>
    <t>маркетингові послуги щодо удосконалення існуючої автоматизованої системи у сфері житлово-комунального господарства</t>
  </si>
  <si>
    <t>виготовлення брендованої продукції</t>
  </si>
  <si>
    <t>1018/6</t>
  </si>
  <si>
    <t>оренда та експлуатаційні витрати</t>
  </si>
  <si>
    <t>податок на землю</t>
  </si>
  <si>
    <t>штрафи, пені</t>
  </si>
  <si>
    <t xml:space="preserve"> послуги з теплопостачання</t>
  </si>
  <si>
    <t>послуги з водопостачання, водовідведення</t>
  </si>
  <si>
    <t>1085/5</t>
  </si>
  <si>
    <t>інші податки та збори</t>
  </si>
  <si>
    <t>1085/7</t>
  </si>
  <si>
    <t>1085/6</t>
  </si>
  <si>
    <t>Обслуговування програмного забезпечення, банківське обслуговування</t>
  </si>
  <si>
    <t>К.В. СМИРНА</t>
  </si>
  <si>
    <t>2147/2</t>
  </si>
  <si>
    <t>погашення реструктуризованих та відстрочених сум,  що підлягають сплаті в поточному році до бюджетів та державних цільових фондів</t>
  </si>
  <si>
    <t>плата за землю</t>
  </si>
  <si>
    <t>2146/1</t>
  </si>
  <si>
    <t>Усього виплат</t>
  </si>
  <si>
    <t>коригування від цільового фінансування капітальних інвестицій, що відноситься до амортизації</t>
  </si>
  <si>
    <t>3030/1</t>
  </si>
  <si>
    <t>коригування суми непокритого збитку</t>
  </si>
  <si>
    <t>3030/2</t>
  </si>
  <si>
    <t>коригування на динаміку дебіторської заборгованості, витрат майбутніх періодів</t>
  </si>
  <si>
    <t>3050/1</t>
  </si>
  <si>
    <t>Надходження</t>
  </si>
  <si>
    <t>Вибуття інших необоротних матеріальних активів</t>
  </si>
  <si>
    <t>3260/1</t>
  </si>
  <si>
    <t>придбання інших необоротних  активів</t>
  </si>
  <si>
    <t>3310/1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</si>
  <si>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15 % чистого прибутку до загального фонду міського бюджету</t>
  </si>
  <si>
    <t>Зростання суми неоплаченого капіталу</t>
  </si>
  <si>
    <t>3570/1</t>
  </si>
  <si>
    <t>Грошові кошти:</t>
  </si>
  <si>
    <r>
      <t>Таблиця VI. Інформація до фінансового плану на _</t>
    </r>
    <r>
      <rPr>
        <b/>
        <u/>
        <sz val="16"/>
        <rFont val="Times New Roman"/>
        <family val="1"/>
        <charset val="204"/>
      </rPr>
      <t>2018</t>
    </r>
    <r>
      <rPr>
        <b/>
        <sz val="16"/>
        <rFont val="Times New Roman"/>
        <family val="1"/>
        <charset val="204"/>
      </rPr>
      <t>___ рік</t>
    </r>
  </si>
  <si>
    <t>Придбання нематеріальних активів</t>
  </si>
  <si>
    <t>Придбання основних засобів</t>
  </si>
  <si>
    <t xml:space="preserve">Виконання робіт </t>
  </si>
  <si>
    <r>
      <t>за ___</t>
    </r>
    <r>
      <rPr>
        <b/>
        <u/>
        <sz val="18"/>
        <rFont val="Times New Roman"/>
        <family val="1"/>
        <charset val="204"/>
      </rPr>
      <t>9 місяців_  2018 року</t>
    </r>
    <r>
      <rPr>
        <b/>
        <sz val="18"/>
        <rFont val="Times New Roman"/>
        <family val="1"/>
        <charset val="204"/>
      </rPr>
      <t>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</si>
</sst>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_₴_-;\-* #,##0.00_₴_-;_-* &quot;-&quot;??_₴_-;_-@_-"/>
    <numFmt numFmtId="165" formatCode="_-* #,##0.00\ _г_р_н_._-;\-* #,##0.00\ _г_р_н_._-;_-* &quot;-&quot;??\ _г_р_н_._-;_-@_-"/>
    <numFmt numFmtId="166" formatCode="#,##0&quot;р.&quot;;[Red]\-#,##0&quot;р.&quot;"/>
    <numFmt numFmtId="167" formatCode="#,##0.00&quot;р.&quot;;\-#,##0.00&quot;р.&quot;"/>
    <numFmt numFmtId="168" formatCode="_-* #,##0.00_р_._-;\-* #,##0.00_р_._-;_-* &quot;-&quot;??_р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</numFmts>
  <fonts count="8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6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color indexed="9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 Cyr"/>
      <charset val="204"/>
    </font>
    <font>
      <u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Times New Roman"/>
      <family val="1"/>
      <charset val="204"/>
    </font>
    <font>
      <sz val="15"/>
      <name val="Times New Roman"/>
      <family val="1"/>
      <charset val="204"/>
    </font>
    <font>
      <sz val="19"/>
      <name val="Times New Roman"/>
      <family val="1"/>
      <charset val="204"/>
    </font>
    <font>
      <sz val="22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28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3"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7" fillId="2" borderId="0" applyNumberFormat="0" applyBorder="0" applyAlignment="0" applyProtection="0"/>
    <xf numFmtId="0" fontId="1" fillId="2" borderId="0" applyNumberFormat="0" applyBorder="0" applyAlignment="0" applyProtection="0"/>
    <xf numFmtId="0" fontId="27" fillId="3" borderId="0" applyNumberFormat="0" applyBorder="0" applyAlignment="0" applyProtection="0"/>
    <xf numFmtId="0" fontId="1" fillId="3" borderId="0" applyNumberFormat="0" applyBorder="0" applyAlignment="0" applyProtection="0"/>
    <xf numFmtId="0" fontId="27" fillId="4" borderId="0" applyNumberFormat="0" applyBorder="0" applyAlignment="0" applyProtection="0"/>
    <xf numFmtId="0" fontId="1" fillId="4" borderId="0" applyNumberFormat="0" applyBorder="0" applyAlignment="0" applyProtection="0"/>
    <xf numFmtId="0" fontId="27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6" borderId="0" applyNumberFormat="0" applyBorder="0" applyAlignment="0" applyProtection="0"/>
    <xf numFmtId="0" fontId="1" fillId="6" borderId="0" applyNumberFormat="0" applyBorder="0" applyAlignment="0" applyProtection="0"/>
    <xf numFmtId="0" fontId="27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7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9" borderId="0" applyNumberFormat="0" applyBorder="0" applyAlignment="0" applyProtection="0"/>
    <xf numFmtId="0" fontId="1" fillId="9" borderId="0" applyNumberFormat="0" applyBorder="0" applyAlignment="0" applyProtection="0"/>
    <xf numFmtId="0" fontId="27" fillId="10" borderId="0" applyNumberFormat="0" applyBorder="0" applyAlignment="0" applyProtection="0"/>
    <xf numFmtId="0" fontId="1" fillId="10" borderId="0" applyNumberFormat="0" applyBorder="0" applyAlignment="0" applyProtection="0"/>
    <xf numFmtId="0" fontId="27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11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8" fillId="12" borderId="0" applyNumberFormat="0" applyBorder="0" applyAlignment="0" applyProtection="0"/>
    <xf numFmtId="0" fontId="10" fillId="12" borderId="0" applyNumberFormat="0" applyBorder="0" applyAlignment="0" applyProtection="0"/>
    <xf numFmtId="0" fontId="28" fillId="9" borderId="0" applyNumberFormat="0" applyBorder="0" applyAlignment="0" applyProtection="0"/>
    <xf numFmtId="0" fontId="10" fillId="9" borderId="0" applyNumberFormat="0" applyBorder="0" applyAlignment="0" applyProtection="0"/>
    <xf numFmtId="0" fontId="28" fillId="10" borderId="0" applyNumberFormat="0" applyBorder="0" applyAlignment="0" applyProtection="0"/>
    <xf numFmtId="0" fontId="10" fillId="10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21" fillId="3" borderId="0" applyNumberFormat="0" applyBorder="0" applyAlignment="0" applyProtection="0"/>
    <xf numFmtId="0" fontId="13" fillId="20" borderId="1" applyNumberFormat="0" applyAlignment="0" applyProtection="0"/>
    <xf numFmtId="0" fontId="18" fillId="21" borderId="2" applyNumberFormat="0" applyAlignment="0" applyProtection="0"/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165" fontId="7" fillId="0" borderId="0" applyFont="0" applyFill="0" applyBorder="0" applyAlignment="0" applyProtection="0"/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0" fontId="22" fillId="0" borderId="0" applyNumberFormat="0" applyFill="0" applyBorder="0" applyAlignment="0" applyProtection="0"/>
    <xf numFmtId="171" fontId="30" fillId="0" borderId="0" applyAlignment="0">
      <alignment wrapText="1"/>
    </xf>
    <xf numFmtId="0" fontId="25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1" fillId="7" borderId="1" applyNumberFormat="0" applyAlignment="0" applyProtection="0"/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32" fillId="22" borderId="7">
      <alignment horizontal="left" vertical="center"/>
      <protection locked="0"/>
    </xf>
    <xf numFmtId="49" fontId="32" fillId="22" borderId="7">
      <alignment horizontal="left" vertical="center"/>
    </xf>
    <xf numFmtId="4" fontId="32" fillId="22" borderId="7">
      <alignment horizontal="right" vertical="center"/>
      <protection locked="0"/>
    </xf>
    <xf numFmtId="4" fontId="32" fillId="22" borderId="7">
      <alignment horizontal="right" vertical="center"/>
    </xf>
    <xf numFmtId="4" fontId="33" fillId="22" borderId="7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</xf>
    <xf numFmtId="49" fontId="29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</xf>
    <xf numFmtId="4" fontId="29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7" fillId="22" borderId="3">
      <alignment horizontal="right" vertical="center"/>
      <protection locked="0"/>
    </xf>
    <xf numFmtId="4" fontId="37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" fontId="41" fillId="0" borderId="3">
      <alignment horizontal="right" vertical="center"/>
      <protection locked="0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" fontId="42" fillId="0" borderId="3">
      <alignment horizontal="right" vertical="center"/>
      <protection locked="0"/>
    </xf>
    <xf numFmtId="4" fontId="42" fillId="0" borderId="3">
      <alignment horizontal="right" vertical="center"/>
    </xf>
    <xf numFmtId="49" fontId="40" fillId="0" borderId="3">
      <alignment horizontal="left" vertical="center"/>
      <protection locked="0"/>
    </xf>
    <xf numFmtId="49" fontId="41" fillId="0" borderId="3">
      <alignment horizontal="left" vertical="center"/>
      <protection locked="0"/>
    </xf>
    <xf numFmtId="4" fontId="40" fillId="0" borderId="3">
      <alignment horizontal="right" vertical="center"/>
      <protection locked="0"/>
    </xf>
    <xf numFmtId="0" fontId="23" fillId="0" borderId="8" applyNumberFormat="0" applyFill="0" applyAlignment="0" applyProtection="0"/>
    <xf numFmtId="0" fontId="20" fillId="23" borderId="0" applyNumberFormat="0" applyBorder="0" applyAlignment="0" applyProtection="0"/>
    <xf numFmtId="0" fontId="7" fillId="0" borderId="0"/>
    <xf numFmtId="0" fontId="7" fillId="0" borderId="0"/>
    <xf numFmtId="0" fontId="7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4" fillId="26" borderId="3">
      <alignment horizontal="right" vertical="center"/>
      <protection locked="0"/>
    </xf>
    <xf numFmtId="4" fontId="44" fillId="27" borderId="3">
      <alignment horizontal="right" vertical="center"/>
      <protection locked="0"/>
    </xf>
    <xf numFmtId="4" fontId="44" fillId="28" borderId="3">
      <alignment horizontal="right" vertical="center"/>
      <protection locked="0"/>
    </xf>
    <xf numFmtId="0" fontId="12" fillId="20" borderId="10" applyNumberFormat="0" applyAlignment="0" applyProtection="0"/>
    <xf numFmtId="49" fontId="29" fillId="0" borderId="3">
      <alignment horizontal="left" vertical="center" wrapText="1"/>
      <protection locked="0"/>
    </xf>
    <xf numFmtId="49" fontId="29" fillId="0" borderId="3">
      <alignment horizontal="left" vertical="center" wrapText="1"/>
      <protection locked="0"/>
    </xf>
    <xf numFmtId="0" fontId="19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10" fillId="16" borderId="0" applyNumberFormat="0" applyBorder="0" applyAlignment="0" applyProtection="0"/>
    <xf numFmtId="0" fontId="28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10" fillId="18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9" borderId="0" applyNumberFormat="0" applyBorder="0" applyAlignment="0" applyProtection="0"/>
    <xf numFmtId="0" fontId="10" fillId="19" borderId="0" applyNumberFormat="0" applyBorder="0" applyAlignment="0" applyProtection="0"/>
    <xf numFmtId="0" fontId="45" fillId="7" borderId="1" applyNumberFormat="0" applyAlignment="0" applyProtection="0"/>
    <xf numFmtId="0" fontId="11" fillId="7" borderId="1" applyNumberFormat="0" applyAlignment="0" applyProtection="0"/>
    <xf numFmtId="0" fontId="46" fillId="20" borderId="10" applyNumberFormat="0" applyAlignment="0" applyProtection="0"/>
    <xf numFmtId="0" fontId="12" fillId="20" borderId="10" applyNumberFormat="0" applyAlignment="0" applyProtection="0"/>
    <xf numFmtId="0" fontId="47" fillId="20" borderId="1" applyNumberFormat="0" applyAlignment="0" applyProtection="0"/>
    <xf numFmtId="0" fontId="13" fillId="20" borderId="1" applyNumberFormat="0" applyAlignment="0" applyProtection="0"/>
    <xf numFmtId="172" fontId="7" fillId="0" borderId="0" applyFont="0" applyFill="0" applyBorder="0" applyAlignment="0" applyProtection="0"/>
    <xf numFmtId="0" fontId="48" fillId="0" borderId="4" applyNumberFormat="0" applyFill="0" applyAlignment="0" applyProtection="0"/>
    <xf numFmtId="0" fontId="14" fillId="0" borderId="4" applyNumberFormat="0" applyFill="0" applyAlignment="0" applyProtection="0"/>
    <xf numFmtId="0" fontId="49" fillId="0" borderId="5" applyNumberFormat="0" applyFill="0" applyAlignment="0" applyProtection="0"/>
    <xf numFmtId="0" fontId="15" fillId="0" borderId="5" applyNumberFormat="0" applyFill="0" applyAlignment="0" applyProtection="0"/>
    <xf numFmtId="0" fontId="50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11" applyNumberFormat="0" applyFill="0" applyAlignment="0" applyProtection="0"/>
    <xf numFmtId="0" fontId="17" fillId="0" borderId="11" applyNumberFormat="0" applyFill="0" applyAlignment="0" applyProtection="0"/>
    <xf numFmtId="0" fontId="52" fillId="21" borderId="2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3" borderId="0" applyNumberFormat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1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1" fillId="0" borderId="0"/>
    <xf numFmtId="0" fontId="86" fillId="0" borderId="0"/>
    <xf numFmtId="0" fontId="7" fillId="0" borderId="0"/>
    <xf numFmtId="0" fontId="2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54" fillId="3" borderId="0" applyNumberFormat="0" applyBorder="0" applyAlignment="0" applyProtection="0"/>
    <xf numFmtId="0" fontId="21" fillId="3" borderId="0" applyNumberFormat="0" applyBorder="0" applyAlignment="0" applyProtection="0"/>
    <xf numFmtId="0" fontId="5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6" fillId="25" borderId="9" applyNumberFormat="0" applyFont="0" applyAlignment="0" applyProtection="0"/>
    <xf numFmtId="0" fontId="7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7" fillId="0" borderId="8" applyNumberFormat="0" applyFill="0" applyAlignment="0" applyProtection="0"/>
    <xf numFmtId="0" fontId="23" fillId="0" borderId="8" applyNumberFormat="0" applyFill="0" applyAlignment="0" applyProtection="0"/>
    <xf numFmtId="0" fontId="26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3" fontId="60" fillId="0" borderId="0" applyFont="0" applyFill="0" applyBorder="0" applyAlignment="0" applyProtection="0"/>
    <xf numFmtId="174" fontId="6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1" fillId="4" borderId="0" applyNumberFormat="0" applyBorder="0" applyAlignment="0" applyProtection="0"/>
    <xf numFmtId="0" fontId="25" fillId="4" borderId="0" applyNumberFormat="0" applyBorder="0" applyAlignment="0" applyProtection="0"/>
    <xf numFmtId="176" fontId="62" fillId="22" borderId="12" applyFill="0" applyBorder="0">
      <alignment horizontal="center" vertical="center" wrapText="1"/>
      <protection locked="0"/>
    </xf>
    <xf numFmtId="171" fontId="63" fillId="0" borderId="0">
      <alignment wrapText="1"/>
    </xf>
    <xf numFmtId="171" fontId="30" fillId="0" borderId="0">
      <alignment wrapText="1"/>
    </xf>
  </cellStyleXfs>
  <cellXfs count="431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0" xfId="245" applyFont="1" applyFill="1"/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170" fontId="5" fillId="0" borderId="0" xfId="0" quotePrefix="1" applyNumberFormat="1" applyFont="1" applyFill="1" applyBorder="1" applyAlignment="1">
      <alignment vertical="center" wrapText="1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170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170" fontId="5" fillId="0" borderId="3" xfId="0" quotePrefix="1" applyNumberFormat="1" applyFont="1" applyFill="1" applyBorder="1" applyAlignment="1">
      <alignment horizontal="center" vertical="center" wrapText="1"/>
    </xf>
    <xf numFmtId="0" fontId="64" fillId="0" borderId="0" xfId="0" applyFont="1" applyFill="1"/>
    <xf numFmtId="170" fontId="5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vertical="center"/>
    </xf>
    <xf numFmtId="0" fontId="65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horizontal="right" vertical="center"/>
    </xf>
    <xf numFmtId="0" fontId="65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left" vertical="center" wrapText="1"/>
    </xf>
    <xf numFmtId="0" fontId="65" fillId="0" borderId="0" xfId="0" applyFont="1" applyFill="1" applyAlignment="1">
      <alignment horizontal="center" vertical="center"/>
    </xf>
    <xf numFmtId="0" fontId="65" fillId="0" borderId="3" xfId="0" applyFont="1" applyFill="1" applyBorder="1" applyAlignment="1">
      <alignment horizontal="left" vertical="center"/>
    </xf>
    <xf numFmtId="0" fontId="65" fillId="0" borderId="3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left" vertical="center"/>
    </xf>
    <xf numFmtId="0" fontId="68" fillId="0" borderId="0" xfId="0" applyFont="1" applyFill="1" applyBorder="1" applyAlignment="1">
      <alignment horizontal="center" vertical="center"/>
    </xf>
    <xf numFmtId="0" fontId="65" fillId="0" borderId="0" xfId="0" applyFont="1" applyFill="1" applyAlignment="1">
      <alignment horizontal="left" vertical="center"/>
    </xf>
    <xf numFmtId="0" fontId="65" fillId="0" borderId="3" xfId="0" applyFont="1" applyFill="1" applyBorder="1" applyAlignment="1">
      <alignment horizontal="center" vertical="center" wrapText="1"/>
    </xf>
    <xf numFmtId="0" fontId="65" fillId="0" borderId="13" xfId="0" applyFont="1" applyFill="1" applyBorder="1" applyAlignment="1">
      <alignment horizontal="center" vertical="center" wrapText="1"/>
    </xf>
    <xf numFmtId="3" fontId="65" fillId="0" borderId="3" xfId="0" applyNumberFormat="1" applyFont="1" applyFill="1" applyBorder="1" applyAlignment="1">
      <alignment horizontal="center" vertical="center" wrapText="1"/>
    </xf>
    <xf numFmtId="170" fontId="65" fillId="0" borderId="3" xfId="0" applyNumberFormat="1" applyFont="1" applyFill="1" applyBorder="1" applyAlignment="1">
      <alignment horizontal="center" vertical="center" wrapText="1"/>
    </xf>
    <xf numFmtId="0" fontId="65" fillId="0" borderId="3" xfId="0" applyFont="1" applyFill="1" applyBorder="1" applyAlignment="1">
      <alignment horizontal="left" vertical="center" wrapText="1"/>
    </xf>
    <xf numFmtId="0" fontId="65" fillId="0" borderId="3" xfId="245" applyFont="1" applyFill="1" applyBorder="1" applyAlignment="1">
      <alignment horizontal="left" vertical="center" wrapText="1"/>
    </xf>
    <xf numFmtId="0" fontId="68" fillId="0" borderId="0" xfId="0" applyFont="1" applyFill="1" applyBorder="1" applyAlignment="1">
      <alignment vertical="center"/>
    </xf>
    <xf numFmtId="0" fontId="65" fillId="0" borderId="0" xfId="0" applyFont="1" applyFill="1" applyAlignment="1">
      <alignment vertical="center"/>
    </xf>
    <xf numFmtId="0" fontId="65" fillId="0" borderId="0" xfId="0" applyFont="1" applyFill="1" applyBorder="1" applyAlignment="1">
      <alignment vertical="center" wrapText="1"/>
    </xf>
    <xf numFmtId="0" fontId="65" fillId="0" borderId="0" xfId="0" applyFont="1" applyFill="1" applyAlignment="1">
      <alignment horizontal="right" vertical="center"/>
    </xf>
    <xf numFmtId="3" fontId="65" fillId="0" borderId="3" xfId="0" quotePrefix="1" applyNumberFormat="1" applyFont="1" applyFill="1" applyBorder="1" applyAlignment="1">
      <alignment horizontal="center" vertical="center" wrapText="1"/>
    </xf>
    <xf numFmtId="170" fontId="65" fillId="0" borderId="3" xfId="0" quotePrefix="1" applyNumberFormat="1" applyFont="1" applyFill="1" applyBorder="1" applyAlignment="1">
      <alignment horizontal="center" vertical="center" wrapText="1"/>
    </xf>
    <xf numFmtId="49" fontId="65" fillId="0" borderId="3" xfId="0" applyNumberFormat="1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vertical="center"/>
    </xf>
    <xf numFmtId="0" fontId="65" fillId="0" borderId="3" xfId="245" applyFont="1" applyFill="1" applyBorder="1" applyAlignment="1">
      <alignment horizontal="center" vertical="center"/>
    </xf>
    <xf numFmtId="0" fontId="68" fillId="0" borderId="0" xfId="245" applyFont="1" applyFill="1" applyBorder="1" applyAlignment="1">
      <alignment horizontal="center" vertical="center"/>
    </xf>
    <xf numFmtId="0" fontId="65" fillId="0" borderId="3" xfId="245" applyFont="1" applyFill="1" applyBorder="1" applyAlignment="1">
      <alignment horizontal="center" vertical="center" wrapText="1"/>
    </xf>
    <xf numFmtId="0" fontId="68" fillId="0" borderId="3" xfId="245" applyFont="1" applyFill="1" applyBorder="1" applyAlignment="1">
      <alignment horizontal="left" vertical="center" wrapText="1"/>
    </xf>
    <xf numFmtId="0" fontId="65" fillId="0" borderId="0" xfId="245" applyFont="1" applyFill="1" applyBorder="1" applyAlignment="1">
      <alignment vertical="center"/>
    </xf>
    <xf numFmtId="0" fontId="65" fillId="0" borderId="0" xfId="245" applyFont="1" applyFill="1" applyBorder="1" applyAlignment="1">
      <alignment horizontal="center" vertical="center"/>
    </xf>
    <xf numFmtId="0" fontId="68" fillId="0" borderId="0" xfId="245" applyFont="1" applyFill="1" applyBorder="1" applyAlignment="1">
      <alignment vertical="center"/>
    </xf>
    <xf numFmtId="3" fontId="65" fillId="0" borderId="3" xfId="245" applyNumberFormat="1" applyFont="1" applyFill="1" applyBorder="1" applyAlignment="1">
      <alignment horizontal="center" vertical="center" wrapText="1"/>
    </xf>
    <xf numFmtId="170" fontId="65" fillId="0" borderId="3" xfId="245" applyNumberFormat="1" applyFont="1" applyFill="1" applyBorder="1" applyAlignment="1">
      <alignment horizontal="center" vertical="center" wrapText="1"/>
    </xf>
    <xf numFmtId="0" fontId="68" fillId="0" borderId="3" xfId="245" applyFont="1" applyFill="1" applyBorder="1" applyAlignment="1">
      <alignment horizontal="center" vertical="center"/>
    </xf>
    <xf numFmtId="3" fontId="68" fillId="0" borderId="3" xfId="245" applyNumberFormat="1" applyFont="1" applyFill="1" applyBorder="1" applyAlignment="1">
      <alignment horizontal="center" vertical="center" wrapText="1"/>
    </xf>
    <xf numFmtId="0" fontId="65" fillId="0" borderId="0" xfId="245" applyFont="1" applyFill="1" applyBorder="1" applyAlignment="1">
      <alignment horizontal="left" vertical="center" wrapText="1"/>
    </xf>
    <xf numFmtId="0" fontId="65" fillId="0" borderId="0" xfId="245" applyFont="1" applyFill="1" applyBorder="1" applyAlignment="1">
      <alignment vertical="center" wrapText="1"/>
    </xf>
    <xf numFmtId="0" fontId="65" fillId="0" borderId="3" xfId="0" quotePrefix="1" applyNumberFormat="1" applyFont="1" applyFill="1" applyBorder="1" applyAlignment="1">
      <alignment horizontal="center" vertical="center"/>
    </xf>
    <xf numFmtId="0" fontId="65" fillId="0" borderId="3" xfId="0" applyNumberFormat="1" applyFont="1" applyFill="1" applyBorder="1" applyAlignment="1">
      <alignment horizontal="center" vertical="center"/>
    </xf>
    <xf numFmtId="170" fontId="65" fillId="0" borderId="0" xfId="0" applyNumberFormat="1" applyFont="1" applyFill="1" applyBorder="1" applyAlignment="1">
      <alignment horizontal="center" vertical="center" wrapText="1"/>
    </xf>
    <xf numFmtId="0" fontId="65" fillId="0" borderId="0" xfId="0" applyFont="1" applyFill="1"/>
    <xf numFmtId="0" fontId="65" fillId="0" borderId="3" xfId="237" applyFont="1" applyFill="1" applyBorder="1" applyAlignment="1">
      <alignment horizontal="center" vertical="center"/>
    </xf>
    <xf numFmtId="0" fontId="65" fillId="0" borderId="3" xfId="237" applyNumberFormat="1" applyFont="1" applyFill="1" applyBorder="1" applyAlignment="1">
      <alignment horizontal="center" vertical="center" wrapText="1"/>
    </xf>
    <xf numFmtId="170" fontId="65" fillId="0" borderId="3" xfId="237" applyNumberFormat="1" applyFont="1" applyFill="1" applyBorder="1" applyAlignment="1">
      <alignment horizontal="center" vertical="center" wrapText="1"/>
    </xf>
    <xf numFmtId="0" fontId="65" fillId="0" borderId="3" xfId="237" applyNumberFormat="1" applyFont="1" applyFill="1" applyBorder="1" applyAlignment="1">
      <alignment horizontal="left" vertical="center" wrapText="1"/>
    </xf>
    <xf numFmtId="0" fontId="65" fillId="0" borderId="3" xfId="237" applyNumberFormat="1" applyFont="1" applyFill="1" applyBorder="1" applyAlignment="1">
      <alignment horizontal="left" vertical="top" wrapText="1"/>
    </xf>
    <xf numFmtId="49" fontId="65" fillId="0" borderId="3" xfId="237" applyNumberFormat="1" applyFont="1" applyFill="1" applyBorder="1" applyAlignment="1">
      <alignment horizontal="left" vertical="center" wrapText="1"/>
    </xf>
    <xf numFmtId="3" fontId="65" fillId="0" borderId="0" xfId="0" applyNumberFormat="1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left" vertical="center" wrapText="1" shrinkToFit="1"/>
    </xf>
    <xf numFmtId="0" fontId="65" fillId="0" borderId="14" xfId="0" applyFont="1" applyFill="1" applyBorder="1" applyAlignment="1">
      <alignment horizontal="center" vertical="center"/>
    </xf>
    <xf numFmtId="0" fontId="65" fillId="0" borderId="14" xfId="0" applyNumberFormat="1" applyFont="1" applyFill="1" applyBorder="1" applyAlignment="1">
      <alignment horizontal="center" vertical="center"/>
    </xf>
    <xf numFmtId="0" fontId="65" fillId="0" borderId="0" xfId="0" applyNumberFormat="1" applyFont="1" applyFill="1" applyBorder="1" applyAlignment="1">
      <alignment horizontal="center" vertical="center"/>
    </xf>
    <xf numFmtId="49" fontId="65" fillId="0" borderId="0" xfId="0" applyNumberFormat="1" applyFont="1" applyFill="1" applyBorder="1" applyAlignment="1">
      <alignment horizontal="center" vertical="center" wrapText="1"/>
    </xf>
    <xf numFmtId="49" fontId="65" fillId="0" borderId="0" xfId="0" applyNumberFormat="1" applyFont="1" applyFill="1" applyBorder="1" applyAlignment="1">
      <alignment horizontal="left" vertical="center" wrapText="1"/>
    </xf>
    <xf numFmtId="3" fontId="68" fillId="0" borderId="3" xfId="0" applyNumberFormat="1" applyFont="1" applyFill="1" applyBorder="1" applyAlignment="1">
      <alignment horizontal="center" vertical="center" wrapText="1"/>
    </xf>
    <xf numFmtId="170" fontId="68" fillId="0" borderId="3" xfId="0" applyNumberFormat="1" applyFont="1" applyFill="1" applyBorder="1" applyAlignment="1">
      <alignment horizontal="center" vertical="center" wrapText="1"/>
    </xf>
    <xf numFmtId="1" fontId="65" fillId="0" borderId="0" xfId="0" applyNumberFormat="1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horizontal="right" vertical="center"/>
    </xf>
    <xf numFmtId="170" fontId="65" fillId="0" borderId="0" xfId="0" applyNumberFormat="1" applyFont="1" applyFill="1" applyAlignment="1">
      <alignment vertical="center"/>
    </xf>
    <xf numFmtId="0" fontId="68" fillId="0" borderId="0" xfId="0" applyFont="1" applyFill="1" applyBorder="1" applyAlignment="1">
      <alignment horizontal="left" vertical="center"/>
    </xf>
    <xf numFmtId="0" fontId="68" fillId="0" borderId="15" xfId="0" applyFont="1" applyFill="1" applyBorder="1" applyAlignment="1">
      <alignment horizontal="left" vertical="center" wrapText="1"/>
    </xf>
    <xf numFmtId="0" fontId="65" fillId="0" borderId="3" xfId="0" applyNumberFormat="1" applyFont="1" applyFill="1" applyBorder="1" applyAlignment="1">
      <alignment horizontal="center" vertical="center" wrapText="1" shrinkToFit="1"/>
    </xf>
    <xf numFmtId="3" fontId="65" fillId="0" borderId="16" xfId="0" applyNumberFormat="1" applyFont="1" applyFill="1" applyBorder="1" applyAlignment="1">
      <alignment vertical="center" wrapText="1"/>
    </xf>
    <xf numFmtId="169" fontId="68" fillId="0" borderId="0" xfId="0" applyNumberFormat="1" applyFont="1" applyFill="1" applyBorder="1" applyAlignment="1">
      <alignment horizontal="right" vertical="center" wrapText="1"/>
    </xf>
    <xf numFmtId="169" fontId="68" fillId="0" borderId="0" xfId="0" applyNumberFormat="1" applyFont="1" applyFill="1" applyBorder="1" applyAlignment="1">
      <alignment horizontal="center" vertical="center" wrapText="1"/>
    </xf>
    <xf numFmtId="170" fontId="68" fillId="0" borderId="0" xfId="0" applyNumberFormat="1" applyFont="1" applyFill="1" applyBorder="1" applyAlignment="1">
      <alignment horizontal="center" vertical="center" wrapText="1"/>
    </xf>
    <xf numFmtId="170" fontId="68" fillId="0" borderId="0" xfId="0" applyNumberFormat="1" applyFont="1" applyFill="1" applyBorder="1" applyAlignment="1">
      <alignment horizontal="center" vertical="center"/>
    </xf>
    <xf numFmtId="170" fontId="68" fillId="0" borderId="0" xfId="0" applyNumberFormat="1" applyFont="1" applyFill="1" applyBorder="1" applyAlignment="1">
      <alignment vertical="center"/>
    </xf>
    <xf numFmtId="0" fontId="65" fillId="0" borderId="3" xfId="0" applyFont="1" applyFill="1" applyBorder="1" applyAlignment="1">
      <alignment horizontal="center" vertical="center" wrapText="1" shrinkToFit="1"/>
    </xf>
    <xf numFmtId="3" fontId="65" fillId="0" borderId="3" xfId="0" applyNumberFormat="1" applyFont="1" applyFill="1" applyBorder="1" applyAlignment="1">
      <alignment horizontal="center" vertical="center" wrapText="1" shrinkToFit="1"/>
    </xf>
    <xf numFmtId="0" fontId="65" fillId="0" borderId="15" xfId="0" applyFont="1" applyFill="1" applyBorder="1" applyAlignment="1">
      <alignment vertical="center"/>
    </xf>
    <xf numFmtId="0" fontId="65" fillId="0" borderId="15" xfId="0" applyFont="1" applyFill="1" applyBorder="1" applyAlignment="1">
      <alignment horizontal="center" vertical="center"/>
    </xf>
    <xf numFmtId="170" fontId="72" fillId="0" borderId="3" xfId="0" applyNumberFormat="1" applyFont="1" applyFill="1" applyBorder="1" applyAlignment="1">
      <alignment horizontal="center" vertical="center" wrapText="1"/>
    </xf>
    <xf numFmtId="169" fontId="68" fillId="0" borderId="0" xfId="0" applyNumberFormat="1" applyFont="1" applyFill="1" applyBorder="1" applyAlignment="1">
      <alignment horizontal="right" vertical="center"/>
    </xf>
    <xf numFmtId="0" fontId="66" fillId="0" borderId="0" xfId="0" applyFont="1" applyFill="1" applyAlignment="1">
      <alignment vertical="center"/>
    </xf>
    <xf numFmtId="0" fontId="66" fillId="0" borderId="0" xfId="0" applyFont="1" applyFill="1"/>
    <xf numFmtId="0" fontId="66" fillId="0" borderId="0" xfId="0" applyFont="1" applyFill="1" applyAlignment="1">
      <alignment horizontal="center" vertical="center"/>
    </xf>
    <xf numFmtId="0" fontId="65" fillId="0" borderId="3" xfId="0" applyNumberFormat="1" applyFont="1" applyFill="1" applyBorder="1"/>
    <xf numFmtId="0" fontId="65" fillId="0" borderId="0" xfId="0" applyFont="1" applyFill="1" applyAlignment="1"/>
    <xf numFmtId="0" fontId="68" fillId="0" borderId="0" xfId="0" applyFont="1" applyFill="1" applyAlignment="1">
      <alignment horizontal="right"/>
    </xf>
    <xf numFmtId="0" fontId="65" fillId="0" borderId="0" xfId="0" applyFont="1" applyFill="1" applyBorder="1" applyAlignment="1"/>
    <xf numFmtId="0" fontId="65" fillId="0" borderId="0" xfId="0" applyFont="1" applyFill="1" applyBorder="1" applyAlignment="1">
      <alignment horizontal="center"/>
    </xf>
    <xf numFmtId="0" fontId="65" fillId="0" borderId="0" xfId="0" applyFont="1" applyFill="1" applyAlignment="1">
      <alignment vertical="center" wrapText="1" shrinkToFit="1"/>
    </xf>
    <xf numFmtId="0" fontId="65" fillId="0" borderId="0" xfId="0" applyFont="1" applyFill="1" applyBorder="1" applyAlignment="1">
      <alignment vertical="center" wrapText="1" shrinkToFit="1"/>
    </xf>
    <xf numFmtId="0" fontId="68" fillId="0" borderId="0" xfId="0" applyFont="1" applyFill="1" applyAlignment="1">
      <alignment horizontal="right" vertical="center"/>
    </xf>
    <xf numFmtId="0" fontId="67" fillId="0" borderId="0" xfId="0" applyFont="1" applyFill="1" applyAlignment="1">
      <alignment vertical="center"/>
    </xf>
    <xf numFmtId="0" fontId="70" fillId="0" borderId="0" xfId="0" applyFont="1" applyFill="1" applyAlignment="1">
      <alignment vertical="center"/>
    </xf>
    <xf numFmtId="0" fontId="73" fillId="0" borderId="0" xfId="0" applyFont="1" applyFill="1" applyBorder="1" applyAlignment="1">
      <alignment horizontal="left" vertical="center"/>
    </xf>
    <xf numFmtId="169" fontId="73" fillId="0" borderId="0" xfId="0" applyNumberFormat="1" applyFont="1" applyFill="1" applyBorder="1" applyAlignment="1">
      <alignment horizontal="right" vertical="center"/>
    </xf>
    <xf numFmtId="0" fontId="70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80" fillId="0" borderId="3" xfId="0" applyFont="1" applyFill="1" applyBorder="1" applyAlignment="1">
      <alignment horizontal="center" vertical="center" wrapText="1"/>
    </xf>
    <xf numFmtId="0" fontId="80" fillId="0" borderId="3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right" vertical="center"/>
    </xf>
    <xf numFmtId="0" fontId="74" fillId="0" borderId="0" xfId="0" applyFont="1"/>
    <xf numFmtId="0" fontId="75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70" fillId="0" borderId="0" xfId="0" applyFont="1" applyFill="1" applyBorder="1" applyAlignment="1">
      <alignment horizontal="left" vertical="center" wrapText="1"/>
    </xf>
    <xf numFmtId="0" fontId="70" fillId="0" borderId="0" xfId="0" applyFont="1" applyFill="1" applyAlignment="1">
      <alignment horizontal="center" vertical="center"/>
    </xf>
    <xf numFmtId="0" fontId="70" fillId="0" borderId="14" xfId="0" applyFont="1" applyFill="1" applyBorder="1" applyAlignment="1">
      <alignment vertical="center"/>
    </xf>
    <xf numFmtId="0" fontId="70" fillId="0" borderId="17" xfId="0" applyFont="1" applyFill="1" applyBorder="1" applyAlignment="1">
      <alignment vertical="center"/>
    </xf>
    <xf numFmtId="0" fontId="70" fillId="0" borderId="3" xfId="0" applyFont="1" applyFill="1" applyBorder="1" applyAlignment="1">
      <alignment horizontal="left" vertical="center"/>
    </xf>
    <xf numFmtId="0" fontId="70" fillId="0" borderId="14" xfId="0" applyFont="1" applyFill="1" applyBorder="1" applyAlignment="1">
      <alignment vertical="center" wrapText="1"/>
    </xf>
    <xf numFmtId="0" fontId="70" fillId="0" borderId="17" xfId="0" applyFont="1" applyFill="1" applyBorder="1" applyAlignment="1">
      <alignment vertical="center" wrapText="1"/>
    </xf>
    <xf numFmtId="0" fontId="70" fillId="0" borderId="3" xfId="0" applyFont="1" applyFill="1" applyBorder="1" applyAlignment="1">
      <alignment vertical="center"/>
    </xf>
    <xf numFmtId="0" fontId="70" fillId="0" borderId="3" xfId="0" applyFont="1" applyFill="1" applyBorder="1" applyAlignment="1">
      <alignment vertical="center" wrapText="1"/>
    </xf>
    <xf numFmtId="0" fontId="70" fillId="0" borderId="18" xfId="0" applyFont="1" applyFill="1" applyBorder="1" applyAlignment="1">
      <alignment vertical="center" wrapText="1"/>
    </xf>
    <xf numFmtId="0" fontId="70" fillId="0" borderId="18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left" vertical="center"/>
    </xf>
    <xf numFmtId="0" fontId="73" fillId="0" borderId="0" xfId="0" applyFont="1" applyFill="1" applyBorder="1" applyAlignment="1">
      <alignment horizontal="center" vertical="center"/>
    </xf>
    <xf numFmtId="0" fontId="70" fillId="0" borderId="0" xfId="0" applyFont="1" applyFill="1" applyAlignment="1">
      <alignment horizontal="left" vertical="center"/>
    </xf>
    <xf numFmtId="0" fontId="70" fillId="0" borderId="13" xfId="0" applyFont="1" applyFill="1" applyBorder="1" applyAlignment="1">
      <alignment horizontal="center" vertical="center" wrapText="1"/>
    </xf>
    <xf numFmtId="0" fontId="70" fillId="0" borderId="3" xfId="182" applyFont="1" applyFill="1" applyBorder="1" applyAlignment="1">
      <alignment horizontal="left" vertical="center" wrapText="1"/>
      <protection locked="0"/>
    </xf>
    <xf numFmtId="3" fontId="70" fillId="0" borderId="3" xfId="0" applyNumberFormat="1" applyFont="1" applyFill="1" applyBorder="1" applyAlignment="1">
      <alignment horizontal="center" vertical="center" wrapText="1"/>
    </xf>
    <xf numFmtId="170" fontId="70" fillId="0" borderId="3" xfId="0" applyNumberFormat="1" applyFont="1" applyFill="1" applyBorder="1" applyAlignment="1">
      <alignment horizontal="center" vertical="center" wrapText="1"/>
    </xf>
    <xf numFmtId="0" fontId="73" fillId="0" borderId="3" xfId="182" applyFont="1" applyFill="1" applyBorder="1" applyAlignment="1">
      <alignment horizontal="left" vertical="center" wrapText="1"/>
      <protection locked="0"/>
    </xf>
    <xf numFmtId="0" fontId="73" fillId="0" borderId="3" xfId="0" applyFont="1" applyFill="1" applyBorder="1" applyAlignment="1">
      <alignment horizontal="left" vertical="center" wrapText="1"/>
    </xf>
    <xf numFmtId="0" fontId="73" fillId="0" borderId="3" xfId="0" applyFont="1" applyFill="1" applyBorder="1" applyAlignment="1" applyProtection="1">
      <alignment horizontal="left" vertical="center" wrapText="1"/>
      <protection locked="0"/>
    </xf>
    <xf numFmtId="0" fontId="70" fillId="0" borderId="3" xfId="0" applyFont="1" applyFill="1" applyBorder="1" applyAlignment="1" applyProtection="1">
      <alignment horizontal="left" vertical="center" wrapText="1"/>
      <protection locked="0"/>
    </xf>
    <xf numFmtId="0" fontId="70" fillId="0" borderId="3" xfId="0" applyFont="1" applyFill="1" applyBorder="1" applyAlignment="1">
      <alignment horizontal="left" vertical="center" wrapText="1"/>
    </xf>
    <xf numFmtId="0" fontId="70" fillId="0" borderId="3" xfId="245" applyFont="1" applyFill="1" applyBorder="1" applyAlignment="1">
      <alignment horizontal="left" vertical="center" wrapText="1"/>
    </xf>
    <xf numFmtId="0" fontId="73" fillId="0" borderId="0" xfId="0" applyFont="1" applyFill="1" applyBorder="1" applyAlignment="1">
      <alignment vertical="center"/>
    </xf>
    <xf numFmtId="0" fontId="79" fillId="0" borderId="0" xfId="0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vertical="center"/>
    </xf>
    <xf numFmtId="0" fontId="80" fillId="0" borderId="0" xfId="0" applyFont="1" applyFill="1" applyBorder="1" applyAlignment="1">
      <alignment horizontal="center" vertical="center" wrapText="1"/>
    </xf>
    <xf numFmtId="0" fontId="80" fillId="0" borderId="13" xfId="0" applyFont="1" applyFill="1" applyBorder="1" applyAlignment="1">
      <alignment horizontal="center" vertical="center" wrapText="1"/>
    </xf>
    <xf numFmtId="0" fontId="79" fillId="0" borderId="0" xfId="0" applyFont="1" applyFill="1" applyBorder="1" applyAlignment="1">
      <alignment vertical="center"/>
    </xf>
    <xf numFmtId="0" fontId="80" fillId="0" borderId="3" xfId="0" applyFont="1" applyFill="1" applyBorder="1" applyAlignment="1">
      <alignment horizontal="left" vertical="center" wrapText="1"/>
    </xf>
    <xf numFmtId="0" fontId="80" fillId="0" borderId="3" xfId="0" quotePrefix="1" applyFont="1" applyFill="1" applyBorder="1" applyAlignment="1">
      <alignment horizontal="center" vertical="center"/>
    </xf>
    <xf numFmtId="3" fontId="80" fillId="0" borderId="3" xfId="0" quotePrefix="1" applyNumberFormat="1" applyFont="1" applyFill="1" applyBorder="1" applyAlignment="1">
      <alignment horizontal="center" vertical="center" wrapText="1"/>
    </xf>
    <xf numFmtId="170" fontId="80" fillId="0" borderId="3" xfId="0" quotePrefix="1" applyNumberFormat="1" applyFont="1" applyFill="1" applyBorder="1" applyAlignment="1">
      <alignment horizontal="center" vertical="center" wrapText="1"/>
    </xf>
    <xf numFmtId="49" fontId="80" fillId="0" borderId="3" xfId="0" quotePrefix="1" applyNumberFormat="1" applyFont="1" applyFill="1" applyBorder="1" applyAlignment="1">
      <alignment horizontal="left" vertical="center" wrapText="1"/>
    </xf>
    <xf numFmtId="3" fontId="80" fillId="0" borderId="3" xfId="0" applyNumberFormat="1" applyFont="1" applyFill="1" applyBorder="1" applyAlignment="1">
      <alignment horizontal="center" vertical="center" wrapText="1"/>
    </xf>
    <xf numFmtId="170" fontId="80" fillId="0" borderId="3" xfId="0" applyNumberFormat="1" applyFont="1" applyFill="1" applyBorder="1" applyAlignment="1">
      <alignment horizontal="center" vertical="center" wrapText="1"/>
    </xf>
    <xf numFmtId="49" fontId="80" fillId="0" borderId="3" xfId="0" applyNumberFormat="1" applyFont="1" applyFill="1" applyBorder="1" applyAlignment="1">
      <alignment horizontal="left" vertical="center" wrapText="1"/>
    </xf>
    <xf numFmtId="0" fontId="80" fillId="0" borderId="0" xfId="0" applyFont="1" applyFill="1" applyAlignment="1">
      <alignment vertical="center"/>
    </xf>
    <xf numFmtId="0" fontId="79" fillId="0" borderId="3" xfId="0" applyFont="1" applyFill="1" applyBorder="1" applyAlignment="1">
      <alignment horizontal="left" vertical="center" wrapText="1"/>
    </xf>
    <xf numFmtId="0" fontId="79" fillId="0" borderId="3" xfId="0" quotePrefix="1" applyFont="1" applyFill="1" applyBorder="1" applyAlignment="1">
      <alignment horizontal="center" vertical="center"/>
    </xf>
    <xf numFmtId="3" fontId="79" fillId="0" borderId="3" xfId="0" quotePrefix="1" applyNumberFormat="1" applyFont="1" applyFill="1" applyBorder="1" applyAlignment="1">
      <alignment horizontal="center" vertical="center" wrapText="1"/>
    </xf>
    <xf numFmtId="49" fontId="79" fillId="0" borderId="3" xfId="0" quotePrefix="1" applyNumberFormat="1" applyFont="1" applyFill="1" applyBorder="1" applyAlignment="1">
      <alignment horizontal="left" vertical="center" wrapText="1"/>
    </xf>
    <xf numFmtId="0" fontId="80" fillId="0" borderId="3" xfId="0" applyFont="1" applyFill="1" applyBorder="1" applyAlignment="1">
      <alignment horizontal="left" vertical="center" wrapText="1" shrinkToFit="1"/>
    </xf>
    <xf numFmtId="0" fontId="80" fillId="0" borderId="3" xfId="182" applyFont="1" applyFill="1" applyBorder="1" applyAlignment="1">
      <alignment horizontal="left" vertical="center" wrapText="1"/>
      <protection locked="0"/>
    </xf>
    <xf numFmtId="0" fontId="80" fillId="0" borderId="3" xfId="0" applyFont="1" applyFill="1" applyBorder="1" applyAlignment="1" applyProtection="1">
      <alignment horizontal="left" vertical="center" wrapText="1"/>
      <protection locked="0"/>
    </xf>
    <xf numFmtId="0" fontId="80" fillId="0" borderId="3" xfId="0" applyFont="1" applyFill="1" applyBorder="1" applyAlignment="1">
      <alignment horizontal="center"/>
    </xf>
    <xf numFmtId="0" fontId="80" fillId="0" borderId="3" xfId="0" quotePrefix="1" applyFont="1" applyFill="1" applyBorder="1" applyAlignment="1">
      <alignment horizontal="center"/>
    </xf>
    <xf numFmtId="0" fontId="79" fillId="0" borderId="3" xfId="0" quotePrefix="1" applyFont="1" applyFill="1" applyBorder="1" applyAlignment="1">
      <alignment horizontal="center"/>
    </xf>
    <xf numFmtId="0" fontId="79" fillId="0" borderId="0" xfId="0" applyFont="1" applyFill="1" applyBorder="1" applyAlignment="1">
      <alignment horizontal="left" vertical="center" wrapText="1"/>
    </xf>
    <xf numFmtId="0" fontId="79" fillId="0" borderId="0" xfId="0" quotePrefix="1" applyFont="1" applyFill="1" applyBorder="1" applyAlignment="1">
      <alignment horizontal="center"/>
    </xf>
    <xf numFmtId="0" fontId="81" fillId="0" borderId="3" xfId="245" applyFont="1" applyFill="1" applyBorder="1" applyAlignment="1">
      <alignment horizontal="left" vertical="center" wrapText="1"/>
    </xf>
    <xf numFmtId="0" fontId="83" fillId="0" borderId="0" xfId="0" applyFont="1" applyFill="1" applyBorder="1" applyAlignment="1">
      <alignment horizontal="left" wrapText="1"/>
    </xf>
    <xf numFmtId="0" fontId="83" fillId="0" borderId="0" xfId="0" applyFont="1" applyFill="1" applyBorder="1" applyAlignment="1">
      <alignment horizontal="left"/>
    </xf>
    <xf numFmtId="0" fontId="65" fillId="0" borderId="0" xfId="0" quotePrefix="1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 wrapText="1"/>
    </xf>
    <xf numFmtId="0" fontId="68" fillId="0" borderId="0" xfId="0" applyFont="1" applyFill="1" applyBorder="1" applyAlignment="1">
      <alignment horizontal="left" vertical="center" wrapText="1"/>
    </xf>
    <xf numFmtId="0" fontId="70" fillId="0" borderId="0" xfId="0" quotePrefix="1" applyFont="1" applyFill="1" applyBorder="1" applyAlignment="1">
      <alignment horizontal="center" vertical="center"/>
    </xf>
    <xf numFmtId="3" fontId="65" fillId="29" borderId="3" xfId="0" applyNumberFormat="1" applyFont="1" applyFill="1" applyBorder="1" applyAlignment="1">
      <alignment horizontal="center" vertical="center" wrapText="1"/>
    </xf>
    <xf numFmtId="0" fontId="87" fillId="0" borderId="0" xfId="0" applyFont="1" applyFill="1" applyBorder="1" applyAlignment="1">
      <alignment vertical="center"/>
    </xf>
    <xf numFmtId="3" fontId="5" fillId="29" borderId="3" xfId="0" applyNumberFormat="1" applyFont="1" applyFill="1" applyBorder="1" applyAlignment="1">
      <alignment horizontal="center" vertical="center" wrapText="1"/>
    </xf>
    <xf numFmtId="3" fontId="80" fillId="0" borderId="0" xfId="0" applyNumberFormat="1" applyFont="1" applyFill="1" applyAlignment="1">
      <alignment vertical="center"/>
    </xf>
    <xf numFmtId="3" fontId="80" fillId="30" borderId="3" xfId="0" quotePrefix="1" applyNumberFormat="1" applyFont="1" applyFill="1" applyBorder="1" applyAlignment="1">
      <alignment horizontal="center" vertical="center" wrapText="1"/>
    </xf>
    <xf numFmtId="170" fontId="80" fillId="30" borderId="3" xfId="0" quotePrefix="1" applyNumberFormat="1" applyFont="1" applyFill="1" applyBorder="1" applyAlignment="1">
      <alignment horizontal="center" vertical="center" wrapText="1"/>
    </xf>
    <xf numFmtId="0" fontId="80" fillId="30" borderId="3" xfId="0" applyFont="1" applyFill="1" applyBorder="1" applyAlignment="1">
      <alignment horizontal="center" vertical="center" wrapText="1"/>
    </xf>
    <xf numFmtId="3" fontId="80" fillId="30" borderId="3" xfId="0" applyNumberFormat="1" applyFont="1" applyFill="1" applyBorder="1" applyAlignment="1">
      <alignment horizontal="center" vertical="center" wrapText="1"/>
    </xf>
    <xf numFmtId="49" fontId="80" fillId="30" borderId="3" xfId="0" applyNumberFormat="1" applyFont="1" applyFill="1" applyBorder="1" applyAlignment="1">
      <alignment horizontal="left" vertical="center" wrapText="1"/>
    </xf>
    <xf numFmtId="0" fontId="80" fillId="30" borderId="3" xfId="0" quotePrefix="1" applyFont="1" applyFill="1" applyBorder="1" applyAlignment="1">
      <alignment horizontal="center" vertical="center"/>
    </xf>
    <xf numFmtId="49" fontId="80" fillId="30" borderId="3" xfId="0" quotePrefix="1" applyNumberFormat="1" applyFont="1" applyFill="1" applyBorder="1" applyAlignment="1">
      <alignment horizontal="left" vertical="center" wrapText="1"/>
    </xf>
    <xf numFmtId="3" fontId="79" fillId="31" borderId="3" xfId="0" quotePrefix="1" applyNumberFormat="1" applyFont="1" applyFill="1" applyBorder="1" applyAlignment="1">
      <alignment horizontal="center" vertical="center" wrapText="1"/>
    </xf>
    <xf numFmtId="0" fontId="80" fillId="32" borderId="3" xfId="0" quotePrefix="1" applyFont="1" applyFill="1" applyBorder="1" applyAlignment="1">
      <alignment horizontal="center" vertical="center"/>
    </xf>
    <xf numFmtId="3" fontId="80" fillId="32" borderId="3" xfId="0" quotePrefix="1" applyNumberFormat="1" applyFont="1" applyFill="1" applyBorder="1" applyAlignment="1">
      <alignment horizontal="center" vertical="center" wrapText="1"/>
    </xf>
    <xf numFmtId="170" fontId="80" fillId="32" borderId="3" xfId="0" quotePrefix="1" applyNumberFormat="1" applyFont="1" applyFill="1" applyBorder="1" applyAlignment="1">
      <alignment horizontal="center" vertical="center" wrapText="1"/>
    </xf>
    <xf numFmtId="49" fontId="80" fillId="32" borderId="3" xfId="0" quotePrefix="1" applyNumberFormat="1" applyFont="1" applyFill="1" applyBorder="1" applyAlignment="1">
      <alignment horizontal="left" vertical="center" wrapText="1"/>
    </xf>
    <xf numFmtId="0" fontId="80" fillId="30" borderId="3" xfId="0" applyFont="1" applyFill="1" applyBorder="1" applyAlignment="1">
      <alignment horizontal="left" vertical="center" wrapText="1"/>
    </xf>
    <xf numFmtId="0" fontId="80" fillId="32" borderId="3" xfId="0" applyFont="1" applyFill="1" applyBorder="1" applyAlignment="1">
      <alignment horizontal="left" vertical="center" wrapText="1"/>
    </xf>
    <xf numFmtId="3" fontId="80" fillId="31" borderId="3" xfId="0" quotePrefix="1" applyNumberFormat="1" applyFont="1" applyFill="1" applyBorder="1" applyAlignment="1">
      <alignment horizontal="center" vertical="center" wrapText="1"/>
    </xf>
    <xf numFmtId="170" fontId="80" fillId="31" borderId="3" xfId="0" quotePrefix="1" applyNumberFormat="1" applyFont="1" applyFill="1" applyBorder="1" applyAlignment="1">
      <alignment horizontal="center" vertical="center" wrapText="1"/>
    </xf>
    <xf numFmtId="0" fontId="79" fillId="31" borderId="3" xfId="0" applyFont="1" applyFill="1" applyBorder="1" applyAlignment="1">
      <alignment horizontal="left" vertical="center" wrapText="1"/>
    </xf>
    <xf numFmtId="0" fontId="79" fillId="31" borderId="3" xfId="0" quotePrefix="1" applyFont="1" applyFill="1" applyBorder="1" applyAlignment="1">
      <alignment horizontal="center" vertical="center"/>
    </xf>
    <xf numFmtId="49" fontId="79" fillId="31" borderId="3" xfId="0" quotePrefix="1" applyNumberFormat="1" applyFont="1" applyFill="1" applyBorder="1" applyAlignment="1">
      <alignment horizontal="left" vertical="center" wrapText="1"/>
    </xf>
    <xf numFmtId="0" fontId="79" fillId="33" borderId="3" xfId="0" applyFont="1" applyFill="1" applyBorder="1" applyAlignment="1">
      <alignment horizontal="left" vertical="center" wrapText="1"/>
    </xf>
    <xf numFmtId="0" fontId="79" fillId="33" borderId="3" xfId="0" quotePrefix="1" applyFont="1" applyFill="1" applyBorder="1" applyAlignment="1">
      <alignment horizontal="center" vertical="center"/>
    </xf>
    <xf numFmtId="3" fontId="79" fillId="33" borderId="3" xfId="0" quotePrefix="1" applyNumberFormat="1" applyFont="1" applyFill="1" applyBorder="1" applyAlignment="1">
      <alignment horizontal="center" vertical="center" wrapText="1"/>
    </xf>
    <xf numFmtId="3" fontId="80" fillId="33" borderId="3" xfId="0" quotePrefix="1" applyNumberFormat="1" applyFont="1" applyFill="1" applyBorder="1" applyAlignment="1">
      <alignment horizontal="center" vertical="center" wrapText="1"/>
    </xf>
    <xf numFmtId="170" fontId="80" fillId="33" borderId="3" xfId="0" quotePrefix="1" applyNumberFormat="1" applyFont="1" applyFill="1" applyBorder="1" applyAlignment="1">
      <alignment horizontal="center" vertical="center" wrapText="1"/>
    </xf>
    <xf numFmtId="49" fontId="79" fillId="33" borderId="3" xfId="0" quotePrefix="1" applyNumberFormat="1" applyFont="1" applyFill="1" applyBorder="1" applyAlignment="1">
      <alignment horizontal="left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5" fillId="29" borderId="3" xfId="0" applyFont="1" applyFill="1" applyBorder="1" applyAlignment="1">
      <alignment horizontal="center" vertical="center"/>
    </xf>
    <xf numFmtId="1" fontId="5" fillId="29" borderId="3" xfId="0" applyNumberFormat="1" applyFont="1" applyFill="1" applyBorder="1" applyAlignment="1" applyProtection="1">
      <alignment horizontal="center" vertical="center" wrapText="1"/>
      <protection locked="0"/>
    </xf>
    <xf numFmtId="1" fontId="4" fillId="29" borderId="3" xfId="0" applyNumberFormat="1" applyFont="1" applyFill="1" applyBorder="1" applyAlignment="1">
      <alignment horizontal="center" vertical="center" wrapText="1"/>
    </xf>
    <xf numFmtId="1" fontId="5" fillId="29" borderId="3" xfId="0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 applyProtection="1">
      <alignment horizontal="left" vertical="center" wrapText="1"/>
      <protection locked="0"/>
    </xf>
    <xf numFmtId="0" fontId="4" fillId="29" borderId="3" xfId="245" applyFont="1" applyFill="1" applyBorder="1" applyAlignment="1">
      <alignment horizontal="left" vertical="center" wrapText="1"/>
    </xf>
    <xf numFmtId="0" fontId="5" fillId="29" borderId="3" xfId="0" quotePrefix="1" applyFont="1" applyFill="1" applyBorder="1" applyAlignment="1">
      <alignment horizontal="center" vertical="center"/>
    </xf>
    <xf numFmtId="0" fontId="4" fillId="29" borderId="3" xfId="0" applyFont="1" applyFill="1" applyBorder="1" applyAlignment="1">
      <alignment horizontal="center" vertical="center"/>
    </xf>
    <xf numFmtId="0" fontId="4" fillId="29" borderId="3" xfId="0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170" fontId="4" fillId="0" borderId="3" xfId="0" applyNumberFormat="1" applyFont="1" applyFill="1" applyBorder="1" applyAlignment="1">
      <alignment horizontal="center" vertical="center" wrapText="1"/>
    </xf>
    <xf numFmtId="169" fontId="73" fillId="0" borderId="0" xfId="0" applyNumberFormat="1" applyFont="1" applyFill="1" applyBorder="1" applyAlignment="1">
      <alignment vertical="center"/>
    </xf>
    <xf numFmtId="0" fontId="65" fillId="0" borderId="3" xfId="0" applyNumberFormat="1" applyFont="1" applyFill="1" applyBorder="1" applyAlignment="1">
      <alignment horizontal="center" vertical="center" wrapText="1"/>
    </xf>
    <xf numFmtId="3" fontId="70" fillId="33" borderId="3" xfId="0" applyNumberFormat="1" applyFont="1" applyFill="1" applyBorder="1" applyAlignment="1">
      <alignment horizontal="center" vertical="center" wrapText="1"/>
    </xf>
    <xf numFmtId="3" fontId="4" fillId="0" borderId="0" xfId="0" quotePrefix="1" applyNumberFormat="1" applyFont="1" applyFill="1" applyBorder="1" applyAlignment="1">
      <alignment horizontal="center" vertical="center"/>
    </xf>
    <xf numFmtId="3" fontId="65" fillId="33" borderId="3" xfId="0" applyNumberFormat="1" applyFont="1" applyFill="1" applyBorder="1" applyAlignment="1">
      <alignment horizontal="center" vertical="center" wrapText="1"/>
    </xf>
    <xf numFmtId="3" fontId="65" fillId="33" borderId="3" xfId="245" applyNumberFormat="1" applyFont="1" applyFill="1" applyBorder="1" applyAlignment="1">
      <alignment horizontal="center" vertical="center" wrapText="1"/>
    </xf>
    <xf numFmtId="3" fontId="68" fillId="33" borderId="3" xfId="245" applyNumberFormat="1" applyFont="1" applyFill="1" applyBorder="1" applyAlignment="1">
      <alignment horizontal="center" vertical="center" wrapText="1"/>
    </xf>
    <xf numFmtId="3" fontId="65" fillId="0" borderId="0" xfId="0" applyNumberFormat="1" applyFont="1" applyFill="1" applyBorder="1" applyAlignment="1">
      <alignment vertical="center"/>
    </xf>
    <xf numFmtId="178" fontId="65" fillId="0" borderId="0" xfId="0" applyNumberFormat="1" applyFont="1" applyFill="1" applyBorder="1" applyAlignment="1">
      <alignment vertical="center"/>
    </xf>
    <xf numFmtId="0" fontId="65" fillId="29" borderId="3" xfId="0" applyFont="1" applyFill="1" applyBorder="1" applyAlignment="1">
      <alignment horizontal="left" vertical="center" wrapText="1"/>
    </xf>
    <xf numFmtId="0" fontId="70" fillId="0" borderId="18" xfId="0" applyFont="1" applyFill="1" applyBorder="1" applyAlignment="1">
      <alignment horizontal="left" vertical="center" wrapText="1"/>
    </xf>
    <xf numFmtId="0" fontId="70" fillId="0" borderId="17" xfId="0" applyFont="1" applyFill="1" applyBorder="1" applyAlignment="1">
      <alignment horizontal="left" vertical="center" wrapText="1"/>
    </xf>
    <xf numFmtId="0" fontId="73" fillId="0" borderId="14" xfId="0" applyFont="1" applyFill="1" applyBorder="1" applyAlignment="1">
      <alignment horizontal="center" vertical="center" wrapText="1"/>
    </xf>
    <xf numFmtId="0" fontId="73" fillId="0" borderId="18" xfId="0" applyFont="1" applyFill="1" applyBorder="1" applyAlignment="1">
      <alignment horizontal="center" vertical="center" wrapText="1"/>
    </xf>
    <xf numFmtId="0" fontId="73" fillId="0" borderId="17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19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3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/>
    </xf>
    <xf numFmtId="0" fontId="77" fillId="0" borderId="0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left" vertical="center" wrapText="1"/>
    </xf>
    <xf numFmtId="0" fontId="70" fillId="0" borderId="15" xfId="0" applyFont="1" applyFill="1" applyBorder="1" applyAlignment="1">
      <alignment horizontal="left" vertical="center" wrapText="1"/>
    </xf>
    <xf numFmtId="0" fontId="73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/>
    </xf>
    <xf numFmtId="49" fontId="70" fillId="0" borderId="18" xfId="0" applyNumberFormat="1" applyFont="1" applyFill="1" applyBorder="1" applyAlignment="1">
      <alignment horizontal="left" vertical="center" wrapText="1"/>
    </xf>
    <xf numFmtId="0" fontId="73" fillId="0" borderId="3" xfId="237" applyNumberFormat="1" applyFont="1" applyFill="1" applyBorder="1" applyAlignment="1">
      <alignment horizontal="center" vertical="center" wrapText="1"/>
    </xf>
    <xf numFmtId="0" fontId="73" fillId="0" borderId="14" xfId="0" applyFont="1" applyFill="1" applyBorder="1" applyAlignment="1" applyProtection="1">
      <alignment horizontal="center" vertical="center" wrapText="1"/>
      <protection locked="0"/>
    </xf>
    <xf numFmtId="0" fontId="73" fillId="0" borderId="18" xfId="0" applyFont="1" applyFill="1" applyBorder="1" applyAlignment="1" applyProtection="1">
      <alignment horizontal="center" vertical="center" wrapText="1"/>
      <protection locked="0"/>
    </xf>
    <xf numFmtId="0" fontId="70" fillId="0" borderId="3" xfId="245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center"/>
    </xf>
    <xf numFmtId="0" fontId="79" fillId="0" borderId="14" xfId="0" applyFont="1" applyFill="1" applyBorder="1" applyAlignment="1">
      <alignment horizontal="center" vertical="center" wrapText="1"/>
    </xf>
    <xf numFmtId="0" fontId="79" fillId="0" borderId="18" xfId="0" applyFont="1" applyFill="1" applyBorder="1" applyAlignment="1">
      <alignment horizontal="center" vertical="center" wrapText="1"/>
    </xf>
    <xf numFmtId="0" fontId="79" fillId="0" borderId="17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left" vertical="center"/>
    </xf>
    <xf numFmtId="0" fontId="79" fillId="0" borderId="0" xfId="0" applyFont="1" applyFill="1" applyBorder="1" applyAlignment="1">
      <alignment horizontal="center" vertical="center" wrapText="1"/>
    </xf>
    <xf numFmtId="0" fontId="79" fillId="0" borderId="14" xfId="0" applyFont="1" applyFill="1" applyBorder="1" applyAlignment="1">
      <alignment horizontal="left" vertical="center" wrapText="1"/>
    </xf>
    <xf numFmtId="0" fontId="79" fillId="0" borderId="18" xfId="0" applyFont="1" applyFill="1" applyBorder="1" applyAlignment="1">
      <alignment horizontal="left" vertical="center" wrapText="1"/>
    </xf>
    <xf numFmtId="0" fontId="79" fillId="0" borderId="17" xfId="0" applyFont="1" applyFill="1" applyBorder="1" applyAlignment="1">
      <alignment horizontal="left" vertical="center" wrapText="1"/>
    </xf>
    <xf numFmtId="0" fontId="80" fillId="0" borderId="3" xfId="0" applyFont="1" applyFill="1" applyBorder="1" applyAlignment="1">
      <alignment horizontal="center" vertical="center"/>
    </xf>
    <xf numFmtId="0" fontId="80" fillId="0" borderId="3" xfId="0" applyFont="1" applyFill="1" applyBorder="1" applyAlignment="1">
      <alignment horizontal="center" vertical="center" wrapText="1"/>
    </xf>
    <xf numFmtId="0" fontId="80" fillId="0" borderId="13" xfId="0" applyFont="1" applyFill="1" applyBorder="1" applyAlignment="1">
      <alignment horizontal="center" vertical="center" wrapText="1"/>
    </xf>
    <xf numFmtId="0" fontId="80" fillId="0" borderId="20" xfId="0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left" vertical="center" wrapText="1"/>
    </xf>
    <xf numFmtId="0" fontId="68" fillId="0" borderId="14" xfId="245" applyFont="1" applyFill="1" applyBorder="1" applyAlignment="1">
      <alignment horizontal="center" vertical="center" wrapText="1"/>
    </xf>
    <xf numFmtId="0" fontId="68" fillId="0" borderId="18" xfId="245" applyFont="1" applyFill="1" applyBorder="1" applyAlignment="1">
      <alignment horizontal="center" vertical="center" wrapText="1"/>
    </xf>
    <xf numFmtId="0" fontId="68" fillId="0" borderId="17" xfId="245" applyFont="1" applyFill="1" applyBorder="1" applyAlignment="1">
      <alignment horizontal="center" vertical="center" wrapText="1"/>
    </xf>
    <xf numFmtId="0" fontId="68" fillId="0" borderId="0" xfId="245" applyFont="1" applyFill="1" applyBorder="1" applyAlignment="1">
      <alignment horizontal="center" vertical="center"/>
    </xf>
    <xf numFmtId="0" fontId="65" fillId="0" borderId="3" xfId="245" applyFont="1" applyFill="1" applyBorder="1" applyAlignment="1">
      <alignment horizontal="center" vertical="center"/>
    </xf>
    <xf numFmtId="0" fontId="65" fillId="0" borderId="3" xfId="245" applyFont="1" applyFill="1" applyBorder="1" applyAlignment="1">
      <alignment horizontal="center" vertical="center" wrapText="1"/>
    </xf>
    <xf numFmtId="0" fontId="65" fillId="0" borderId="13" xfId="0" applyFont="1" applyFill="1" applyBorder="1" applyAlignment="1">
      <alignment horizontal="center" vertical="center" wrapText="1"/>
    </xf>
    <xf numFmtId="0" fontId="65" fillId="0" borderId="20" xfId="0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center" vertical="center"/>
    </xf>
    <xf numFmtId="0" fontId="4" fillId="0" borderId="14" xfId="245" applyFont="1" applyFill="1" applyBorder="1" applyAlignment="1">
      <alignment horizontal="center" vertical="center" wrapText="1"/>
    </xf>
    <xf numFmtId="0" fontId="4" fillId="0" borderId="18" xfId="245" applyFont="1" applyFill="1" applyBorder="1" applyAlignment="1">
      <alignment horizontal="center" vertical="center" wrapText="1"/>
    </xf>
    <xf numFmtId="0" fontId="4" fillId="0" borderId="17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2" fillId="0" borderId="0" xfId="0" applyFont="1" applyFill="1" applyBorder="1" applyAlignment="1">
      <alignment horizontal="left" vertical="center" wrapText="1"/>
    </xf>
    <xf numFmtId="0" fontId="65" fillId="0" borderId="13" xfId="0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horizontal="center" vertical="center"/>
    </xf>
    <xf numFmtId="0" fontId="65" fillId="0" borderId="3" xfId="0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vertical="center"/>
    </xf>
    <xf numFmtId="0" fontId="68" fillId="0" borderId="14" xfId="237" applyFont="1" applyFill="1" applyBorder="1" applyAlignment="1">
      <alignment horizontal="center" vertical="center"/>
    </xf>
    <xf numFmtId="0" fontId="68" fillId="0" borderId="18" xfId="237" applyFont="1" applyFill="1" applyBorder="1" applyAlignment="1">
      <alignment horizontal="center" vertical="center"/>
    </xf>
    <xf numFmtId="0" fontId="68" fillId="0" borderId="17" xfId="237" applyFont="1" applyFill="1" applyBorder="1" applyAlignment="1">
      <alignment horizontal="center" vertical="center"/>
    </xf>
    <xf numFmtId="0" fontId="68" fillId="0" borderId="0" xfId="237" applyNumberFormat="1" applyFont="1" applyFill="1" applyBorder="1" applyAlignment="1">
      <alignment horizontal="center" vertical="center" wrapText="1"/>
    </xf>
    <xf numFmtId="0" fontId="65" fillId="0" borderId="13" xfId="237" applyNumberFormat="1" applyFont="1" applyFill="1" applyBorder="1" applyAlignment="1">
      <alignment horizontal="center" vertical="center" wrapText="1"/>
    </xf>
    <xf numFmtId="0" fontId="65" fillId="0" borderId="19" xfId="237" applyNumberFormat="1" applyFont="1" applyFill="1" applyBorder="1" applyAlignment="1">
      <alignment horizontal="center" vertical="center" wrapText="1"/>
    </xf>
    <xf numFmtId="0" fontId="65" fillId="0" borderId="21" xfId="0" applyFont="1" applyFill="1" applyBorder="1" applyAlignment="1">
      <alignment horizontal="center" vertical="center" wrapText="1"/>
    </xf>
    <xf numFmtId="0" fontId="65" fillId="0" borderId="22" xfId="0" applyFont="1" applyFill="1" applyBorder="1" applyAlignment="1">
      <alignment horizontal="center" vertical="center" wrapText="1"/>
    </xf>
    <xf numFmtId="3" fontId="65" fillId="0" borderId="14" xfId="0" applyNumberFormat="1" applyFont="1" applyFill="1" applyBorder="1" applyAlignment="1">
      <alignment horizontal="center" vertical="center" wrapText="1"/>
    </xf>
    <xf numFmtId="3" fontId="65" fillId="0" borderId="18" xfId="0" applyNumberFormat="1" applyFont="1" applyFill="1" applyBorder="1" applyAlignment="1">
      <alignment horizontal="center" vertical="center" wrapText="1"/>
    </xf>
    <xf numFmtId="3" fontId="65" fillId="0" borderId="17" xfId="0" applyNumberFormat="1" applyFont="1" applyFill="1" applyBorder="1" applyAlignment="1">
      <alignment horizontal="center" vertical="center" wrapText="1"/>
    </xf>
    <xf numFmtId="3" fontId="65" fillId="29" borderId="14" xfId="0" applyNumberFormat="1" applyFont="1" applyFill="1" applyBorder="1" applyAlignment="1">
      <alignment horizontal="center" vertical="center" wrapText="1"/>
    </xf>
    <xf numFmtId="3" fontId="65" fillId="29" borderId="17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 applyProtection="1">
      <alignment horizontal="center" vertical="center" wrapText="1"/>
      <protection locked="0"/>
    </xf>
    <xf numFmtId="178" fontId="5" fillId="29" borderId="17" xfId="0" applyNumberFormat="1" applyFont="1" applyFill="1" applyBorder="1" applyAlignment="1" applyProtection="1">
      <alignment horizontal="center" vertical="center" wrapText="1"/>
      <protection locked="0"/>
    </xf>
    <xf numFmtId="170" fontId="65" fillId="29" borderId="14" xfId="0" applyNumberFormat="1" applyFont="1" applyFill="1" applyBorder="1" applyAlignment="1">
      <alignment horizontal="center" vertical="center" wrapText="1"/>
    </xf>
    <xf numFmtId="170" fontId="65" fillId="29" borderId="17" xfId="0" applyNumberFormat="1" applyFont="1" applyFill="1" applyBorder="1" applyAlignment="1">
      <alignment horizontal="center" vertical="center" wrapText="1"/>
    </xf>
    <xf numFmtId="0" fontId="68" fillId="29" borderId="14" xfId="0" applyFont="1" applyFill="1" applyBorder="1" applyAlignment="1">
      <alignment horizontal="center" vertical="center" wrapText="1"/>
    </xf>
    <xf numFmtId="0" fontId="68" fillId="29" borderId="18" xfId="0" applyFont="1" applyFill="1" applyBorder="1" applyAlignment="1">
      <alignment horizontal="center" vertical="center" wrapText="1"/>
    </xf>
    <xf numFmtId="0" fontId="68" fillId="29" borderId="17" xfId="0" applyFont="1" applyFill="1" applyBorder="1" applyAlignment="1">
      <alignment horizontal="center" vertical="center" wrapText="1"/>
    </xf>
    <xf numFmtId="0" fontId="65" fillId="0" borderId="14" xfId="0" applyNumberFormat="1" applyFont="1" applyFill="1" applyBorder="1" applyAlignment="1">
      <alignment horizontal="center" vertical="center" wrapText="1"/>
    </xf>
    <xf numFmtId="0" fontId="65" fillId="0" borderId="18" xfId="0" applyNumberFormat="1" applyFont="1" applyFill="1" applyBorder="1" applyAlignment="1">
      <alignment horizontal="center" vertical="center" wrapText="1"/>
    </xf>
    <xf numFmtId="0" fontId="65" fillId="0" borderId="17" xfId="0" applyNumberFormat="1" applyFont="1" applyFill="1" applyBorder="1" applyAlignment="1">
      <alignment horizontal="center" vertical="center" wrapText="1"/>
    </xf>
    <xf numFmtId="0" fontId="65" fillId="29" borderId="14" xfId="0" applyFont="1" applyFill="1" applyBorder="1" applyAlignment="1">
      <alignment horizontal="center" vertical="center" wrapText="1"/>
    </xf>
    <xf numFmtId="0" fontId="65" fillId="29" borderId="17" xfId="0" applyFont="1" applyFill="1" applyBorder="1" applyAlignment="1">
      <alignment horizontal="center" vertical="center" wrapText="1"/>
    </xf>
    <xf numFmtId="3" fontId="65" fillId="29" borderId="14" xfId="0" applyNumberFormat="1" applyFont="1" applyFill="1" applyBorder="1" applyAlignment="1">
      <alignment horizontal="right" vertical="center" wrapText="1"/>
    </xf>
    <xf numFmtId="3" fontId="65" fillId="29" borderId="17" xfId="0" applyNumberFormat="1" applyFont="1" applyFill="1" applyBorder="1" applyAlignment="1">
      <alignment horizontal="right" vertical="center" wrapText="1"/>
    </xf>
    <xf numFmtId="0" fontId="65" fillId="0" borderId="14" xfId="0" applyFont="1" applyFill="1" applyBorder="1" applyAlignment="1">
      <alignment horizontal="center" vertical="center"/>
    </xf>
    <xf numFmtId="0" fontId="65" fillId="0" borderId="17" xfId="0" applyFont="1" applyFill="1" applyBorder="1" applyAlignment="1">
      <alignment horizontal="center" vertical="center"/>
    </xf>
    <xf numFmtId="178" fontId="5" fillId="29" borderId="14" xfId="0" applyNumberFormat="1" applyFont="1" applyFill="1" applyBorder="1" applyAlignment="1" applyProtection="1">
      <alignment horizontal="center" vertical="center" wrapText="1"/>
    </xf>
    <xf numFmtId="178" fontId="5" fillId="29" borderId="17" xfId="0" applyNumberFormat="1" applyFont="1" applyFill="1" applyBorder="1" applyAlignment="1" applyProtection="1">
      <alignment horizontal="center" vertical="center" wrapText="1"/>
    </xf>
    <xf numFmtId="0" fontId="65" fillId="0" borderId="14" xfId="0" applyFont="1" applyFill="1" applyBorder="1" applyAlignment="1">
      <alignment horizontal="left" vertical="center"/>
    </xf>
    <xf numFmtId="0" fontId="65" fillId="0" borderId="18" xfId="0" applyFont="1" applyFill="1" applyBorder="1" applyAlignment="1">
      <alignment horizontal="left" vertical="center"/>
    </xf>
    <xf numFmtId="0" fontId="65" fillId="0" borderId="17" xfId="0" applyFont="1" applyFill="1" applyBorder="1" applyAlignment="1">
      <alignment horizontal="left" vertical="center"/>
    </xf>
    <xf numFmtId="0" fontId="65" fillId="0" borderId="14" xfId="0" applyFont="1" applyFill="1" applyBorder="1" applyAlignment="1">
      <alignment horizontal="center" vertical="center" wrapText="1"/>
    </xf>
    <xf numFmtId="0" fontId="65" fillId="0" borderId="18" xfId="0" applyFont="1" applyFill="1" applyBorder="1" applyAlignment="1">
      <alignment horizontal="center" vertical="center" wrapText="1"/>
    </xf>
    <xf numFmtId="0" fontId="65" fillId="0" borderId="17" xfId="0" applyFont="1" applyFill="1" applyBorder="1" applyAlignment="1">
      <alignment horizontal="center" vertical="center" wrapText="1"/>
    </xf>
    <xf numFmtId="0" fontId="65" fillId="0" borderId="14" xfId="0" applyFont="1" applyFill="1" applyBorder="1" applyAlignment="1">
      <alignment horizontal="left" vertical="center" wrapText="1"/>
    </xf>
    <xf numFmtId="0" fontId="65" fillId="0" borderId="18" xfId="0" applyFont="1" applyFill="1" applyBorder="1" applyAlignment="1">
      <alignment horizontal="left" vertical="center" wrapText="1"/>
    </xf>
    <xf numFmtId="0" fontId="65" fillId="0" borderId="17" xfId="0" applyFont="1" applyFill="1" applyBorder="1" applyAlignment="1">
      <alignment horizontal="left" vertical="center" wrapText="1"/>
    </xf>
    <xf numFmtId="49" fontId="65" fillId="0" borderId="14" xfId="0" applyNumberFormat="1" applyFont="1" applyFill="1" applyBorder="1" applyAlignment="1">
      <alignment horizontal="left" vertical="center" wrapText="1"/>
    </xf>
    <xf numFmtId="49" fontId="65" fillId="0" borderId="17" xfId="0" applyNumberFormat="1" applyFont="1" applyFill="1" applyBorder="1" applyAlignment="1">
      <alignment horizontal="left" vertical="center" wrapText="1"/>
    </xf>
    <xf numFmtId="0" fontId="65" fillId="0" borderId="23" xfId="0" applyFont="1" applyFill="1" applyBorder="1" applyAlignment="1">
      <alignment horizontal="center" vertical="center" wrapText="1"/>
    </xf>
    <xf numFmtId="0" fontId="65" fillId="0" borderId="16" xfId="0" applyFont="1" applyFill="1" applyBorder="1" applyAlignment="1">
      <alignment horizontal="center" vertical="center" wrapText="1"/>
    </xf>
    <xf numFmtId="0" fontId="65" fillId="0" borderId="24" xfId="0" applyFont="1" applyFill="1" applyBorder="1" applyAlignment="1">
      <alignment horizontal="center" vertical="center" wrapText="1"/>
    </xf>
    <xf numFmtId="0" fontId="65" fillId="0" borderId="15" xfId="0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178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65" fillId="29" borderId="3" xfId="0" applyNumberFormat="1" applyFont="1" applyFill="1" applyBorder="1" applyAlignment="1">
      <alignment horizontal="right" vertical="center" wrapText="1"/>
    </xf>
    <xf numFmtId="3" fontId="65" fillId="0" borderId="14" xfId="0" applyNumberFormat="1" applyFont="1" applyFill="1" applyBorder="1" applyAlignment="1">
      <alignment horizontal="right" vertical="center" wrapText="1"/>
    </xf>
    <xf numFmtId="3" fontId="65" fillId="0" borderId="17" xfId="0" applyNumberFormat="1" applyFont="1" applyFill="1" applyBorder="1" applyAlignment="1">
      <alignment horizontal="right" vertical="center" wrapText="1"/>
    </xf>
    <xf numFmtId="0" fontId="68" fillId="0" borderId="14" xfId="0" applyFont="1" applyFill="1" applyBorder="1" applyAlignment="1">
      <alignment horizontal="center" vertical="center" wrapText="1"/>
    </xf>
    <xf numFmtId="0" fontId="68" fillId="0" borderId="18" xfId="0" applyFont="1" applyFill="1" applyBorder="1" applyAlignment="1">
      <alignment horizontal="center" vertical="center" wrapText="1"/>
    </xf>
    <xf numFmtId="0" fontId="68" fillId="0" borderId="17" xfId="0" applyFont="1" applyFill="1" applyBorder="1" applyAlignment="1">
      <alignment horizontal="center" vertical="center" wrapText="1"/>
    </xf>
    <xf numFmtId="170" fontId="65" fillId="0" borderId="14" xfId="0" applyNumberFormat="1" applyFont="1" applyFill="1" applyBorder="1" applyAlignment="1">
      <alignment horizontal="center" vertical="center" wrapText="1"/>
    </xf>
    <xf numFmtId="170" fontId="65" fillId="0" borderId="17" xfId="0" applyNumberFormat="1" applyFont="1" applyFill="1" applyBorder="1" applyAlignment="1">
      <alignment horizontal="center" vertical="center" wrapText="1"/>
    </xf>
    <xf numFmtId="0" fontId="65" fillId="0" borderId="18" xfId="0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horizontal="center" vertical="center" wrapText="1"/>
    </xf>
    <xf numFmtId="49" fontId="65" fillId="0" borderId="16" xfId="0" applyNumberFormat="1" applyFont="1" applyFill="1" applyBorder="1" applyAlignment="1">
      <alignment horizontal="right" vertical="center" wrapText="1"/>
    </xf>
    <xf numFmtId="49" fontId="65" fillId="0" borderId="14" xfId="0" applyNumberFormat="1" applyFont="1" applyFill="1" applyBorder="1" applyAlignment="1">
      <alignment horizontal="center" vertical="center" wrapText="1"/>
    </xf>
    <xf numFmtId="49" fontId="65" fillId="0" borderId="17" xfId="0" applyNumberFormat="1" applyFont="1" applyFill="1" applyBorder="1" applyAlignment="1">
      <alignment horizontal="center" vertical="center" wrapText="1"/>
    </xf>
    <xf numFmtId="49" fontId="65" fillId="0" borderId="0" xfId="0" applyNumberFormat="1" applyFont="1" applyFill="1" applyBorder="1" applyAlignment="1">
      <alignment horizontal="right" vertical="center" wrapText="1"/>
    </xf>
    <xf numFmtId="0" fontId="75" fillId="29" borderId="0" xfId="0" applyFont="1" applyFill="1" applyBorder="1" applyAlignment="1" applyProtection="1">
      <alignment horizontal="center" vertical="center"/>
      <protection locked="0"/>
    </xf>
    <xf numFmtId="0" fontId="65" fillId="0" borderId="0" xfId="0" applyFont="1" applyFill="1" applyAlignment="1">
      <alignment horizontal="right" vertical="center" wrapText="1"/>
    </xf>
    <xf numFmtId="0" fontId="68" fillId="0" borderId="0" xfId="0" applyFont="1" applyFill="1" applyAlignment="1">
      <alignment horizontal="center" vertical="center"/>
    </xf>
    <xf numFmtId="0" fontId="65" fillId="0" borderId="0" xfId="0" applyFont="1" applyFill="1" applyAlignment="1">
      <alignment vertical="center" wrapText="1"/>
    </xf>
    <xf numFmtId="49" fontId="65" fillId="0" borderId="18" xfId="0" applyNumberFormat="1" applyFont="1" applyFill="1" applyBorder="1" applyAlignment="1">
      <alignment horizontal="left" vertical="center" wrapText="1"/>
    </xf>
    <xf numFmtId="49" fontId="65" fillId="0" borderId="18" xfId="0" applyNumberFormat="1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justify" vertical="center" wrapText="1" shrinkToFi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68" fillId="0" borderId="15" xfId="0" applyFont="1" applyFill="1" applyBorder="1" applyAlignment="1">
      <alignment horizontal="center" vertical="center"/>
    </xf>
    <xf numFmtId="3" fontId="65" fillId="0" borderId="3" xfId="0" applyNumberFormat="1" applyFont="1" applyFill="1" applyBorder="1" applyAlignment="1">
      <alignment horizontal="center" vertical="center" wrapText="1" shrinkToFit="1"/>
    </xf>
    <xf numFmtId="0" fontId="65" fillId="0" borderId="14" xfId="0" applyNumberFormat="1" applyFont="1" applyFill="1" applyBorder="1" applyAlignment="1">
      <alignment horizontal="left" vertical="center" wrapText="1" shrinkToFit="1"/>
    </xf>
    <xf numFmtId="0" fontId="65" fillId="0" borderId="18" xfId="0" applyNumberFormat="1" applyFont="1" applyFill="1" applyBorder="1" applyAlignment="1">
      <alignment horizontal="left" vertical="center" wrapText="1" shrinkToFit="1"/>
    </xf>
    <xf numFmtId="0" fontId="65" fillId="0" borderId="17" xfId="0" applyNumberFormat="1" applyFont="1" applyFill="1" applyBorder="1" applyAlignment="1">
      <alignment horizontal="left" vertical="center" wrapText="1" shrinkToFit="1"/>
    </xf>
    <xf numFmtId="2" fontId="65" fillId="0" borderId="13" xfId="0" applyNumberFormat="1" applyFont="1" applyFill="1" applyBorder="1" applyAlignment="1">
      <alignment horizontal="center" vertical="center" wrapText="1"/>
    </xf>
    <xf numFmtId="2" fontId="65" fillId="0" borderId="19" xfId="0" applyNumberFormat="1" applyFont="1" applyFill="1" applyBorder="1" applyAlignment="1">
      <alignment horizontal="center" vertical="center" wrapText="1"/>
    </xf>
    <xf numFmtId="2" fontId="65" fillId="0" borderId="14" xfId="0" applyNumberFormat="1" applyFont="1" applyFill="1" applyBorder="1" applyAlignment="1">
      <alignment horizontal="center" vertical="center" wrapText="1"/>
    </xf>
    <xf numFmtId="2" fontId="65" fillId="0" borderId="18" xfId="0" applyNumberFormat="1" applyFont="1" applyFill="1" applyBorder="1" applyAlignment="1">
      <alignment horizontal="center" vertical="center" wrapText="1"/>
    </xf>
    <xf numFmtId="2" fontId="65" fillId="0" borderId="17" xfId="0" applyNumberFormat="1" applyFont="1" applyFill="1" applyBorder="1" applyAlignment="1">
      <alignment horizontal="center" vertical="center" wrapText="1"/>
    </xf>
    <xf numFmtId="0" fontId="65" fillId="0" borderId="13" xfId="0" applyFont="1" applyFill="1" applyBorder="1" applyAlignment="1">
      <alignment horizontal="center" vertical="center" wrapText="1" shrinkToFit="1"/>
    </xf>
    <xf numFmtId="0" fontId="65" fillId="0" borderId="20" xfId="0" applyFont="1" applyFill="1" applyBorder="1" applyAlignment="1">
      <alignment horizontal="center" vertical="center" wrapText="1" shrinkToFit="1"/>
    </xf>
    <xf numFmtId="0" fontId="65" fillId="0" borderId="19" xfId="0" applyFont="1" applyFill="1" applyBorder="1" applyAlignment="1">
      <alignment horizontal="center" vertical="center" wrapText="1" shrinkToFit="1"/>
    </xf>
    <xf numFmtId="0" fontId="70" fillId="0" borderId="23" xfId="0" applyFont="1" applyFill="1" applyBorder="1" applyAlignment="1">
      <alignment horizontal="center" vertical="center" wrapText="1"/>
    </xf>
    <xf numFmtId="0" fontId="70" fillId="0" borderId="21" xfId="0" applyFont="1" applyFill="1" applyBorder="1" applyAlignment="1">
      <alignment horizontal="center" vertical="center" wrapText="1"/>
    </xf>
    <xf numFmtId="0" fontId="70" fillId="0" borderId="24" xfId="0" applyFont="1" applyFill="1" applyBorder="1" applyAlignment="1">
      <alignment horizontal="center" vertical="center" wrapText="1"/>
    </xf>
    <xf numFmtId="0" fontId="70" fillId="0" borderId="22" xfId="0" applyFont="1" applyFill="1" applyBorder="1" applyAlignment="1">
      <alignment horizontal="center" vertical="center" wrapText="1"/>
    </xf>
    <xf numFmtId="3" fontId="65" fillId="0" borderId="3" xfId="0" applyNumberFormat="1" applyFont="1" applyFill="1" applyBorder="1" applyAlignment="1">
      <alignment horizontal="center" vertical="center" wrapText="1"/>
    </xf>
    <xf numFmtId="49" fontId="65" fillId="0" borderId="3" xfId="0" applyNumberFormat="1" applyFont="1" applyFill="1" applyBorder="1" applyAlignment="1">
      <alignment horizontal="left" vertical="center" wrapText="1"/>
    </xf>
    <xf numFmtId="177" fontId="65" fillId="0" borderId="3" xfId="0" applyNumberFormat="1" applyFont="1" applyFill="1" applyBorder="1" applyAlignment="1">
      <alignment horizontal="center" vertical="center" wrapText="1"/>
    </xf>
    <xf numFmtId="0" fontId="65" fillId="0" borderId="3" xfId="0" applyFont="1" applyFill="1" applyBorder="1" applyAlignment="1">
      <alignment horizontal="left" vertical="center" wrapText="1" shrinkToFit="1"/>
    </xf>
    <xf numFmtId="0" fontId="65" fillId="0" borderId="3" xfId="0" applyNumberFormat="1" applyFont="1" applyFill="1" applyBorder="1" applyAlignment="1">
      <alignment horizontal="center" vertical="center" wrapText="1"/>
    </xf>
    <xf numFmtId="0" fontId="65" fillId="0" borderId="14" xfId="0" applyNumberFormat="1" applyFont="1" applyFill="1" applyBorder="1" applyAlignment="1">
      <alignment horizontal="center"/>
    </xf>
    <xf numFmtId="0" fontId="65" fillId="0" borderId="17" xfId="0" applyNumberFormat="1" applyFont="1" applyFill="1" applyBorder="1" applyAlignment="1">
      <alignment horizontal="center"/>
    </xf>
    <xf numFmtId="0" fontId="65" fillId="0" borderId="3" xfId="0" applyFont="1" applyFill="1" applyBorder="1" applyAlignment="1">
      <alignment horizontal="center" vertical="center"/>
    </xf>
    <xf numFmtId="3" fontId="65" fillId="0" borderId="3" xfId="0" applyNumberFormat="1" applyFont="1" applyFill="1" applyBorder="1" applyAlignment="1">
      <alignment horizontal="left" vertical="center" wrapText="1"/>
    </xf>
    <xf numFmtId="0" fontId="70" fillId="0" borderId="16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65" fillId="0" borderId="15" xfId="0" applyFont="1" applyFill="1" applyBorder="1" applyAlignment="1">
      <alignment horizontal="right" vertical="center"/>
    </xf>
    <xf numFmtId="170" fontId="65" fillId="0" borderId="3" xfId="0" applyNumberFormat="1" applyFont="1" applyFill="1" applyBorder="1" applyAlignment="1">
      <alignment horizontal="center" vertical="center" wrapText="1"/>
    </xf>
    <xf numFmtId="0" fontId="65" fillId="0" borderId="3" xfId="0" applyNumberFormat="1" applyFont="1" applyFill="1" applyBorder="1" applyAlignment="1">
      <alignment horizontal="left" vertical="center" wrapText="1" shrinkToFit="1"/>
    </xf>
    <xf numFmtId="0" fontId="65" fillId="0" borderId="14" xfId="0" applyFont="1" applyFill="1" applyBorder="1" applyAlignment="1">
      <alignment horizontal="left" vertical="center" wrapText="1" shrinkToFit="1"/>
    </xf>
    <xf numFmtId="0" fontId="65" fillId="0" borderId="18" xfId="0" applyFont="1" applyFill="1" applyBorder="1" applyAlignment="1">
      <alignment horizontal="left" vertical="center" wrapText="1" shrinkToFit="1"/>
    </xf>
    <xf numFmtId="0" fontId="65" fillId="0" borderId="17" xfId="0" applyFont="1" applyFill="1" applyBorder="1" applyAlignment="1">
      <alignment horizontal="left" vertical="center" wrapText="1" shrinkToFit="1"/>
    </xf>
    <xf numFmtId="0" fontId="65" fillId="0" borderId="14" xfId="0" applyFont="1" applyFill="1" applyBorder="1" applyAlignment="1">
      <alignment horizontal="center" vertical="center" wrapText="1" shrinkToFit="1"/>
    </xf>
    <xf numFmtId="0" fontId="65" fillId="0" borderId="17" xfId="0" applyFont="1" applyFill="1" applyBorder="1" applyAlignment="1">
      <alignment horizontal="center" vertical="center" wrapText="1" shrinkToFit="1"/>
    </xf>
    <xf numFmtId="0" fontId="65" fillId="0" borderId="14" xfId="0" applyFont="1" applyFill="1" applyBorder="1" applyAlignment="1">
      <alignment horizontal="left"/>
    </xf>
    <xf numFmtId="0" fontId="65" fillId="0" borderId="18" xfId="0" applyFont="1" applyFill="1" applyBorder="1" applyAlignment="1">
      <alignment horizontal="left"/>
    </xf>
    <xf numFmtId="0" fontId="65" fillId="0" borderId="17" xfId="0" applyFont="1" applyFill="1" applyBorder="1" applyAlignment="1">
      <alignment horizontal="left"/>
    </xf>
    <xf numFmtId="0" fontId="70" fillId="0" borderId="23" xfId="0" applyFont="1" applyFill="1" applyBorder="1" applyAlignment="1">
      <alignment horizontal="center" vertical="center" wrapText="1" shrinkToFit="1"/>
    </xf>
    <xf numFmtId="0" fontId="70" fillId="0" borderId="16" xfId="0" applyFont="1" applyFill="1" applyBorder="1" applyAlignment="1">
      <alignment horizontal="center" vertical="center" wrapText="1" shrinkToFit="1"/>
    </xf>
    <xf numFmtId="0" fontId="70" fillId="0" borderId="21" xfId="0" applyFont="1" applyFill="1" applyBorder="1" applyAlignment="1">
      <alignment horizontal="center" vertical="center" wrapText="1" shrinkToFit="1"/>
    </xf>
    <xf numFmtId="0" fontId="70" fillId="0" borderId="25" xfId="0" applyFont="1" applyFill="1" applyBorder="1" applyAlignment="1">
      <alignment horizontal="center" vertical="center" wrapText="1" shrinkToFit="1"/>
    </xf>
    <xf numFmtId="0" fontId="70" fillId="0" borderId="0" xfId="0" applyFont="1" applyFill="1" applyBorder="1" applyAlignment="1">
      <alignment horizontal="center" vertical="center" wrapText="1" shrinkToFit="1"/>
    </xf>
    <xf numFmtId="0" fontId="70" fillId="0" borderId="26" xfId="0" applyFont="1" applyFill="1" applyBorder="1" applyAlignment="1">
      <alignment horizontal="center" vertical="center" wrapText="1" shrinkToFit="1"/>
    </xf>
    <xf numFmtId="0" fontId="70" fillId="0" borderId="2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0" fontId="70" fillId="0" borderId="22" xfId="0" applyFont="1" applyFill="1" applyBorder="1" applyAlignment="1">
      <alignment horizontal="center" vertical="center" wrapText="1" shrinkToFit="1"/>
    </xf>
    <xf numFmtId="3" fontId="65" fillId="0" borderId="14" xfId="0" applyNumberFormat="1" applyFont="1" applyFill="1" applyBorder="1" applyAlignment="1">
      <alignment horizontal="center" vertical="center" wrapText="1" shrinkToFit="1"/>
    </xf>
    <xf numFmtId="3" fontId="65" fillId="0" borderId="17" xfId="0" applyNumberFormat="1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/>
    </xf>
    <xf numFmtId="0" fontId="70" fillId="0" borderId="18" xfId="0" applyFont="1" applyFill="1" applyBorder="1" applyAlignment="1">
      <alignment horizontal="center" vertical="center"/>
    </xf>
    <xf numFmtId="0" fontId="70" fillId="0" borderId="17" xfId="0" applyFont="1" applyFill="1" applyBorder="1" applyAlignment="1">
      <alignment horizontal="center" vertical="center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8" xfId="0" applyFont="1" applyFill="1" applyBorder="1" applyAlignment="1">
      <alignment horizontal="center" vertical="center" wrapText="1"/>
    </xf>
    <xf numFmtId="0" fontId="70" fillId="0" borderId="17" xfId="0" applyFont="1" applyFill="1" applyBorder="1" applyAlignment="1">
      <alignment horizontal="center" vertical="center" wrapText="1"/>
    </xf>
    <xf numFmtId="0" fontId="65" fillId="0" borderId="14" xfId="0" applyNumberFormat="1" applyFont="1" applyFill="1" applyBorder="1" applyAlignment="1">
      <alignment horizontal="center" vertical="center" wrapText="1" shrinkToFit="1"/>
    </xf>
    <xf numFmtId="0" fontId="65" fillId="0" borderId="17" xfId="0" applyNumberFormat="1" applyFont="1" applyFill="1" applyBorder="1" applyAlignment="1">
      <alignment horizontal="center" vertical="center" wrapText="1" shrinkToFit="1"/>
    </xf>
    <xf numFmtId="0" fontId="65" fillId="0" borderId="3" xfId="0" applyFont="1" applyFill="1" applyBorder="1" applyAlignment="1">
      <alignment horizontal="center" vertical="center" wrapText="1" shrinkToFit="1"/>
    </xf>
    <xf numFmtId="0" fontId="65" fillId="0" borderId="0" xfId="0" applyFont="1" applyFill="1" applyAlignment="1">
      <alignment horizontal="right" vertical="center"/>
    </xf>
    <xf numFmtId="0" fontId="70" fillId="0" borderId="25" xfId="0" applyFont="1" applyFill="1" applyBorder="1" applyAlignment="1">
      <alignment horizontal="center" vertical="center" wrapText="1"/>
    </xf>
    <xf numFmtId="0" fontId="70" fillId="0" borderId="26" xfId="0" applyFont="1" applyFill="1" applyBorder="1" applyAlignment="1">
      <alignment horizontal="center" vertical="center" wrapText="1"/>
    </xf>
    <xf numFmtId="0" fontId="83" fillId="0" borderId="0" xfId="0" applyFont="1" applyFill="1" applyBorder="1" applyAlignment="1">
      <alignment horizontal="left" wrapText="1"/>
    </xf>
    <xf numFmtId="0" fontId="83" fillId="0" borderId="0" xfId="0" applyFont="1" applyFill="1" applyBorder="1" applyAlignment="1">
      <alignment horizontal="right" wrapText="1"/>
    </xf>
    <xf numFmtId="0" fontId="73" fillId="0" borderId="0" xfId="0" applyFont="1" applyFill="1" applyBorder="1" applyAlignment="1">
      <alignment horizontal="left" vertical="center"/>
    </xf>
    <xf numFmtId="169" fontId="5" fillId="0" borderId="0" xfId="0" applyNumberFormat="1" applyFont="1" applyFill="1" applyBorder="1" applyAlignment="1">
      <alignment horizontal="center" vertical="center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externalLink" Target="externalLinks/externalLink3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1352550</xdr:colOff>
      <xdr:row>78</xdr:row>
      <xdr:rowOff>0</xdr:rowOff>
    </xdr:from>
    <xdr:to>
      <xdr:col>0</xdr:col>
      <xdr:colOff>2914650</xdr:colOff>
      <xdr:row>78</xdr:row>
      <xdr:rowOff>0</xdr:rowOff>
    </xdr:to>
    <xdr:sp macro="" textlink="">
      <xdr:nvSpPr>
        <xdr:cNvPr id="3550" name="Line 1"/>
        <xdr:cNvSpPr>
          <a:spLocks noChangeShapeType="1"/>
        </xdr:cNvSpPr>
      </xdr:nvSpPr>
      <xdr:spPr bwMode="auto">
        <a:xfrm>
          <a:off x="1352550" y="38347650"/>
          <a:ext cx="1562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114300</xdr:colOff>
      <xdr:row>78</xdr:row>
      <xdr:rowOff>0</xdr:rowOff>
    </xdr:from>
    <xdr:to>
      <xdr:col>3</xdr:col>
      <xdr:colOff>1619250</xdr:colOff>
      <xdr:row>78</xdr:row>
      <xdr:rowOff>0</xdr:rowOff>
    </xdr:to>
    <xdr:sp macro="" textlink="">
      <xdr:nvSpPr>
        <xdr:cNvPr id="3551" name="Line 2"/>
        <xdr:cNvSpPr>
          <a:spLocks noChangeShapeType="1"/>
        </xdr:cNvSpPr>
      </xdr:nvSpPr>
      <xdr:spPr bwMode="auto">
        <a:xfrm>
          <a:off x="4229100" y="38347650"/>
          <a:ext cx="3190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78</xdr:row>
      <xdr:rowOff>0</xdr:rowOff>
    </xdr:from>
    <xdr:to>
      <xdr:col>6</xdr:col>
      <xdr:colOff>1447800</xdr:colOff>
      <xdr:row>78</xdr:row>
      <xdr:rowOff>0</xdr:rowOff>
    </xdr:to>
    <xdr:sp macro="" textlink="">
      <xdr:nvSpPr>
        <xdr:cNvPr id="3552" name="Line 3"/>
        <xdr:cNvSpPr>
          <a:spLocks noChangeShapeType="1"/>
        </xdr:cNvSpPr>
      </xdr:nvSpPr>
      <xdr:spPr bwMode="auto">
        <a:xfrm>
          <a:off x="9048750" y="38347650"/>
          <a:ext cx="3038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1295400</xdr:colOff>
      <xdr:row>114</xdr:row>
      <xdr:rowOff>0</xdr:rowOff>
    </xdr:from>
    <xdr:to>
      <xdr:col>0</xdr:col>
      <xdr:colOff>4972050</xdr:colOff>
      <xdr:row>114</xdr:row>
      <xdr:rowOff>0</xdr:rowOff>
    </xdr:to>
    <xdr:sp macro="" textlink="">
      <xdr:nvSpPr>
        <xdr:cNvPr id="1556" name="Line 1"/>
        <xdr:cNvSpPr>
          <a:spLocks noChangeShapeType="1"/>
        </xdr:cNvSpPr>
      </xdr:nvSpPr>
      <xdr:spPr bwMode="auto">
        <a:xfrm>
          <a:off x="1295400" y="43405425"/>
          <a:ext cx="3676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781050</xdr:colOff>
      <xdr:row>114</xdr:row>
      <xdr:rowOff>0</xdr:rowOff>
    </xdr:from>
    <xdr:to>
      <xdr:col>4</xdr:col>
      <xdr:colOff>552450</xdr:colOff>
      <xdr:row>114</xdr:row>
      <xdr:rowOff>0</xdr:rowOff>
    </xdr:to>
    <xdr:sp macro="" textlink="">
      <xdr:nvSpPr>
        <xdr:cNvPr id="1557" name="Line 2"/>
        <xdr:cNvSpPr>
          <a:spLocks noChangeShapeType="1"/>
        </xdr:cNvSpPr>
      </xdr:nvSpPr>
      <xdr:spPr bwMode="auto">
        <a:xfrm>
          <a:off x="5810250" y="43405425"/>
          <a:ext cx="3133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114</xdr:row>
      <xdr:rowOff>0</xdr:rowOff>
    </xdr:from>
    <xdr:to>
      <xdr:col>7</xdr:col>
      <xdr:colOff>1619250</xdr:colOff>
      <xdr:row>114</xdr:row>
      <xdr:rowOff>0</xdr:rowOff>
    </xdr:to>
    <xdr:sp macro="" textlink="">
      <xdr:nvSpPr>
        <xdr:cNvPr id="1558" name="Line 3"/>
        <xdr:cNvSpPr>
          <a:spLocks noChangeShapeType="1"/>
        </xdr:cNvSpPr>
      </xdr:nvSpPr>
      <xdr:spPr bwMode="auto">
        <a:xfrm>
          <a:off x="10801350" y="43405425"/>
          <a:ext cx="2695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1228725</xdr:colOff>
      <xdr:row>42</xdr:row>
      <xdr:rowOff>0</xdr:rowOff>
    </xdr:from>
    <xdr:to>
      <xdr:col>1</xdr:col>
      <xdr:colOff>0</xdr:colOff>
      <xdr:row>42</xdr:row>
      <xdr:rowOff>0</xdr:rowOff>
    </xdr:to>
    <xdr:sp macro="" textlink="">
      <xdr:nvSpPr>
        <xdr:cNvPr id="2526" name="Line 1"/>
        <xdr:cNvSpPr>
          <a:spLocks noChangeShapeType="1"/>
        </xdr:cNvSpPr>
      </xdr:nvSpPr>
      <xdr:spPr bwMode="auto">
        <a:xfrm>
          <a:off x="1228725" y="16592550"/>
          <a:ext cx="3048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42</xdr:row>
      <xdr:rowOff>0</xdr:rowOff>
    </xdr:from>
    <xdr:to>
      <xdr:col>4</xdr:col>
      <xdr:colOff>66675</xdr:colOff>
      <xdr:row>42</xdr:row>
      <xdr:rowOff>0</xdr:rowOff>
    </xdr:to>
    <xdr:sp macro="" textlink="">
      <xdr:nvSpPr>
        <xdr:cNvPr id="2527" name="Line 2"/>
        <xdr:cNvSpPr>
          <a:spLocks noChangeShapeType="1"/>
        </xdr:cNvSpPr>
      </xdr:nvSpPr>
      <xdr:spPr bwMode="auto">
        <a:xfrm>
          <a:off x="5295900" y="16592550"/>
          <a:ext cx="2286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923925</xdr:colOff>
      <xdr:row>42</xdr:row>
      <xdr:rowOff>0</xdr:rowOff>
    </xdr:from>
    <xdr:to>
      <xdr:col>6</xdr:col>
      <xdr:colOff>962025</xdr:colOff>
      <xdr:row>42</xdr:row>
      <xdr:rowOff>0</xdr:rowOff>
    </xdr:to>
    <xdr:sp macro="" textlink="">
      <xdr:nvSpPr>
        <xdr:cNvPr id="2528" name="Line 3"/>
        <xdr:cNvSpPr>
          <a:spLocks noChangeShapeType="1"/>
        </xdr:cNvSpPr>
      </xdr:nvSpPr>
      <xdr:spPr bwMode="auto">
        <a:xfrm>
          <a:off x="8439150" y="16592550"/>
          <a:ext cx="2219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1019175</xdr:colOff>
      <xdr:row>82</xdr:row>
      <xdr:rowOff>0</xdr:rowOff>
    </xdr:from>
    <xdr:to>
      <xdr:col>0</xdr:col>
      <xdr:colOff>3971925</xdr:colOff>
      <xdr:row>82</xdr:row>
      <xdr:rowOff>0</xdr:rowOff>
    </xdr:to>
    <xdr:sp macro="" textlink="">
      <xdr:nvSpPr>
        <xdr:cNvPr id="4574" name="Line 1"/>
        <xdr:cNvSpPr>
          <a:spLocks noChangeShapeType="1"/>
        </xdr:cNvSpPr>
      </xdr:nvSpPr>
      <xdr:spPr bwMode="auto">
        <a:xfrm>
          <a:off x="1019175" y="26231850"/>
          <a:ext cx="2952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82</xdr:row>
      <xdr:rowOff>0</xdr:rowOff>
    </xdr:from>
    <xdr:to>
      <xdr:col>3</xdr:col>
      <xdr:colOff>723900</xdr:colOff>
      <xdr:row>82</xdr:row>
      <xdr:rowOff>0</xdr:rowOff>
    </xdr:to>
    <xdr:sp macro="" textlink="">
      <xdr:nvSpPr>
        <xdr:cNvPr id="4575" name="Line 2"/>
        <xdr:cNvSpPr>
          <a:spLocks noChangeShapeType="1"/>
        </xdr:cNvSpPr>
      </xdr:nvSpPr>
      <xdr:spPr bwMode="auto">
        <a:xfrm>
          <a:off x="4810125" y="26231850"/>
          <a:ext cx="1981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676275</xdr:colOff>
      <xdr:row>82</xdr:row>
      <xdr:rowOff>0</xdr:rowOff>
    </xdr:from>
    <xdr:to>
      <xdr:col>7</xdr:col>
      <xdr:colOff>38100</xdr:colOff>
      <xdr:row>82</xdr:row>
      <xdr:rowOff>0</xdr:rowOff>
    </xdr:to>
    <xdr:sp macro="" textlink="">
      <xdr:nvSpPr>
        <xdr:cNvPr id="4576" name="Line 3"/>
        <xdr:cNvSpPr>
          <a:spLocks noChangeShapeType="1"/>
        </xdr:cNvSpPr>
      </xdr:nvSpPr>
      <xdr:spPr bwMode="auto">
        <a:xfrm>
          <a:off x="7477125" y="26231850"/>
          <a:ext cx="2133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1019175</xdr:colOff>
      <xdr:row>15</xdr:row>
      <xdr:rowOff>0</xdr:rowOff>
    </xdr:from>
    <xdr:to>
      <xdr:col>0</xdr:col>
      <xdr:colOff>3971925</xdr:colOff>
      <xdr:row>15</xdr:row>
      <xdr:rowOff>0</xdr:rowOff>
    </xdr:to>
    <xdr:sp macro="" textlink="">
      <xdr:nvSpPr>
        <xdr:cNvPr id="5598" name="Line 1"/>
        <xdr:cNvSpPr>
          <a:spLocks noChangeShapeType="1"/>
        </xdr:cNvSpPr>
      </xdr:nvSpPr>
      <xdr:spPr bwMode="auto">
        <a:xfrm>
          <a:off x="1019175" y="7277100"/>
          <a:ext cx="2952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15</xdr:row>
      <xdr:rowOff>0</xdr:rowOff>
    </xdr:from>
    <xdr:to>
      <xdr:col>3</xdr:col>
      <xdr:colOff>723900</xdr:colOff>
      <xdr:row>15</xdr:row>
      <xdr:rowOff>0</xdr:rowOff>
    </xdr:to>
    <xdr:sp macro="" textlink="">
      <xdr:nvSpPr>
        <xdr:cNvPr id="5599" name="Line 2"/>
        <xdr:cNvSpPr>
          <a:spLocks noChangeShapeType="1"/>
        </xdr:cNvSpPr>
      </xdr:nvSpPr>
      <xdr:spPr bwMode="auto">
        <a:xfrm>
          <a:off x="5172075" y="72771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676275</xdr:colOff>
      <xdr:row>15</xdr:row>
      <xdr:rowOff>0</xdr:rowOff>
    </xdr:from>
    <xdr:to>
      <xdr:col>7</xdr:col>
      <xdr:colOff>38100</xdr:colOff>
      <xdr:row>15</xdr:row>
      <xdr:rowOff>0</xdr:rowOff>
    </xdr:to>
    <xdr:sp macro="" textlink="">
      <xdr:nvSpPr>
        <xdr:cNvPr id="5600" name="Line 3"/>
        <xdr:cNvSpPr>
          <a:spLocks noChangeShapeType="1"/>
        </xdr:cNvSpPr>
      </xdr:nvSpPr>
      <xdr:spPr bwMode="auto">
        <a:xfrm>
          <a:off x="8391525" y="7277100"/>
          <a:ext cx="3086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1485900</xdr:colOff>
      <xdr:row>23</xdr:row>
      <xdr:rowOff>0</xdr:rowOff>
    </xdr:from>
    <xdr:to>
      <xdr:col>0</xdr:col>
      <xdr:colOff>5810250</xdr:colOff>
      <xdr:row>23</xdr:row>
      <xdr:rowOff>0</xdr:rowOff>
    </xdr:to>
    <xdr:sp macro="" textlink="">
      <xdr:nvSpPr>
        <xdr:cNvPr id="6622" name="Line 1"/>
        <xdr:cNvSpPr>
          <a:spLocks noChangeShapeType="1"/>
        </xdr:cNvSpPr>
      </xdr:nvSpPr>
      <xdr:spPr bwMode="auto">
        <a:xfrm>
          <a:off x="1485900" y="16735425"/>
          <a:ext cx="4324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876300</xdr:colOff>
      <xdr:row>23</xdr:row>
      <xdr:rowOff>0</xdr:rowOff>
    </xdr:from>
    <xdr:to>
      <xdr:col>3</xdr:col>
      <xdr:colOff>704850</xdr:colOff>
      <xdr:row>23</xdr:row>
      <xdr:rowOff>0</xdr:rowOff>
    </xdr:to>
    <xdr:sp macro="" textlink="">
      <xdr:nvSpPr>
        <xdr:cNvPr id="6623" name="Line 2"/>
        <xdr:cNvSpPr>
          <a:spLocks noChangeShapeType="1"/>
        </xdr:cNvSpPr>
      </xdr:nvSpPr>
      <xdr:spPr bwMode="auto">
        <a:xfrm>
          <a:off x="6696075" y="16735425"/>
          <a:ext cx="2247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23</xdr:row>
      <xdr:rowOff>0</xdr:rowOff>
    </xdr:from>
    <xdr:to>
      <xdr:col>5</xdr:col>
      <xdr:colOff>2305050</xdr:colOff>
      <xdr:row>23</xdr:row>
      <xdr:rowOff>0</xdr:rowOff>
    </xdr:to>
    <xdr:sp macro="" textlink="">
      <xdr:nvSpPr>
        <xdr:cNvPr id="6624" name="Line 3"/>
        <xdr:cNvSpPr>
          <a:spLocks noChangeShapeType="1"/>
        </xdr:cNvSpPr>
      </xdr:nvSpPr>
      <xdr:spPr bwMode="auto">
        <a:xfrm>
          <a:off x="9858375" y="16735425"/>
          <a:ext cx="3333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60</xdr:row>
      <xdr:rowOff>0</xdr:rowOff>
    </xdr:from>
    <xdr:to>
      <xdr:col>9</xdr:col>
      <xdr:colOff>266700</xdr:colOff>
      <xdr:row>60</xdr:row>
      <xdr:rowOff>0</xdr:rowOff>
    </xdr:to>
    <xdr:sp macro="" textlink="">
      <xdr:nvSpPr>
        <xdr:cNvPr id="7646" name="Line 1"/>
        <xdr:cNvSpPr>
          <a:spLocks noChangeShapeType="1"/>
        </xdr:cNvSpPr>
      </xdr:nvSpPr>
      <xdr:spPr bwMode="auto">
        <a:xfrm>
          <a:off x="2552700" y="16687800"/>
          <a:ext cx="416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914400</xdr:colOff>
      <xdr:row>60</xdr:row>
      <xdr:rowOff>0</xdr:rowOff>
    </xdr:from>
    <xdr:to>
      <xdr:col>19</xdr:col>
      <xdr:colOff>800100</xdr:colOff>
      <xdr:row>60</xdr:row>
      <xdr:rowOff>0</xdr:rowOff>
    </xdr:to>
    <xdr:sp macro="" textlink="">
      <xdr:nvSpPr>
        <xdr:cNvPr id="7647" name="Line 2"/>
        <xdr:cNvSpPr>
          <a:spLocks noChangeShapeType="1"/>
        </xdr:cNvSpPr>
      </xdr:nvSpPr>
      <xdr:spPr bwMode="auto">
        <a:xfrm flipV="1">
          <a:off x="10639425" y="16687800"/>
          <a:ext cx="441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180975</xdr:colOff>
      <xdr:row>60</xdr:row>
      <xdr:rowOff>0</xdr:rowOff>
    </xdr:from>
    <xdr:to>
      <xdr:col>31</xdr:col>
      <xdr:colOff>904875</xdr:colOff>
      <xdr:row>60</xdr:row>
      <xdr:rowOff>0</xdr:rowOff>
    </xdr:to>
    <xdr:sp macro="" textlink="">
      <xdr:nvSpPr>
        <xdr:cNvPr id="7648" name="Line 3"/>
        <xdr:cNvSpPr>
          <a:spLocks noChangeShapeType="1"/>
        </xdr:cNvSpPr>
      </xdr:nvSpPr>
      <xdr:spPr bwMode="auto">
        <a:xfrm>
          <a:off x="21583650" y="16687800"/>
          <a:ext cx="422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235/Downloads/&#1092;&#1110;&#1085;&#1087;&#1083;&#1072;&#1085;%20&#1079;&#1084;&#1110;&#1085;&#1080;%202018%20&#1087;&#1086;%20&#1088;&#1077;&#1079;&#1091;&#1083;&#1100;&#1090;&#1072;&#1090;&#1072;&#1084;%201%20&#1082;&#1074;&#1072;&#1088;&#1090;&#1072;&#1083;%20&#1079;&#1084;&#1110;&#1085;&#1080;%2013.06.18%20(1)%20(1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6"/>
      <sheetName val="Лист3"/>
      <sheetName val="Лист4"/>
      <sheetName val="титул"/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248"/>
  <sheetViews>
    <sheetView topLeftCell="A4" zoomScale="60" zoomScaleNormal="60" zoomScaleSheetLayoutView="80" workbookViewId="0">
      <selection activeCell="E73" sqref="E73"/>
    </sheetView>
  </sheetViews>
  <sheetFormatPr defaultRowHeight="23.25"/>
  <cols>
    <col min="1" max="1" width="44.5703125" style="51" customWidth="1"/>
    <col min="2" max="2" width="17.140625" style="117" customWidth="1"/>
    <col min="3" max="4" width="25.28515625" style="117" customWidth="1"/>
    <col min="5" max="5" width="23.42578125" style="117" customWidth="1"/>
    <col min="6" max="6" width="23.85546875" style="117" customWidth="1"/>
    <col min="7" max="7" width="22.42578125" style="117" customWidth="1"/>
    <col min="8" max="8" width="10" style="51" customWidth="1"/>
    <col min="9" max="9" width="9.5703125" style="51" customWidth="1"/>
    <col min="10" max="16384" width="9.140625" style="51"/>
  </cols>
  <sheetData>
    <row r="1" spans="1:11" ht="23.25" customHeight="1">
      <c r="B1" s="122"/>
      <c r="D1" s="51"/>
      <c r="E1" s="51" t="s">
        <v>238</v>
      </c>
      <c r="F1" s="51"/>
      <c r="G1" s="51"/>
      <c r="H1" s="123"/>
      <c r="I1" s="123"/>
      <c r="J1" s="123"/>
      <c r="K1" s="123"/>
    </row>
    <row r="2" spans="1:11" ht="18.75" customHeight="1">
      <c r="A2" s="124"/>
      <c r="D2" s="125"/>
      <c r="E2" s="247" t="s">
        <v>357</v>
      </c>
      <c r="F2" s="247"/>
      <c r="G2" s="247"/>
      <c r="H2" s="123"/>
      <c r="I2" s="123"/>
      <c r="J2" s="123"/>
      <c r="K2" s="123"/>
    </row>
    <row r="3" spans="1:11" ht="18.75" customHeight="1">
      <c r="A3" s="117"/>
      <c r="C3" s="125"/>
      <c r="D3" s="125"/>
      <c r="E3" s="247"/>
      <c r="F3" s="247"/>
      <c r="G3" s="247"/>
      <c r="H3" s="123"/>
      <c r="I3" s="123"/>
      <c r="J3" s="123"/>
      <c r="K3" s="123"/>
    </row>
    <row r="4" spans="1:11" ht="18.75" customHeight="1">
      <c r="A4" s="117"/>
      <c r="C4" s="125"/>
      <c r="D4" s="125"/>
      <c r="E4" s="247"/>
      <c r="F4" s="247"/>
      <c r="G4" s="247"/>
      <c r="H4" s="123"/>
      <c r="I4" s="123"/>
      <c r="J4" s="123"/>
      <c r="K4" s="123"/>
    </row>
    <row r="5" spans="1:11" ht="84" customHeight="1">
      <c r="B5" s="127"/>
      <c r="C5" s="127"/>
      <c r="E5" s="248"/>
      <c r="F5" s="248"/>
      <c r="G5" s="248"/>
    </row>
    <row r="6" spans="1:11" ht="25.5" customHeight="1">
      <c r="A6" s="128"/>
      <c r="B6" s="235"/>
      <c r="C6" s="235"/>
      <c r="D6" s="235"/>
      <c r="E6" s="129"/>
      <c r="F6" s="130" t="s">
        <v>138</v>
      </c>
      <c r="G6" s="119" t="s">
        <v>259</v>
      </c>
    </row>
    <row r="7" spans="1:11" ht="52.5" customHeight="1">
      <c r="A7" s="131" t="s">
        <v>14</v>
      </c>
      <c r="B7" s="235" t="s">
        <v>418</v>
      </c>
      <c r="C7" s="235"/>
      <c r="D7" s="235"/>
      <c r="E7" s="132"/>
      <c r="F7" s="133" t="s">
        <v>132</v>
      </c>
      <c r="G7" s="119">
        <v>41803086</v>
      </c>
    </row>
    <row r="8" spans="1:11" ht="25.5" customHeight="1">
      <c r="A8" s="128" t="s">
        <v>15</v>
      </c>
      <c r="B8" s="235" t="s">
        <v>396</v>
      </c>
      <c r="C8" s="235"/>
      <c r="D8" s="235"/>
      <c r="E8" s="129"/>
      <c r="F8" s="133" t="s">
        <v>131</v>
      </c>
      <c r="G8" s="119">
        <v>150</v>
      </c>
    </row>
    <row r="9" spans="1:11" ht="25.5" customHeight="1">
      <c r="A9" s="128" t="s">
        <v>19</v>
      </c>
      <c r="B9" s="235" t="s">
        <v>393</v>
      </c>
      <c r="C9" s="235"/>
      <c r="D9" s="235"/>
      <c r="E9" s="129"/>
      <c r="F9" s="133" t="s">
        <v>130</v>
      </c>
      <c r="G9" s="119">
        <v>1210136600</v>
      </c>
    </row>
    <row r="10" spans="1:11" ht="35.25" customHeight="1">
      <c r="A10" s="131" t="s">
        <v>381</v>
      </c>
      <c r="B10" s="235"/>
      <c r="C10" s="235"/>
      <c r="D10" s="235"/>
      <c r="E10" s="132"/>
      <c r="F10" s="133" t="s">
        <v>9</v>
      </c>
      <c r="G10" s="119"/>
    </row>
    <row r="11" spans="1:11" ht="25.5" customHeight="1">
      <c r="A11" s="131" t="s">
        <v>17</v>
      </c>
      <c r="B11" s="235"/>
      <c r="C11" s="235"/>
      <c r="D11" s="235"/>
      <c r="E11" s="132"/>
      <c r="F11" s="133" t="s">
        <v>8</v>
      </c>
      <c r="G11" s="119"/>
    </row>
    <row r="12" spans="1:11" ht="57.75" customHeight="1">
      <c r="A12" s="131" t="s">
        <v>16</v>
      </c>
      <c r="B12" s="235" t="s">
        <v>419</v>
      </c>
      <c r="C12" s="235"/>
      <c r="D12" s="235"/>
      <c r="E12" s="132"/>
      <c r="F12" s="133" t="s">
        <v>10</v>
      </c>
      <c r="G12" s="119" t="s">
        <v>420</v>
      </c>
    </row>
    <row r="13" spans="1:11" ht="48" customHeight="1">
      <c r="A13" s="131" t="s">
        <v>325</v>
      </c>
      <c r="B13" s="235"/>
      <c r="C13" s="235"/>
      <c r="D13" s="235"/>
      <c r="E13" s="235" t="s">
        <v>193</v>
      </c>
      <c r="F13" s="236"/>
      <c r="G13" s="134"/>
    </row>
    <row r="14" spans="1:11" ht="25.5" customHeight="1">
      <c r="A14" s="131" t="s">
        <v>20</v>
      </c>
      <c r="B14" s="235" t="s">
        <v>394</v>
      </c>
      <c r="C14" s="235"/>
      <c r="D14" s="235"/>
      <c r="E14" s="235" t="s">
        <v>194</v>
      </c>
      <c r="F14" s="236"/>
      <c r="G14" s="134"/>
    </row>
    <row r="15" spans="1:11" ht="49.5" customHeight="1">
      <c r="A15" s="131" t="s">
        <v>106</v>
      </c>
      <c r="B15" s="235">
        <v>9</v>
      </c>
      <c r="C15" s="235"/>
      <c r="D15" s="235"/>
      <c r="E15" s="135"/>
      <c r="F15" s="135"/>
      <c r="G15" s="135"/>
    </row>
    <row r="16" spans="1:11" ht="25.5" customHeight="1">
      <c r="A16" s="128" t="s">
        <v>11</v>
      </c>
      <c r="B16" s="235" t="s">
        <v>395</v>
      </c>
      <c r="C16" s="235"/>
      <c r="D16" s="235"/>
      <c r="E16" s="136"/>
      <c r="F16" s="136"/>
      <c r="G16" s="136"/>
    </row>
    <row r="17" spans="1:17" ht="25.5" customHeight="1">
      <c r="A17" s="131" t="s">
        <v>12</v>
      </c>
      <c r="B17" s="251" t="s">
        <v>422</v>
      </c>
      <c r="C17" s="251"/>
      <c r="D17" s="251"/>
      <c r="E17" s="135"/>
      <c r="F17" s="135"/>
      <c r="G17" s="135"/>
    </row>
    <row r="18" spans="1:17" ht="25.5" customHeight="1">
      <c r="A18" s="128" t="s">
        <v>13</v>
      </c>
      <c r="B18" s="235" t="s">
        <v>421</v>
      </c>
      <c r="C18" s="235"/>
      <c r="D18" s="235"/>
      <c r="E18" s="136"/>
      <c r="F18" s="136"/>
      <c r="G18" s="136"/>
    </row>
    <row r="19" spans="1:17" ht="13.5" customHeight="1">
      <c r="A19" s="137"/>
      <c r="B19" s="51"/>
      <c r="C19" s="51"/>
      <c r="D19" s="51"/>
      <c r="E19" s="51"/>
      <c r="F19" s="51"/>
      <c r="G19" s="51"/>
    </row>
    <row r="20" spans="1:17" ht="46.5" customHeight="1">
      <c r="A20" s="245" t="s">
        <v>239</v>
      </c>
      <c r="B20" s="245"/>
      <c r="C20" s="245"/>
      <c r="D20" s="245"/>
      <c r="E20" s="245"/>
      <c r="F20" s="245"/>
      <c r="G20" s="245"/>
    </row>
    <row r="21" spans="1:17" ht="27">
      <c r="A21" s="245" t="s">
        <v>380</v>
      </c>
      <c r="B21" s="245"/>
      <c r="C21" s="245"/>
      <c r="D21" s="245"/>
      <c r="E21" s="245"/>
      <c r="F21" s="245"/>
      <c r="G21" s="245"/>
    </row>
    <row r="22" spans="1:17">
      <c r="A22" s="243" t="s">
        <v>479</v>
      </c>
      <c r="B22" s="243"/>
      <c r="C22" s="243"/>
      <c r="D22" s="243"/>
      <c r="E22" s="243"/>
      <c r="F22" s="243"/>
      <c r="G22" s="243"/>
    </row>
    <row r="23" spans="1:17">
      <c r="A23" s="242" t="s">
        <v>355</v>
      </c>
      <c r="B23" s="242"/>
      <c r="C23" s="242"/>
      <c r="D23" s="242"/>
      <c r="E23" s="242"/>
      <c r="F23" s="242"/>
      <c r="G23" s="242"/>
    </row>
    <row r="24" spans="1:17" ht="9" customHeight="1">
      <c r="A24" s="138"/>
      <c r="B24" s="138"/>
      <c r="C24" s="138"/>
      <c r="D24" s="138"/>
      <c r="E24" s="138"/>
      <c r="F24" s="138"/>
      <c r="G24" s="138"/>
    </row>
    <row r="25" spans="1:17">
      <c r="A25" s="243" t="s">
        <v>206</v>
      </c>
      <c r="B25" s="243"/>
      <c r="C25" s="243"/>
      <c r="D25" s="243"/>
      <c r="E25" s="243"/>
      <c r="F25" s="243"/>
      <c r="G25" s="243"/>
    </row>
    <row r="26" spans="1:17" ht="12" customHeight="1">
      <c r="B26" s="139"/>
      <c r="C26" s="139"/>
      <c r="D26" s="139"/>
      <c r="E26" s="139"/>
      <c r="F26" s="139"/>
      <c r="G26" s="139"/>
    </row>
    <row r="27" spans="1:17" ht="43.5" customHeight="1">
      <c r="A27" s="244" t="s">
        <v>286</v>
      </c>
      <c r="B27" s="250" t="s">
        <v>18</v>
      </c>
      <c r="C27" s="240" t="s">
        <v>356</v>
      </c>
      <c r="D27" s="255" t="s">
        <v>354</v>
      </c>
      <c r="E27" s="255"/>
      <c r="F27" s="255"/>
      <c r="G27" s="255"/>
      <c r="Q27" s="51" t="s">
        <v>373</v>
      </c>
    </row>
    <row r="28" spans="1:17" ht="44.25" customHeight="1">
      <c r="A28" s="244"/>
      <c r="B28" s="250"/>
      <c r="C28" s="241"/>
      <c r="D28" s="140" t="s">
        <v>264</v>
      </c>
      <c r="E28" s="140" t="s">
        <v>247</v>
      </c>
      <c r="F28" s="140" t="s">
        <v>274</v>
      </c>
      <c r="G28" s="140" t="s">
        <v>275</v>
      </c>
    </row>
    <row r="29" spans="1:17" ht="30" customHeight="1">
      <c r="A29" s="119">
        <v>1</v>
      </c>
      <c r="B29" s="118">
        <v>2</v>
      </c>
      <c r="C29" s="119">
        <v>3</v>
      </c>
      <c r="D29" s="119">
        <v>4</v>
      </c>
      <c r="E29" s="118">
        <v>5</v>
      </c>
      <c r="F29" s="119">
        <v>6</v>
      </c>
      <c r="G29" s="118">
        <v>7</v>
      </c>
    </row>
    <row r="30" spans="1:17" ht="24.95" customHeight="1">
      <c r="A30" s="249" t="s">
        <v>99</v>
      </c>
      <c r="B30" s="249"/>
      <c r="C30" s="249"/>
      <c r="D30" s="249"/>
      <c r="E30" s="249"/>
      <c r="F30" s="249"/>
      <c r="G30" s="249"/>
    </row>
    <row r="31" spans="1:17" ht="69.75">
      <c r="A31" s="141" t="s">
        <v>207</v>
      </c>
      <c r="B31" s="118">
        <f>'1. Фін результат'!B9</f>
        <v>1000</v>
      </c>
      <c r="C31" s="142"/>
      <c r="D31" s="142"/>
      <c r="E31" s="142"/>
      <c r="F31" s="142">
        <f>E31-D31</f>
        <v>0</v>
      </c>
      <c r="G31" s="143" t="e">
        <f>E31*100/D31</f>
        <v>#DIV/0!</v>
      </c>
    </row>
    <row r="32" spans="1:17" ht="69.75">
      <c r="A32" s="141" t="s">
        <v>176</v>
      </c>
      <c r="B32" s="118">
        <f>'1. Фін результат'!B10</f>
        <v>1010</v>
      </c>
      <c r="C32" s="142"/>
      <c r="D32" s="142">
        <f>'1. Фін результат'!D10</f>
        <v>200</v>
      </c>
      <c r="E32" s="142">
        <f>'1. Фін результат'!E10</f>
        <v>0</v>
      </c>
      <c r="F32" s="142">
        <f t="shared" ref="F32:F45" si="0">E32-D32</f>
        <v>-200</v>
      </c>
      <c r="G32" s="143">
        <f t="shared" ref="G32:G38" si="1">E32*100/D32</f>
        <v>0</v>
      </c>
    </row>
    <row r="33" spans="1:7">
      <c r="A33" s="144" t="s">
        <v>265</v>
      </c>
      <c r="B33" s="118">
        <f>'1. Фін результат'!B25</f>
        <v>1020</v>
      </c>
      <c r="C33" s="142"/>
      <c r="D33" s="142">
        <f>'1. Фін результат'!D25</f>
        <v>200</v>
      </c>
      <c r="E33" s="142">
        <f>'1. Фін результат'!E25</f>
        <v>0</v>
      </c>
      <c r="F33" s="142">
        <f t="shared" si="0"/>
        <v>-200</v>
      </c>
      <c r="G33" s="143">
        <f t="shared" si="1"/>
        <v>0</v>
      </c>
    </row>
    <row r="34" spans="1:7">
      <c r="A34" s="141" t="s">
        <v>142</v>
      </c>
      <c r="B34" s="118">
        <f>'1. Фін результат'!B30</f>
        <v>1040</v>
      </c>
      <c r="C34" s="142"/>
      <c r="D34" s="142">
        <f>'1. Фін результат'!D30</f>
        <v>1886</v>
      </c>
      <c r="E34" s="142">
        <f>'1. Фін результат'!E30</f>
        <v>1847.4</v>
      </c>
      <c r="F34" s="142">
        <f t="shared" si="0"/>
        <v>-38.599999999999909</v>
      </c>
      <c r="G34" s="143">
        <f t="shared" si="1"/>
        <v>97.953340402969246</v>
      </c>
    </row>
    <row r="35" spans="1:7">
      <c r="A35" s="141" t="s">
        <v>139</v>
      </c>
      <c r="B35" s="118">
        <f>'1. Фін результат'!B56</f>
        <v>1070</v>
      </c>
      <c r="C35" s="142"/>
      <c r="D35" s="142"/>
      <c r="E35" s="142"/>
      <c r="F35" s="142">
        <f t="shared" si="0"/>
        <v>0</v>
      </c>
      <c r="G35" s="143"/>
    </row>
    <row r="36" spans="1:7" ht="46.5">
      <c r="A36" s="141" t="s">
        <v>143</v>
      </c>
      <c r="B36" s="118">
        <f>'1. Фін результат'!B92</f>
        <v>1300</v>
      </c>
      <c r="C36" s="142"/>
      <c r="D36" s="142">
        <v>-81</v>
      </c>
      <c r="E36" s="142">
        <f>'1. Фін результат'!E26-'1. Фін результат'!E63</f>
        <v>176</v>
      </c>
      <c r="F36" s="142">
        <f t="shared" si="0"/>
        <v>257</v>
      </c>
      <c r="G36" s="143">
        <f t="shared" si="1"/>
        <v>-217.28395061728395</v>
      </c>
    </row>
    <row r="37" spans="1:7" ht="45">
      <c r="A37" s="145" t="s">
        <v>4</v>
      </c>
      <c r="B37" s="118">
        <f>'1. Фін результат'!B75</f>
        <v>1100</v>
      </c>
      <c r="C37" s="142"/>
      <c r="D37" s="142">
        <f>'1. Фін результат'!D75</f>
        <v>-2167</v>
      </c>
      <c r="E37" s="142">
        <f>'1. Фін результат'!E75</f>
        <v>-1671.4</v>
      </c>
      <c r="F37" s="142">
        <f t="shared" si="0"/>
        <v>495.59999999999991</v>
      </c>
      <c r="G37" s="143"/>
    </row>
    <row r="38" spans="1:7">
      <c r="A38" s="146" t="s">
        <v>144</v>
      </c>
      <c r="B38" s="118">
        <f>'1. Фін результат'!B103</f>
        <v>1410</v>
      </c>
      <c r="C38" s="142"/>
      <c r="D38" s="142">
        <f>'1. Фін результат'!D103</f>
        <v>-2167</v>
      </c>
      <c r="E38" s="142">
        <f>'1. Фін результат'!E103</f>
        <v>-1671.4</v>
      </c>
      <c r="F38" s="142">
        <f t="shared" si="0"/>
        <v>495.59999999999991</v>
      </c>
      <c r="G38" s="143">
        <f t="shared" si="1"/>
        <v>77.129672358098759</v>
      </c>
    </row>
    <row r="39" spans="1:7">
      <c r="A39" s="147" t="s">
        <v>229</v>
      </c>
      <c r="B39" s="118">
        <f>' 5. Коефіцієнти'!B8</f>
        <v>5010</v>
      </c>
      <c r="C39" s="142"/>
      <c r="D39" s="142"/>
      <c r="E39" s="142"/>
      <c r="F39" s="142">
        <f t="shared" si="0"/>
        <v>0</v>
      </c>
      <c r="G39" s="143"/>
    </row>
    <row r="40" spans="1:7" ht="69.75">
      <c r="A40" s="147" t="s">
        <v>145</v>
      </c>
      <c r="B40" s="118">
        <f>'1. Фін результат'!B93</f>
        <v>1310</v>
      </c>
      <c r="C40" s="142"/>
      <c r="D40" s="142"/>
      <c r="E40" s="142"/>
      <c r="F40" s="142">
        <f t="shared" si="0"/>
        <v>0</v>
      </c>
      <c r="G40" s="143"/>
    </row>
    <row r="41" spans="1:7">
      <c r="A41" s="141" t="s">
        <v>233</v>
      </c>
      <c r="B41" s="118">
        <f>'1. Фін результат'!B94</f>
        <v>1320</v>
      </c>
      <c r="C41" s="142"/>
      <c r="D41" s="142">
        <f>'1. Фін результат'!D80</f>
        <v>0</v>
      </c>
      <c r="E41" s="142">
        <f>'1. Фін результат'!E80</f>
        <v>0</v>
      </c>
      <c r="F41" s="142">
        <f t="shared" si="0"/>
        <v>0</v>
      </c>
      <c r="G41" s="143"/>
    </row>
    <row r="42" spans="1:7" ht="45">
      <c r="A42" s="146" t="s">
        <v>97</v>
      </c>
      <c r="B42" s="118">
        <f>'1. Фін результат'!B84</f>
        <v>1170</v>
      </c>
      <c r="C42" s="142"/>
      <c r="D42" s="142">
        <f>'1. Фін результат'!D84</f>
        <v>-2167</v>
      </c>
      <c r="E42" s="142">
        <f>'1. Фін результат'!E84</f>
        <v>-1671.4</v>
      </c>
      <c r="F42" s="142">
        <f t="shared" si="0"/>
        <v>495.59999999999991</v>
      </c>
      <c r="G42" s="143"/>
    </row>
    <row r="43" spans="1:7" ht="46.5">
      <c r="A43" s="148" t="s">
        <v>140</v>
      </c>
      <c r="B43" s="118">
        <f>'1. Фін результат'!B85</f>
        <v>1180</v>
      </c>
      <c r="C43" s="142"/>
      <c r="D43" s="142"/>
      <c r="E43" s="142"/>
      <c r="F43" s="142">
        <f t="shared" si="0"/>
        <v>0</v>
      </c>
      <c r="G43" s="143"/>
    </row>
    <row r="44" spans="1:7" ht="45">
      <c r="A44" s="145" t="s">
        <v>230</v>
      </c>
      <c r="B44" s="118">
        <f>'1. Фін результат'!B87</f>
        <v>1200</v>
      </c>
      <c r="C44" s="142"/>
      <c r="D44" s="142">
        <f>'1. Фін результат'!D87</f>
        <v>-2167</v>
      </c>
      <c r="E44" s="142">
        <f>'1. Фін результат'!E87</f>
        <v>-1671.4</v>
      </c>
      <c r="F44" s="142">
        <f t="shared" si="0"/>
        <v>495.59999999999991</v>
      </c>
      <c r="G44" s="143"/>
    </row>
    <row r="45" spans="1:7" ht="46.5">
      <c r="A45" s="147" t="s">
        <v>231</v>
      </c>
      <c r="B45" s="118">
        <f>' 5. Коефіцієнти'!B11</f>
        <v>5040</v>
      </c>
      <c r="C45" s="142"/>
      <c r="D45" s="142"/>
      <c r="E45" s="142">
        <f>' 5. Коефіцієнти'!E11</f>
        <v>0</v>
      </c>
      <c r="F45" s="142">
        <f t="shared" si="0"/>
        <v>0</v>
      </c>
      <c r="G45" s="143"/>
    </row>
    <row r="46" spans="1:7">
      <c r="A46" s="237" t="s">
        <v>157</v>
      </c>
      <c r="B46" s="238"/>
      <c r="C46" s="238"/>
      <c r="D46" s="238"/>
      <c r="E46" s="238"/>
      <c r="F46" s="238"/>
      <c r="G46" s="239"/>
    </row>
    <row r="47" spans="1:7" ht="46.5">
      <c r="A47" s="147" t="s">
        <v>358</v>
      </c>
      <c r="B47" s="118">
        <f>'2. Розрахунки з бюджетом'!B20</f>
        <v>2100</v>
      </c>
      <c r="C47" s="142"/>
      <c r="D47" s="142"/>
      <c r="E47" s="142"/>
      <c r="F47" s="142"/>
      <c r="G47" s="143"/>
    </row>
    <row r="48" spans="1:7" ht="46.5">
      <c r="A48" s="149" t="s">
        <v>156</v>
      </c>
      <c r="B48" s="118">
        <f>'2. Розрахунки з бюджетом'!B23</f>
        <v>2110</v>
      </c>
      <c r="C48" s="142"/>
      <c r="D48" s="142"/>
      <c r="E48" s="142"/>
      <c r="F48" s="142"/>
      <c r="G48" s="143"/>
    </row>
    <row r="49" spans="1:7" ht="93">
      <c r="A49" s="149" t="s">
        <v>349</v>
      </c>
      <c r="B49" s="118" t="s">
        <v>319</v>
      </c>
      <c r="C49" s="142"/>
      <c r="D49" s="142"/>
      <c r="E49" s="142"/>
      <c r="F49" s="142">
        <f>E49-D49</f>
        <v>0</v>
      </c>
      <c r="G49" s="143" t="e">
        <f>E49*100/D49</f>
        <v>#DIV/0!</v>
      </c>
    </row>
    <row r="50" spans="1:7" ht="93">
      <c r="A50" s="147" t="s">
        <v>257</v>
      </c>
      <c r="B50" s="118">
        <f>'2. Розрахунки з бюджетом'!B26</f>
        <v>2140</v>
      </c>
      <c r="C50" s="142"/>
      <c r="D50" s="142">
        <f>'2. Розрахунки з бюджетом'!D26</f>
        <v>300</v>
      </c>
      <c r="E50" s="142">
        <f>'2. Розрахунки з бюджетом'!E26</f>
        <v>292.39999999999998</v>
      </c>
      <c r="F50" s="142">
        <f>E50-D50</f>
        <v>-7.6000000000000227</v>
      </c>
      <c r="G50" s="143">
        <f>E50*100/D50</f>
        <v>97.466666666666654</v>
      </c>
    </row>
    <row r="51" spans="1:7" ht="93">
      <c r="A51" s="147" t="s">
        <v>84</v>
      </c>
      <c r="B51" s="118">
        <f>'2. Розрахунки з бюджетом'!B39</f>
        <v>2150</v>
      </c>
      <c r="C51" s="142"/>
      <c r="D51" s="142">
        <f>'2. Розрахунки з бюджетом'!D39</f>
        <v>334</v>
      </c>
      <c r="E51" s="142">
        <f>'2. Розрахунки з бюджетом'!E39</f>
        <v>328</v>
      </c>
      <c r="F51" s="142">
        <f>E51-D51</f>
        <v>-6</v>
      </c>
      <c r="G51" s="143">
        <f>E51*100/D51</f>
        <v>98.203592814371262</v>
      </c>
    </row>
    <row r="52" spans="1:7" ht="45">
      <c r="A52" s="146" t="s">
        <v>266</v>
      </c>
      <c r="B52" s="118">
        <f>'2. Розрахунки з бюджетом'!B40</f>
        <v>2200</v>
      </c>
      <c r="C52" s="142"/>
      <c r="D52" s="142">
        <f>'2. Розрахунки з бюджетом'!D40</f>
        <v>634</v>
      </c>
      <c r="E52" s="142">
        <f>'2. Розрахунки з бюджетом'!E40</f>
        <v>620.4</v>
      </c>
      <c r="F52" s="142">
        <f>E52-D52</f>
        <v>-13.600000000000023</v>
      </c>
      <c r="G52" s="143">
        <f>E52*100/D52</f>
        <v>97.854889589905369</v>
      </c>
    </row>
    <row r="53" spans="1:7">
      <c r="A53" s="237" t="s">
        <v>155</v>
      </c>
      <c r="B53" s="238"/>
      <c r="C53" s="238"/>
      <c r="D53" s="238"/>
      <c r="E53" s="238"/>
      <c r="F53" s="238"/>
      <c r="G53" s="239"/>
    </row>
    <row r="54" spans="1:7" ht="45">
      <c r="A54" s="146" t="s">
        <v>146</v>
      </c>
      <c r="B54" s="118">
        <f>'3. Рух грошових коштів'!B76</f>
        <v>3600</v>
      </c>
      <c r="C54" s="142"/>
      <c r="D54" s="142">
        <f>'3. Рух грошових коштів'!D76</f>
        <v>32000</v>
      </c>
      <c r="E54" s="142">
        <f>'3. Рух грошових коштів'!E76</f>
        <v>32000</v>
      </c>
      <c r="F54" s="142">
        <f t="shared" ref="F54:F59" si="2">E54-D54</f>
        <v>0</v>
      </c>
      <c r="G54" s="143">
        <f>E54*100/D54</f>
        <v>100</v>
      </c>
    </row>
    <row r="55" spans="1:7" ht="69.75">
      <c r="A55" s="147" t="s">
        <v>147</v>
      </c>
      <c r="B55" s="118">
        <f>'3. Рух грошових коштів'!B21</f>
        <v>3090</v>
      </c>
      <c r="C55" s="142"/>
      <c r="D55" s="142">
        <f>'3. Рух грошових коштів'!D21</f>
        <v>-2161</v>
      </c>
      <c r="E55" s="142">
        <f>'3. Рух грошових коштів'!E21</f>
        <v>-1741</v>
      </c>
      <c r="F55" s="142">
        <f t="shared" si="2"/>
        <v>420</v>
      </c>
      <c r="G55" s="143">
        <f>E55*100/D55</f>
        <v>80.564553447478019</v>
      </c>
    </row>
    <row r="56" spans="1:7" ht="69.75">
      <c r="A56" s="147" t="s">
        <v>234</v>
      </c>
      <c r="B56" s="118">
        <f>'3. Рух грошових коштів'!B46</f>
        <v>3320</v>
      </c>
      <c r="C56" s="142"/>
      <c r="D56" s="142">
        <f>'3. Рух грошових коштів'!D46</f>
        <v>-33995</v>
      </c>
      <c r="E56" s="142">
        <f>'3. Рух грошових коштів'!E46</f>
        <v>-25091</v>
      </c>
      <c r="F56" s="142">
        <f t="shared" si="2"/>
        <v>8904</v>
      </c>
      <c r="G56" s="143"/>
    </row>
    <row r="57" spans="1:7" ht="69.75">
      <c r="A57" s="147" t="s">
        <v>148</v>
      </c>
      <c r="B57" s="118">
        <f>'3. Рух грошових коштів'!B74</f>
        <v>3580</v>
      </c>
      <c r="C57" s="142"/>
      <c r="D57" s="142">
        <f>'3. Рух грошових коштів'!D74</f>
        <v>5000</v>
      </c>
      <c r="E57" s="142">
        <f>'3. Рух грошових коштів'!E74</f>
        <v>5201</v>
      </c>
      <c r="F57" s="142">
        <f t="shared" si="2"/>
        <v>201</v>
      </c>
      <c r="G57" s="143"/>
    </row>
    <row r="58" spans="1:7" ht="54" customHeight="1">
      <c r="A58" s="147" t="s">
        <v>171</v>
      </c>
      <c r="B58" s="118">
        <f>'3. Рух грошових коштів'!B77</f>
        <v>3610</v>
      </c>
      <c r="C58" s="142"/>
      <c r="D58" s="142"/>
      <c r="E58" s="142"/>
      <c r="F58" s="142">
        <f t="shared" si="2"/>
        <v>0</v>
      </c>
      <c r="G58" s="143"/>
    </row>
    <row r="59" spans="1:7" ht="42" customHeight="1">
      <c r="A59" s="146" t="s">
        <v>149</v>
      </c>
      <c r="B59" s="118">
        <f>'3. Рух грошових коштів'!B78</f>
        <v>3620</v>
      </c>
      <c r="C59" s="142"/>
      <c r="D59" s="142">
        <f>'3. Рух грошових коштів'!D78</f>
        <v>844</v>
      </c>
      <c r="E59" s="142">
        <f>'3. Рух грошових коштів'!E78</f>
        <v>10369</v>
      </c>
      <c r="F59" s="142">
        <f t="shared" si="2"/>
        <v>9525</v>
      </c>
      <c r="G59" s="143">
        <f>E59*100/D59</f>
        <v>1228.5545023696682</v>
      </c>
    </row>
    <row r="60" spans="1:7">
      <c r="A60" s="253" t="s">
        <v>214</v>
      </c>
      <c r="B60" s="254"/>
      <c r="C60" s="254"/>
      <c r="D60" s="254"/>
      <c r="E60" s="254"/>
      <c r="F60" s="254"/>
      <c r="G60" s="254"/>
    </row>
    <row r="61" spans="1:7">
      <c r="A61" s="147" t="s">
        <v>213</v>
      </c>
      <c r="B61" s="119">
        <f>'4. Кап. інвестиції'!B6</f>
        <v>4000</v>
      </c>
      <c r="C61" s="142"/>
      <c r="D61" s="142"/>
      <c r="E61" s="142"/>
      <c r="F61" s="142"/>
      <c r="G61" s="143"/>
    </row>
    <row r="62" spans="1:7">
      <c r="A62" s="252" t="s">
        <v>216</v>
      </c>
      <c r="B62" s="252"/>
      <c r="C62" s="252"/>
      <c r="D62" s="252"/>
      <c r="E62" s="252"/>
      <c r="F62" s="252"/>
      <c r="G62" s="252"/>
    </row>
    <row r="63" spans="1:7" ht="46.5">
      <c r="A63" s="147" t="s">
        <v>174</v>
      </c>
      <c r="B63" s="119">
        <f>' 5. Коефіцієнти'!B9</f>
        <v>5020</v>
      </c>
      <c r="C63" s="142"/>
      <c r="D63" s="142"/>
      <c r="E63" s="142">
        <f>' 5. Коефіцієнти'!E9</f>
        <v>-4.7113541549216376E-2</v>
      </c>
      <c r="F63" s="142"/>
      <c r="G63" s="143"/>
    </row>
    <row r="64" spans="1:7" ht="46.5">
      <c r="A64" s="147" t="s">
        <v>170</v>
      </c>
      <c r="B64" s="119">
        <f>' 5. Коефіцієнти'!B10</f>
        <v>5030</v>
      </c>
      <c r="C64" s="142"/>
      <c r="D64" s="142"/>
      <c r="E64" s="142">
        <f>' 5. Коефіцієнти'!E10</f>
        <v>-4.7309575702680517E-2</v>
      </c>
      <c r="F64" s="142"/>
      <c r="G64" s="143"/>
    </row>
    <row r="65" spans="1:7" ht="46.5">
      <c r="A65" s="147" t="s">
        <v>232</v>
      </c>
      <c r="B65" s="119">
        <f>' 5. Коефіцієнти'!B14</f>
        <v>5110</v>
      </c>
      <c r="C65" s="142"/>
      <c r="D65" s="142"/>
      <c r="E65" s="142" t="e">
        <f>' 5. Коефіцієнти'!E14</f>
        <v>#DIV/0!</v>
      </c>
      <c r="F65" s="142"/>
      <c r="G65" s="143"/>
    </row>
    <row r="66" spans="1:7">
      <c r="A66" s="237" t="s">
        <v>215</v>
      </c>
      <c r="B66" s="238"/>
      <c r="C66" s="238"/>
      <c r="D66" s="238"/>
      <c r="E66" s="238"/>
      <c r="F66" s="238"/>
      <c r="G66" s="239"/>
    </row>
    <row r="67" spans="1:7">
      <c r="A67" s="147" t="s">
        <v>150</v>
      </c>
      <c r="B67" s="119">
        <v>6000</v>
      </c>
      <c r="C67" s="142"/>
      <c r="D67" s="142">
        <v>25412</v>
      </c>
      <c r="E67" s="142">
        <v>24683</v>
      </c>
      <c r="F67" s="142">
        <f>E67-D67</f>
        <v>-729</v>
      </c>
      <c r="G67" s="143">
        <f>E67*100/D67</f>
        <v>97.131276562254058</v>
      </c>
    </row>
    <row r="68" spans="1:7">
      <c r="A68" s="147" t="s">
        <v>151</v>
      </c>
      <c r="B68" s="119">
        <v>6010</v>
      </c>
      <c r="C68" s="142"/>
      <c r="D68" s="142">
        <v>3988</v>
      </c>
      <c r="E68" s="142">
        <v>10793</v>
      </c>
      <c r="F68" s="142">
        <f>E68-D68</f>
        <v>6805</v>
      </c>
      <c r="G68" s="143"/>
    </row>
    <row r="69" spans="1:7" ht="46.5">
      <c r="A69" s="147" t="s">
        <v>269</v>
      </c>
      <c r="B69" s="119">
        <v>6020</v>
      </c>
      <c r="C69" s="142"/>
      <c r="D69" s="142">
        <v>6</v>
      </c>
      <c r="E69" s="142">
        <v>10369</v>
      </c>
      <c r="F69" s="142">
        <f>E69-D69</f>
        <v>10363</v>
      </c>
      <c r="G69" s="143"/>
    </row>
    <row r="70" spans="1:7" s="150" customFormat="1">
      <c r="A70" s="146" t="s">
        <v>267</v>
      </c>
      <c r="B70" s="119">
        <v>6030</v>
      </c>
      <c r="C70" s="142"/>
      <c r="D70" s="142">
        <v>29400</v>
      </c>
      <c r="E70" s="142">
        <f>E67+E68</f>
        <v>35476</v>
      </c>
      <c r="F70" s="142">
        <f t="shared" ref="F70:F76" si="3">E70-D70</f>
        <v>6076</v>
      </c>
      <c r="G70" s="143">
        <f t="shared" ref="G70:G76" si="4">E70*100/D70</f>
        <v>120.66666666666667</v>
      </c>
    </row>
    <row r="71" spans="1:7" ht="46.5">
      <c r="A71" s="147" t="s">
        <v>172</v>
      </c>
      <c r="B71" s="119">
        <v>6040</v>
      </c>
      <c r="C71" s="142"/>
      <c r="D71" s="142">
        <v>0</v>
      </c>
      <c r="E71" s="142"/>
      <c r="F71" s="142">
        <f t="shared" si="3"/>
        <v>0</v>
      </c>
      <c r="G71" s="143"/>
    </row>
    <row r="72" spans="1:7" ht="46.5">
      <c r="A72" s="147" t="s">
        <v>173</v>
      </c>
      <c r="B72" s="119">
        <v>6050</v>
      </c>
      <c r="C72" s="142"/>
      <c r="D72" s="142">
        <v>400</v>
      </c>
      <c r="E72" s="227">
        <v>147</v>
      </c>
      <c r="F72" s="142">
        <f t="shared" si="3"/>
        <v>-253</v>
      </c>
      <c r="G72" s="143">
        <f t="shared" si="4"/>
        <v>36.75</v>
      </c>
    </row>
    <row r="73" spans="1:7" s="150" customFormat="1" ht="45">
      <c r="A73" s="146" t="s">
        <v>268</v>
      </c>
      <c r="B73" s="119">
        <v>6060</v>
      </c>
      <c r="C73" s="142"/>
      <c r="D73" s="142">
        <v>400</v>
      </c>
      <c r="E73" s="227">
        <v>147</v>
      </c>
      <c r="F73" s="142">
        <f t="shared" si="3"/>
        <v>-253</v>
      </c>
      <c r="G73" s="143">
        <f t="shared" si="4"/>
        <v>36.75</v>
      </c>
    </row>
    <row r="74" spans="1:7" ht="46.5">
      <c r="A74" s="147" t="s">
        <v>270</v>
      </c>
      <c r="B74" s="119">
        <v>6070</v>
      </c>
      <c r="C74" s="142"/>
      <c r="D74" s="142">
        <v>0</v>
      </c>
      <c r="E74" s="142"/>
      <c r="F74" s="142">
        <f t="shared" si="3"/>
        <v>0</v>
      </c>
      <c r="G74" s="143"/>
    </row>
    <row r="75" spans="1:7" ht="46.5">
      <c r="A75" s="147" t="s">
        <v>271</v>
      </c>
      <c r="B75" s="119">
        <v>6080</v>
      </c>
      <c r="C75" s="142"/>
      <c r="D75" s="142">
        <v>0</v>
      </c>
      <c r="E75" s="142"/>
      <c r="F75" s="142">
        <f t="shared" si="3"/>
        <v>0</v>
      </c>
      <c r="G75" s="143"/>
    </row>
    <row r="76" spans="1:7" s="150" customFormat="1">
      <c r="A76" s="146" t="s">
        <v>152</v>
      </c>
      <c r="B76" s="119">
        <v>6090</v>
      </c>
      <c r="C76" s="142"/>
      <c r="D76" s="142">
        <v>29000</v>
      </c>
      <c r="E76" s="142">
        <v>35329</v>
      </c>
      <c r="F76" s="142">
        <f t="shared" si="3"/>
        <v>6329</v>
      </c>
      <c r="G76" s="143">
        <f t="shared" si="4"/>
        <v>121.82413793103449</v>
      </c>
    </row>
    <row r="77" spans="1:7">
      <c r="A77" s="126"/>
    </row>
    <row r="78" spans="1:7" ht="25.5">
      <c r="A78" s="181" t="s">
        <v>359</v>
      </c>
      <c r="B78" s="183"/>
      <c r="C78" s="51"/>
      <c r="D78" s="51"/>
      <c r="E78" s="51"/>
      <c r="F78" s="242" t="s">
        <v>454</v>
      </c>
      <c r="G78" s="242"/>
    </row>
    <row r="79" spans="1:7" s="114" customFormat="1">
      <c r="A79" s="137" t="s">
        <v>389</v>
      </c>
      <c r="C79" s="242" t="s">
        <v>79</v>
      </c>
      <c r="D79" s="242"/>
      <c r="E79" s="51"/>
      <c r="F79" s="114" t="s">
        <v>103</v>
      </c>
    </row>
    <row r="81" spans="1:7" ht="42.75" customHeight="1">
      <c r="A81" s="125"/>
    </row>
    <row r="82" spans="1:7" ht="113.25" customHeight="1">
      <c r="A82" s="246"/>
      <c r="B82" s="246"/>
      <c r="C82" s="246"/>
      <c r="D82" s="246"/>
      <c r="E82" s="246"/>
      <c r="F82" s="246"/>
      <c r="G82" s="246"/>
    </row>
    <row r="83" spans="1:7">
      <c r="A83" s="125"/>
    </row>
    <row r="84" spans="1:7">
      <c r="A84" s="125"/>
    </row>
    <row r="85" spans="1:7">
      <c r="A85" s="125"/>
    </row>
    <row r="86" spans="1:7">
      <c r="A86" s="125"/>
    </row>
    <row r="87" spans="1:7">
      <c r="A87" s="125"/>
    </row>
    <row r="88" spans="1:7">
      <c r="A88" s="125"/>
    </row>
    <row r="89" spans="1:7">
      <c r="A89" s="125"/>
    </row>
    <row r="90" spans="1:7">
      <c r="A90" s="125"/>
    </row>
    <row r="91" spans="1:7">
      <c r="A91" s="125"/>
    </row>
    <row r="92" spans="1:7">
      <c r="A92" s="125"/>
    </row>
    <row r="93" spans="1:7">
      <c r="A93" s="125"/>
    </row>
    <row r="94" spans="1:7">
      <c r="A94" s="125"/>
    </row>
    <row r="95" spans="1:7">
      <c r="A95" s="125"/>
    </row>
    <row r="96" spans="1:7">
      <c r="A96" s="125"/>
    </row>
    <row r="97" spans="1:1">
      <c r="A97" s="125"/>
    </row>
    <row r="98" spans="1:1">
      <c r="A98" s="125"/>
    </row>
    <row r="99" spans="1:1">
      <c r="A99" s="125"/>
    </row>
    <row r="100" spans="1:1">
      <c r="A100" s="125"/>
    </row>
    <row r="101" spans="1:1">
      <c r="A101" s="125"/>
    </row>
    <row r="102" spans="1:1">
      <c r="A102" s="125"/>
    </row>
    <row r="103" spans="1:1">
      <c r="A103" s="125"/>
    </row>
    <row r="104" spans="1:1">
      <c r="A104" s="125"/>
    </row>
    <row r="105" spans="1:1">
      <c r="A105" s="125"/>
    </row>
    <row r="106" spans="1:1">
      <c r="A106" s="125"/>
    </row>
    <row r="107" spans="1:1">
      <c r="A107" s="125"/>
    </row>
    <row r="108" spans="1:1">
      <c r="A108" s="125"/>
    </row>
    <row r="109" spans="1:1">
      <c r="A109" s="125"/>
    </row>
    <row r="110" spans="1:1">
      <c r="A110" s="125"/>
    </row>
    <row r="111" spans="1:1">
      <c r="A111" s="125"/>
    </row>
    <row r="112" spans="1:1">
      <c r="A112" s="125"/>
    </row>
    <row r="113" spans="1:1">
      <c r="A113" s="125"/>
    </row>
    <row r="114" spans="1:1">
      <c r="A114" s="125"/>
    </row>
    <row r="115" spans="1:1">
      <c r="A115" s="125"/>
    </row>
    <row r="116" spans="1:1">
      <c r="A116" s="125"/>
    </row>
    <row r="117" spans="1:1">
      <c r="A117" s="125"/>
    </row>
    <row r="118" spans="1:1">
      <c r="A118" s="125"/>
    </row>
    <row r="119" spans="1:1">
      <c r="A119" s="125"/>
    </row>
    <row r="120" spans="1:1">
      <c r="A120" s="125"/>
    </row>
    <row r="121" spans="1:1">
      <c r="A121" s="125"/>
    </row>
    <row r="122" spans="1:1">
      <c r="A122" s="125"/>
    </row>
    <row r="123" spans="1:1">
      <c r="A123" s="125"/>
    </row>
    <row r="124" spans="1:1">
      <c r="A124" s="125"/>
    </row>
    <row r="125" spans="1:1">
      <c r="A125" s="125"/>
    </row>
    <row r="126" spans="1:1">
      <c r="A126" s="125"/>
    </row>
    <row r="127" spans="1:1">
      <c r="A127" s="125"/>
    </row>
    <row r="128" spans="1:1">
      <c r="A128" s="125"/>
    </row>
    <row r="129" spans="1:1">
      <c r="A129" s="125"/>
    </row>
    <row r="130" spans="1:1">
      <c r="A130" s="125"/>
    </row>
    <row r="131" spans="1:1">
      <c r="A131" s="125"/>
    </row>
    <row r="132" spans="1:1">
      <c r="A132" s="125"/>
    </row>
    <row r="133" spans="1:1">
      <c r="A133" s="125"/>
    </row>
    <row r="134" spans="1:1">
      <c r="A134" s="125"/>
    </row>
    <row r="135" spans="1:1">
      <c r="A135" s="125"/>
    </row>
    <row r="136" spans="1:1">
      <c r="A136" s="125"/>
    </row>
    <row r="137" spans="1:1">
      <c r="A137" s="125"/>
    </row>
    <row r="138" spans="1:1">
      <c r="A138" s="125"/>
    </row>
    <row r="139" spans="1:1">
      <c r="A139" s="125"/>
    </row>
    <row r="140" spans="1:1">
      <c r="A140" s="125"/>
    </row>
    <row r="141" spans="1:1">
      <c r="A141" s="125"/>
    </row>
    <row r="142" spans="1:1">
      <c r="A142" s="125"/>
    </row>
    <row r="143" spans="1:1">
      <c r="A143" s="125"/>
    </row>
    <row r="144" spans="1:1">
      <c r="A144" s="125"/>
    </row>
    <row r="145" spans="1:1">
      <c r="A145" s="125"/>
    </row>
    <row r="146" spans="1:1">
      <c r="A146" s="125"/>
    </row>
    <row r="147" spans="1:1">
      <c r="A147" s="125"/>
    </row>
    <row r="148" spans="1:1">
      <c r="A148" s="125"/>
    </row>
    <row r="149" spans="1:1">
      <c r="A149" s="125"/>
    </row>
    <row r="150" spans="1:1">
      <c r="A150" s="125"/>
    </row>
    <row r="151" spans="1:1">
      <c r="A151" s="125"/>
    </row>
    <row r="152" spans="1:1">
      <c r="A152" s="125"/>
    </row>
    <row r="153" spans="1:1">
      <c r="A153" s="125"/>
    </row>
    <row r="154" spans="1:1">
      <c r="A154" s="125"/>
    </row>
    <row r="155" spans="1:1">
      <c r="A155" s="125"/>
    </row>
    <row r="156" spans="1:1">
      <c r="A156" s="125"/>
    </row>
    <row r="157" spans="1:1">
      <c r="A157" s="125"/>
    </row>
    <row r="158" spans="1:1">
      <c r="A158" s="125"/>
    </row>
    <row r="159" spans="1:1">
      <c r="A159" s="125"/>
    </row>
    <row r="160" spans="1:1">
      <c r="A160" s="125"/>
    </row>
    <row r="161" spans="1:1">
      <c r="A161" s="125"/>
    </row>
    <row r="162" spans="1:1">
      <c r="A162" s="125"/>
    </row>
    <row r="163" spans="1:1">
      <c r="A163" s="125"/>
    </row>
    <row r="164" spans="1:1">
      <c r="A164" s="125"/>
    </row>
    <row r="165" spans="1:1">
      <c r="A165" s="125"/>
    </row>
    <row r="166" spans="1:1">
      <c r="A166" s="125"/>
    </row>
    <row r="167" spans="1:1">
      <c r="A167" s="125"/>
    </row>
    <row r="168" spans="1:1">
      <c r="A168" s="125"/>
    </row>
    <row r="169" spans="1:1">
      <c r="A169" s="125"/>
    </row>
    <row r="170" spans="1:1">
      <c r="A170" s="125"/>
    </row>
    <row r="171" spans="1:1">
      <c r="A171" s="125"/>
    </row>
    <row r="172" spans="1:1">
      <c r="A172" s="125"/>
    </row>
    <row r="173" spans="1:1">
      <c r="A173" s="125"/>
    </row>
    <row r="174" spans="1:1">
      <c r="A174" s="125"/>
    </row>
    <row r="175" spans="1:1">
      <c r="A175" s="125"/>
    </row>
    <row r="176" spans="1:1">
      <c r="A176" s="125"/>
    </row>
    <row r="177" spans="1:1">
      <c r="A177" s="125"/>
    </row>
    <row r="178" spans="1:1">
      <c r="A178" s="125"/>
    </row>
    <row r="179" spans="1:1">
      <c r="A179" s="125"/>
    </row>
    <row r="180" spans="1:1">
      <c r="A180" s="125"/>
    </row>
    <row r="181" spans="1:1">
      <c r="A181" s="125"/>
    </row>
    <row r="182" spans="1:1">
      <c r="A182" s="125"/>
    </row>
    <row r="183" spans="1:1">
      <c r="A183" s="125"/>
    </row>
    <row r="184" spans="1:1">
      <c r="A184" s="125"/>
    </row>
    <row r="185" spans="1:1">
      <c r="A185" s="125"/>
    </row>
    <row r="186" spans="1:1">
      <c r="A186" s="125"/>
    </row>
    <row r="187" spans="1:1">
      <c r="A187" s="125"/>
    </row>
    <row r="188" spans="1:1">
      <c r="A188" s="125"/>
    </row>
    <row r="189" spans="1:1">
      <c r="A189" s="125"/>
    </row>
    <row r="190" spans="1:1">
      <c r="A190" s="125"/>
    </row>
    <row r="191" spans="1:1">
      <c r="A191" s="125"/>
    </row>
    <row r="192" spans="1:1">
      <c r="A192" s="125"/>
    </row>
    <row r="193" spans="1:1">
      <c r="A193" s="125"/>
    </row>
    <row r="194" spans="1:1">
      <c r="A194" s="125"/>
    </row>
    <row r="195" spans="1:1">
      <c r="A195" s="125"/>
    </row>
    <row r="196" spans="1:1">
      <c r="A196" s="125"/>
    </row>
    <row r="197" spans="1:1">
      <c r="A197" s="125"/>
    </row>
    <row r="198" spans="1:1">
      <c r="A198" s="125"/>
    </row>
    <row r="199" spans="1:1">
      <c r="A199" s="125"/>
    </row>
    <row r="200" spans="1:1">
      <c r="A200" s="125"/>
    </row>
    <row r="201" spans="1:1">
      <c r="A201" s="125"/>
    </row>
    <row r="202" spans="1:1">
      <c r="A202" s="125"/>
    </row>
    <row r="203" spans="1:1">
      <c r="A203" s="125"/>
    </row>
    <row r="204" spans="1:1">
      <c r="A204" s="125"/>
    </row>
    <row r="205" spans="1:1">
      <c r="A205" s="125"/>
    </row>
    <row r="206" spans="1:1">
      <c r="A206" s="125"/>
    </row>
    <row r="207" spans="1:1">
      <c r="A207" s="125"/>
    </row>
    <row r="208" spans="1:1">
      <c r="A208" s="125"/>
    </row>
    <row r="209" spans="1:1">
      <c r="A209" s="125"/>
    </row>
    <row r="210" spans="1:1">
      <c r="A210" s="125"/>
    </row>
    <row r="211" spans="1:1">
      <c r="A211" s="125"/>
    </row>
    <row r="212" spans="1:1">
      <c r="A212" s="125"/>
    </row>
    <row r="213" spans="1:1">
      <c r="A213" s="125"/>
    </row>
    <row r="214" spans="1:1">
      <c r="A214" s="125"/>
    </row>
    <row r="215" spans="1:1">
      <c r="A215" s="125"/>
    </row>
    <row r="216" spans="1:1">
      <c r="A216" s="125"/>
    </row>
    <row r="217" spans="1:1">
      <c r="A217" s="125"/>
    </row>
    <row r="218" spans="1:1">
      <c r="A218" s="125"/>
    </row>
    <row r="219" spans="1:1">
      <c r="A219" s="125"/>
    </row>
    <row r="220" spans="1:1">
      <c r="A220" s="125"/>
    </row>
    <row r="221" spans="1:1">
      <c r="A221" s="125"/>
    </row>
    <row r="222" spans="1:1">
      <c r="A222" s="125"/>
    </row>
    <row r="223" spans="1:1">
      <c r="A223" s="125"/>
    </row>
    <row r="224" spans="1:1">
      <c r="A224" s="125"/>
    </row>
    <row r="225" spans="1:1">
      <c r="A225" s="125"/>
    </row>
    <row r="226" spans="1:1">
      <c r="A226" s="125"/>
    </row>
    <row r="227" spans="1:1">
      <c r="A227" s="125"/>
    </row>
    <row r="228" spans="1:1">
      <c r="A228" s="125"/>
    </row>
    <row r="229" spans="1:1">
      <c r="A229" s="125"/>
    </row>
    <row r="230" spans="1:1">
      <c r="A230" s="125"/>
    </row>
    <row r="231" spans="1:1">
      <c r="A231" s="125"/>
    </row>
    <row r="232" spans="1:1">
      <c r="A232" s="125"/>
    </row>
    <row r="233" spans="1:1">
      <c r="A233" s="125"/>
    </row>
    <row r="234" spans="1:1">
      <c r="A234" s="125"/>
    </row>
    <row r="235" spans="1:1">
      <c r="A235" s="125"/>
    </row>
    <row r="236" spans="1:1">
      <c r="A236" s="125"/>
    </row>
    <row r="237" spans="1:1">
      <c r="A237" s="125"/>
    </row>
    <row r="238" spans="1:1">
      <c r="A238" s="125"/>
    </row>
    <row r="239" spans="1:1">
      <c r="A239" s="125"/>
    </row>
    <row r="240" spans="1:1">
      <c r="A240" s="125"/>
    </row>
    <row r="241" spans="1:1">
      <c r="A241" s="125"/>
    </row>
    <row r="242" spans="1:1">
      <c r="A242" s="125"/>
    </row>
    <row r="243" spans="1:1">
      <c r="A243" s="125"/>
    </row>
    <row r="244" spans="1:1">
      <c r="A244" s="125"/>
    </row>
    <row r="245" spans="1:1">
      <c r="A245" s="125"/>
    </row>
    <row r="246" spans="1:1">
      <c r="A246" s="125"/>
    </row>
    <row r="247" spans="1:1">
      <c r="A247" s="125"/>
    </row>
    <row r="248" spans="1:1">
      <c r="A248" s="125"/>
    </row>
  </sheetData>
  <mergeCells count="34">
    <mergeCell ref="A82:G82"/>
    <mergeCell ref="E2:G5"/>
    <mergeCell ref="A66:G66"/>
    <mergeCell ref="A30:G30"/>
    <mergeCell ref="B27:B28"/>
    <mergeCell ref="B6:D6"/>
    <mergeCell ref="B7:D7"/>
    <mergeCell ref="B8:D8"/>
    <mergeCell ref="B9:D9"/>
    <mergeCell ref="A23:G23"/>
    <mergeCell ref="B17:D17"/>
    <mergeCell ref="B18:D18"/>
    <mergeCell ref="A62:G62"/>
    <mergeCell ref="A53:G53"/>
    <mergeCell ref="A60:G60"/>
    <mergeCell ref="D27:G27"/>
    <mergeCell ref="C79:D79"/>
    <mergeCell ref="B10:D10"/>
    <mergeCell ref="B11:D11"/>
    <mergeCell ref="B12:D12"/>
    <mergeCell ref="E13:F13"/>
    <mergeCell ref="B13:D13"/>
    <mergeCell ref="A22:G22"/>
    <mergeCell ref="A27:A28"/>
    <mergeCell ref="B15:D15"/>
    <mergeCell ref="B16:D16"/>
    <mergeCell ref="A20:G20"/>
    <mergeCell ref="A21:G21"/>
    <mergeCell ref="A25:G25"/>
    <mergeCell ref="B14:D14"/>
    <mergeCell ref="E14:F14"/>
    <mergeCell ref="A46:G46"/>
    <mergeCell ref="C27:C28"/>
    <mergeCell ref="F78:G78"/>
  </mergeCells>
  <phoneticPr fontId="3" type="noConversion"/>
  <pageMargins left="0.23622047244094491" right="0.23622047244094491" top="0.74803149606299213" bottom="0.19685039370078741" header="0.31496062992125984" footer="0.31496062992125984"/>
  <pageSetup paperSize="9" scale="50" orientation="portrait" horizontalDpi="4294967293" verticalDpi="300" r:id="rId1"/>
  <headerFooter alignWithMargins="0"/>
  <rowBreaks count="1" manualBreakCount="1">
    <brk id="8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M338"/>
  <sheetViews>
    <sheetView topLeftCell="A15" zoomScale="75" zoomScaleNormal="75" zoomScaleSheetLayoutView="80" workbookViewId="0">
      <selection activeCell="E109" sqref="E108:E109"/>
    </sheetView>
  </sheetViews>
  <sheetFormatPr defaultRowHeight="20.25" outlineLevelRow="1"/>
  <cols>
    <col min="1" max="1" width="75.42578125" style="28" customWidth="1"/>
    <col min="2" max="2" width="12" style="30" customWidth="1"/>
    <col min="3" max="3" width="19.42578125" style="30" customWidth="1"/>
    <col min="4" max="4" width="19" style="30" customWidth="1"/>
    <col min="5" max="5" width="18.140625" style="30" customWidth="1"/>
    <col min="6" max="7" width="18" style="30" customWidth="1"/>
    <col min="8" max="8" width="22.42578125" style="30" customWidth="1"/>
    <col min="9" max="16384" width="9.140625" style="28"/>
  </cols>
  <sheetData>
    <row r="1" spans="1:8" hidden="1" outlineLevel="1">
      <c r="B1" s="37"/>
      <c r="C1" s="37"/>
      <c r="D1" s="37"/>
      <c r="E1" s="37"/>
      <c r="F1" s="37"/>
      <c r="G1" s="37"/>
      <c r="H1" s="47" t="s">
        <v>240</v>
      </c>
    </row>
    <row r="2" spans="1:8" hidden="1" outlineLevel="1">
      <c r="B2" s="37"/>
      <c r="C2" s="37"/>
      <c r="D2" s="37"/>
      <c r="E2" s="37"/>
      <c r="F2" s="37"/>
      <c r="G2" s="37"/>
      <c r="H2" s="47" t="s">
        <v>225</v>
      </c>
    </row>
    <row r="3" spans="1:8" s="152" customFormat="1" ht="22.5" collapsed="1">
      <c r="A3" s="261" t="s">
        <v>374</v>
      </c>
      <c r="B3" s="261"/>
      <c r="C3" s="261"/>
      <c r="D3" s="261"/>
      <c r="E3" s="261"/>
      <c r="F3" s="261"/>
      <c r="G3" s="261"/>
      <c r="H3" s="261"/>
    </row>
    <row r="4" spans="1:8" s="152" customFormat="1" ht="12.75" customHeight="1">
      <c r="A4" s="151"/>
      <c r="B4" s="153"/>
      <c r="C4" s="153"/>
      <c r="D4" s="153"/>
      <c r="E4" s="153"/>
      <c r="F4" s="153"/>
      <c r="G4" s="153"/>
      <c r="H4" s="153"/>
    </row>
    <row r="5" spans="1:8" s="152" customFormat="1" ht="25.5" customHeight="1">
      <c r="A5" s="265" t="s">
        <v>286</v>
      </c>
      <c r="B5" s="266" t="s">
        <v>18</v>
      </c>
      <c r="C5" s="267" t="s">
        <v>383</v>
      </c>
      <c r="D5" s="265" t="s">
        <v>354</v>
      </c>
      <c r="E5" s="265"/>
      <c r="F5" s="265"/>
      <c r="G5" s="265"/>
      <c r="H5" s="265"/>
    </row>
    <row r="6" spans="1:8" s="152" customFormat="1" ht="157.5">
      <c r="A6" s="265"/>
      <c r="B6" s="266"/>
      <c r="C6" s="268"/>
      <c r="D6" s="120" t="s">
        <v>264</v>
      </c>
      <c r="E6" s="120" t="s">
        <v>247</v>
      </c>
      <c r="F6" s="154" t="s">
        <v>382</v>
      </c>
      <c r="G6" s="154" t="s">
        <v>275</v>
      </c>
      <c r="H6" s="120" t="s">
        <v>273</v>
      </c>
    </row>
    <row r="7" spans="1:8" s="152" customFormat="1" ht="22.5">
      <c r="A7" s="121">
        <v>1</v>
      </c>
      <c r="B7" s="120">
        <v>2</v>
      </c>
      <c r="C7" s="120">
        <v>3</v>
      </c>
      <c r="D7" s="120">
        <v>4</v>
      </c>
      <c r="E7" s="120">
        <v>5</v>
      </c>
      <c r="F7" s="120">
        <v>6</v>
      </c>
      <c r="G7" s="120">
        <v>7</v>
      </c>
      <c r="H7" s="120">
        <v>8</v>
      </c>
    </row>
    <row r="8" spans="1:8" s="155" customFormat="1" ht="26.25" customHeight="1">
      <c r="A8" s="257" t="s">
        <v>272</v>
      </c>
      <c r="B8" s="258"/>
      <c r="C8" s="258"/>
      <c r="D8" s="258"/>
      <c r="E8" s="258"/>
      <c r="F8" s="258"/>
      <c r="G8" s="258"/>
      <c r="H8" s="259"/>
    </row>
    <row r="9" spans="1:8" s="155" customFormat="1" ht="45">
      <c r="A9" s="156" t="s">
        <v>108</v>
      </c>
      <c r="B9" s="157">
        <v>1000</v>
      </c>
      <c r="C9" s="158"/>
      <c r="D9" s="158"/>
      <c r="E9" s="158"/>
      <c r="F9" s="158">
        <f>E9-D9</f>
        <v>0</v>
      </c>
      <c r="G9" s="159" t="e">
        <f>E9*100/D9</f>
        <v>#DIV/0!</v>
      </c>
      <c r="H9" s="160"/>
    </row>
    <row r="10" spans="1:8" s="152" customFormat="1" ht="45">
      <c r="A10" s="200" t="s">
        <v>126</v>
      </c>
      <c r="B10" s="193">
        <v>1010</v>
      </c>
      <c r="C10" s="188"/>
      <c r="D10" s="188">
        <f>SUM(D11:D18)</f>
        <v>200</v>
      </c>
      <c r="E10" s="188">
        <f>SUM(E11:E18)</f>
        <v>0</v>
      </c>
      <c r="F10" s="188">
        <f>E10-D10</f>
        <v>-200</v>
      </c>
      <c r="G10" s="189">
        <f>SUM(E10/D10)*100</f>
        <v>0</v>
      </c>
      <c r="H10" s="194"/>
    </row>
    <row r="11" spans="1:8" s="164" customFormat="1" ht="22.5">
      <c r="A11" s="156" t="s">
        <v>285</v>
      </c>
      <c r="B11" s="120">
        <v>1011</v>
      </c>
      <c r="C11" s="161"/>
      <c r="D11" s="161"/>
      <c r="E11" s="161"/>
      <c r="F11" s="158">
        <f t="shared" ref="F11:F17" si="0">E11-D11</f>
        <v>0</v>
      </c>
      <c r="G11" s="159" t="e">
        <f t="shared" ref="G11:G17" si="1">SUM(E11/D11)*100</f>
        <v>#DIV/0!</v>
      </c>
      <c r="H11" s="163"/>
    </row>
    <row r="12" spans="1:8" s="164" customFormat="1" ht="22.5">
      <c r="A12" s="156" t="s">
        <v>66</v>
      </c>
      <c r="B12" s="120">
        <v>1012</v>
      </c>
      <c r="C12" s="161"/>
      <c r="D12" s="161"/>
      <c r="E12" s="161"/>
      <c r="F12" s="158">
        <f t="shared" si="0"/>
        <v>0</v>
      </c>
      <c r="G12" s="159" t="e">
        <f t="shared" si="1"/>
        <v>#DIV/0!</v>
      </c>
      <c r="H12" s="163"/>
    </row>
    <row r="13" spans="1:8" s="164" customFormat="1" ht="22.5">
      <c r="A13" s="156" t="s">
        <v>65</v>
      </c>
      <c r="B13" s="120">
        <v>1013</v>
      </c>
      <c r="C13" s="161"/>
      <c r="D13" s="161"/>
      <c r="E13" s="161"/>
      <c r="F13" s="158">
        <f t="shared" si="0"/>
        <v>0</v>
      </c>
      <c r="G13" s="159" t="e">
        <f t="shared" si="1"/>
        <v>#DIV/0!</v>
      </c>
      <c r="H13" s="163"/>
    </row>
    <row r="14" spans="1:8" s="164" customFormat="1" ht="22.5">
      <c r="A14" s="156" t="s">
        <v>40</v>
      </c>
      <c r="B14" s="120">
        <v>1014</v>
      </c>
      <c r="C14" s="161"/>
      <c r="D14" s="161"/>
      <c r="E14" s="158"/>
      <c r="F14" s="158">
        <f t="shared" si="0"/>
        <v>0</v>
      </c>
      <c r="G14" s="159" t="e">
        <f t="shared" si="1"/>
        <v>#DIV/0!</v>
      </c>
      <c r="H14" s="163"/>
    </row>
    <row r="15" spans="1:8" s="164" customFormat="1" ht="22.5">
      <c r="A15" s="156" t="s">
        <v>41</v>
      </c>
      <c r="B15" s="120">
        <v>1015</v>
      </c>
      <c r="C15" s="161"/>
      <c r="D15" s="161"/>
      <c r="E15" s="158"/>
      <c r="F15" s="158">
        <f t="shared" si="0"/>
        <v>0</v>
      </c>
      <c r="G15" s="159" t="e">
        <f t="shared" si="1"/>
        <v>#DIV/0!</v>
      </c>
      <c r="H15" s="163"/>
    </row>
    <row r="16" spans="1:8" s="164" customFormat="1" ht="67.5">
      <c r="A16" s="156" t="s">
        <v>261</v>
      </c>
      <c r="B16" s="120">
        <v>1016</v>
      </c>
      <c r="C16" s="161"/>
      <c r="D16" s="161"/>
      <c r="E16" s="161"/>
      <c r="F16" s="158">
        <f t="shared" si="0"/>
        <v>0</v>
      </c>
      <c r="G16" s="159" t="e">
        <f t="shared" si="1"/>
        <v>#DIV/0!</v>
      </c>
      <c r="H16" s="163"/>
    </row>
    <row r="17" spans="1:13" s="164" customFormat="1" ht="36" customHeight="1">
      <c r="A17" s="156" t="s">
        <v>64</v>
      </c>
      <c r="B17" s="120">
        <v>1017</v>
      </c>
      <c r="C17" s="161"/>
      <c r="D17" s="161"/>
      <c r="E17" s="161"/>
      <c r="F17" s="158">
        <f t="shared" si="0"/>
        <v>0</v>
      </c>
      <c r="G17" s="159" t="e">
        <f t="shared" si="1"/>
        <v>#DIV/0!</v>
      </c>
      <c r="H17" s="163"/>
    </row>
    <row r="18" spans="1:13" s="164" customFormat="1" ht="22.5">
      <c r="A18" s="200" t="s">
        <v>124</v>
      </c>
      <c r="B18" s="190">
        <v>1018</v>
      </c>
      <c r="C18" s="191"/>
      <c r="D18" s="191">
        <f>SUM(D19:D23)</f>
        <v>200</v>
      </c>
      <c r="E18" s="191">
        <f>SUM(E19:E23)</f>
        <v>0</v>
      </c>
      <c r="F18" s="188">
        <f t="shared" ref="F18:F23" si="2">E18-D18</f>
        <v>-200</v>
      </c>
      <c r="G18" s="189">
        <f t="shared" ref="G18:G25" si="3">SUM(E18/D18)*100</f>
        <v>0</v>
      </c>
      <c r="H18" s="192"/>
    </row>
    <row r="19" spans="1:13" s="164" customFormat="1" ht="23.25" customHeight="1">
      <c r="A19" s="20" t="s">
        <v>437</v>
      </c>
      <c r="B19" s="120" t="s">
        <v>397</v>
      </c>
      <c r="C19" s="161"/>
      <c r="D19" s="161"/>
      <c r="E19" s="161"/>
      <c r="F19" s="158">
        <f t="shared" si="2"/>
        <v>0</v>
      </c>
      <c r="G19" s="159" t="e">
        <f t="shared" si="3"/>
        <v>#DIV/0!</v>
      </c>
      <c r="H19" s="163"/>
    </row>
    <row r="20" spans="1:13" s="164" customFormat="1" ht="23.25" customHeight="1">
      <c r="A20" s="20" t="s">
        <v>438</v>
      </c>
      <c r="B20" s="120" t="s">
        <v>398</v>
      </c>
      <c r="C20" s="161"/>
      <c r="D20" s="161">
        <v>200</v>
      </c>
      <c r="E20" s="161"/>
      <c r="F20" s="158">
        <f t="shared" si="2"/>
        <v>-200</v>
      </c>
      <c r="G20" s="159">
        <f t="shared" si="3"/>
        <v>0</v>
      </c>
      <c r="H20" s="163"/>
    </row>
    <row r="21" spans="1:13" s="164" customFormat="1" ht="23.25" customHeight="1">
      <c r="A21" s="20" t="s">
        <v>439</v>
      </c>
      <c r="B21" s="120" t="s">
        <v>399</v>
      </c>
      <c r="C21" s="161"/>
      <c r="D21" s="161"/>
      <c r="E21" s="161"/>
      <c r="F21" s="158">
        <f t="shared" si="2"/>
        <v>0</v>
      </c>
      <c r="G21" s="159" t="e">
        <f t="shared" si="3"/>
        <v>#DIV/0!</v>
      </c>
      <c r="H21" s="163"/>
      <c r="M21" s="187"/>
    </row>
    <row r="22" spans="1:13" s="164" customFormat="1" ht="23.25" customHeight="1">
      <c r="A22" s="20" t="s">
        <v>440</v>
      </c>
      <c r="B22" s="120" t="s">
        <v>400</v>
      </c>
      <c r="C22" s="161"/>
      <c r="D22" s="161"/>
      <c r="E22" s="161"/>
      <c r="F22" s="158">
        <f t="shared" si="2"/>
        <v>0</v>
      </c>
      <c r="G22" s="159" t="e">
        <f t="shared" si="3"/>
        <v>#DIV/0!</v>
      </c>
      <c r="H22" s="163"/>
    </row>
    <row r="23" spans="1:13" s="164" customFormat="1" ht="53.25" customHeight="1">
      <c r="A23" s="20" t="s">
        <v>441</v>
      </c>
      <c r="B23" s="120" t="s">
        <v>401</v>
      </c>
      <c r="C23" s="161"/>
      <c r="D23" s="161"/>
      <c r="E23" s="161"/>
      <c r="F23" s="158">
        <f t="shared" si="2"/>
        <v>0</v>
      </c>
      <c r="G23" s="159" t="e">
        <f t="shared" si="3"/>
        <v>#DIV/0!</v>
      </c>
      <c r="H23" s="163"/>
    </row>
    <row r="24" spans="1:13" s="164" customFormat="1" ht="23.25" customHeight="1">
      <c r="A24" s="20" t="s">
        <v>442</v>
      </c>
      <c r="B24" s="120" t="s">
        <v>443</v>
      </c>
      <c r="C24" s="161"/>
      <c r="D24" s="161"/>
      <c r="E24" s="161"/>
      <c r="F24" s="158"/>
      <c r="G24" s="159"/>
      <c r="H24" s="163"/>
    </row>
    <row r="25" spans="1:13" s="155" customFormat="1" ht="22.5">
      <c r="A25" s="204" t="s">
        <v>23</v>
      </c>
      <c r="B25" s="205">
        <v>1020</v>
      </c>
      <c r="C25" s="195">
        <f>SUM(C9:C10)</f>
        <v>0</v>
      </c>
      <c r="D25" s="195">
        <f>SUM(D9:D10)</f>
        <v>200</v>
      </c>
      <c r="E25" s="195">
        <f>E9-E10</f>
        <v>0</v>
      </c>
      <c r="F25" s="202">
        <f>E25-D25</f>
        <v>-200</v>
      </c>
      <c r="G25" s="203">
        <f t="shared" si="3"/>
        <v>0</v>
      </c>
      <c r="H25" s="206"/>
    </row>
    <row r="26" spans="1:13" s="152" customFormat="1" ht="45">
      <c r="A26" s="200" t="s">
        <v>218</v>
      </c>
      <c r="B26" s="193">
        <v>1030</v>
      </c>
      <c r="C26" s="188"/>
      <c r="D26" s="188">
        <f>D28</f>
        <v>0</v>
      </c>
      <c r="E26" s="188">
        <f>SUM(E27:E28)</f>
        <v>201</v>
      </c>
      <c r="F26" s="188">
        <f t="shared" ref="F26:F90" si="4">E26-D26</f>
        <v>201</v>
      </c>
      <c r="G26" s="189" t="e">
        <f t="shared" ref="G26:G90" si="5">SUM(E26/D26)*100</f>
        <v>#DIV/0!</v>
      </c>
      <c r="H26" s="194"/>
    </row>
    <row r="27" spans="1:13" s="152" customFormat="1" ht="22.5">
      <c r="A27" s="156" t="s">
        <v>414</v>
      </c>
      <c r="B27" s="157" t="s">
        <v>403</v>
      </c>
      <c r="C27" s="158"/>
      <c r="D27" s="158"/>
      <c r="E27" s="158">
        <v>201</v>
      </c>
      <c r="F27" s="158">
        <f>E27-D27</f>
        <v>201</v>
      </c>
      <c r="G27" s="159" t="e">
        <f>SUM(E27/D27)*100</f>
        <v>#DIV/0!</v>
      </c>
      <c r="H27" s="160"/>
    </row>
    <row r="28" spans="1:13" s="152" customFormat="1" ht="34.5" customHeight="1">
      <c r="A28" s="156" t="s">
        <v>402</v>
      </c>
      <c r="B28" s="157" t="s">
        <v>415</v>
      </c>
      <c r="C28" s="158"/>
      <c r="D28" s="158"/>
      <c r="E28" s="158"/>
      <c r="F28" s="158">
        <f t="shared" si="4"/>
        <v>0</v>
      </c>
      <c r="G28" s="159" t="e">
        <f t="shared" si="5"/>
        <v>#DIV/0!</v>
      </c>
      <c r="H28" s="160"/>
    </row>
    <row r="29" spans="1:13" s="152" customFormat="1" ht="22.5">
      <c r="A29" s="156" t="s">
        <v>219</v>
      </c>
      <c r="B29" s="157">
        <v>1031</v>
      </c>
      <c r="C29" s="158"/>
      <c r="D29" s="158"/>
      <c r="E29" s="158"/>
      <c r="F29" s="158">
        <f t="shared" si="4"/>
        <v>0</v>
      </c>
      <c r="G29" s="159" t="e">
        <f t="shared" si="5"/>
        <v>#DIV/0!</v>
      </c>
      <c r="H29" s="160"/>
    </row>
    <row r="30" spans="1:13" s="152" customFormat="1" ht="22.5">
      <c r="A30" s="200" t="s">
        <v>227</v>
      </c>
      <c r="B30" s="193">
        <v>1040</v>
      </c>
      <c r="C30" s="188"/>
      <c r="D30" s="188">
        <f>SUM(D31:D50,D52)</f>
        <v>1886</v>
      </c>
      <c r="E30" s="188">
        <f>SUM(E31:E52)</f>
        <v>1847.4</v>
      </c>
      <c r="F30" s="188">
        <f t="shared" si="4"/>
        <v>-38.599999999999909</v>
      </c>
      <c r="G30" s="189">
        <f t="shared" si="5"/>
        <v>97.953340402969246</v>
      </c>
      <c r="H30" s="194"/>
    </row>
    <row r="31" spans="1:13" s="152" customFormat="1" ht="45">
      <c r="A31" s="156" t="s">
        <v>107</v>
      </c>
      <c r="B31" s="157">
        <v>1041</v>
      </c>
      <c r="C31" s="158"/>
      <c r="D31" s="158"/>
      <c r="E31" s="158"/>
      <c r="F31" s="158">
        <f t="shared" si="4"/>
        <v>0</v>
      </c>
      <c r="G31" s="159" t="e">
        <f t="shared" si="5"/>
        <v>#DIV/0!</v>
      </c>
      <c r="H31" s="160"/>
    </row>
    <row r="32" spans="1:13" s="152" customFormat="1" ht="22.5">
      <c r="A32" s="156" t="s">
        <v>209</v>
      </c>
      <c r="B32" s="157">
        <v>1042</v>
      </c>
      <c r="C32" s="158"/>
      <c r="D32" s="158"/>
      <c r="E32" s="158"/>
      <c r="F32" s="158">
        <f t="shared" si="4"/>
        <v>0</v>
      </c>
      <c r="G32" s="159" t="e">
        <f t="shared" si="5"/>
        <v>#DIV/0!</v>
      </c>
      <c r="H32" s="160"/>
    </row>
    <row r="33" spans="1:8" s="152" customFormat="1" ht="22.5">
      <c r="A33" s="156" t="s">
        <v>63</v>
      </c>
      <c r="B33" s="157">
        <v>1043</v>
      </c>
      <c r="C33" s="158"/>
      <c r="D33" s="158"/>
      <c r="E33" s="158"/>
      <c r="F33" s="158">
        <f t="shared" si="4"/>
        <v>0</v>
      </c>
      <c r="G33" s="159" t="e">
        <f t="shared" si="5"/>
        <v>#DIV/0!</v>
      </c>
      <c r="H33" s="160"/>
    </row>
    <row r="34" spans="1:8" s="152" customFormat="1" ht="22.5">
      <c r="A34" s="156" t="s">
        <v>21</v>
      </c>
      <c r="B34" s="157">
        <v>1044</v>
      </c>
      <c r="C34" s="158"/>
      <c r="D34" s="158"/>
      <c r="E34" s="158"/>
      <c r="F34" s="158">
        <f t="shared" si="4"/>
        <v>0</v>
      </c>
      <c r="G34" s="159" t="e">
        <f t="shared" si="5"/>
        <v>#DIV/0!</v>
      </c>
      <c r="H34" s="160"/>
    </row>
    <row r="35" spans="1:8" s="152" customFormat="1" ht="22.5">
      <c r="A35" s="156" t="s">
        <v>22</v>
      </c>
      <c r="B35" s="157">
        <v>1045</v>
      </c>
      <c r="C35" s="158"/>
      <c r="D35" s="158"/>
      <c r="E35" s="158"/>
      <c r="F35" s="158">
        <f t="shared" si="4"/>
        <v>0</v>
      </c>
      <c r="G35" s="159" t="e">
        <f t="shared" si="5"/>
        <v>#DIV/0!</v>
      </c>
      <c r="H35" s="160"/>
    </row>
    <row r="36" spans="1:8" s="164" customFormat="1" ht="22.5">
      <c r="A36" s="156" t="s">
        <v>38</v>
      </c>
      <c r="B36" s="157">
        <v>1046</v>
      </c>
      <c r="C36" s="158"/>
      <c r="D36" s="158"/>
      <c r="E36" s="158"/>
      <c r="F36" s="158">
        <f t="shared" si="4"/>
        <v>0</v>
      </c>
      <c r="G36" s="159" t="e">
        <f t="shared" si="5"/>
        <v>#DIV/0!</v>
      </c>
      <c r="H36" s="160"/>
    </row>
    <row r="37" spans="1:8" s="164" customFormat="1" ht="22.5">
      <c r="A37" s="156" t="s">
        <v>39</v>
      </c>
      <c r="B37" s="157">
        <v>1047</v>
      </c>
      <c r="C37" s="158"/>
      <c r="D37" s="158"/>
      <c r="E37" s="158"/>
      <c r="F37" s="158">
        <f t="shared" si="4"/>
        <v>0</v>
      </c>
      <c r="G37" s="159" t="e">
        <f t="shared" si="5"/>
        <v>#DIV/0!</v>
      </c>
      <c r="H37" s="160"/>
    </row>
    <row r="38" spans="1:8" s="164" customFormat="1" ht="22.5">
      <c r="A38" s="156" t="s">
        <v>40</v>
      </c>
      <c r="B38" s="157">
        <v>1048</v>
      </c>
      <c r="C38" s="158"/>
      <c r="D38" s="158">
        <v>1537</v>
      </c>
      <c r="E38" s="158">
        <v>1498</v>
      </c>
      <c r="F38" s="158">
        <f t="shared" si="4"/>
        <v>-39</v>
      </c>
      <c r="G38" s="159">
        <f t="shared" si="5"/>
        <v>97.462589459986987</v>
      </c>
      <c r="H38" s="160"/>
    </row>
    <row r="39" spans="1:8" s="164" customFormat="1" ht="22.5">
      <c r="A39" s="156" t="s">
        <v>41</v>
      </c>
      <c r="B39" s="157">
        <v>1049</v>
      </c>
      <c r="C39" s="158"/>
      <c r="D39" s="158">
        <v>334</v>
      </c>
      <c r="E39" s="158">
        <v>328.4</v>
      </c>
      <c r="F39" s="158">
        <f t="shared" si="4"/>
        <v>-5.6000000000000227</v>
      </c>
      <c r="G39" s="159">
        <f t="shared" si="5"/>
        <v>98.323353293413163</v>
      </c>
      <c r="H39" s="160"/>
    </row>
    <row r="40" spans="1:8" s="164" customFormat="1" ht="45">
      <c r="A40" s="156" t="s">
        <v>42</v>
      </c>
      <c r="B40" s="157">
        <v>1050</v>
      </c>
      <c r="C40" s="158"/>
      <c r="D40" s="158">
        <v>6</v>
      </c>
      <c r="E40" s="158">
        <v>3</v>
      </c>
      <c r="F40" s="158">
        <f t="shared" si="4"/>
        <v>-3</v>
      </c>
      <c r="G40" s="159">
        <f t="shared" si="5"/>
        <v>50</v>
      </c>
      <c r="H40" s="160"/>
    </row>
    <row r="41" spans="1:8" s="164" customFormat="1" ht="67.5">
      <c r="A41" s="156" t="s">
        <v>43</v>
      </c>
      <c r="B41" s="157">
        <v>1051</v>
      </c>
      <c r="C41" s="158"/>
      <c r="D41" s="158"/>
      <c r="E41" s="158"/>
      <c r="F41" s="158">
        <f t="shared" si="4"/>
        <v>0</v>
      </c>
      <c r="G41" s="159" t="e">
        <f t="shared" si="5"/>
        <v>#DIV/0!</v>
      </c>
      <c r="H41" s="160"/>
    </row>
    <row r="42" spans="1:8" s="164" customFormat="1" ht="45">
      <c r="A42" s="156" t="s">
        <v>44</v>
      </c>
      <c r="B42" s="157">
        <v>1052</v>
      </c>
      <c r="C42" s="158"/>
      <c r="D42" s="158"/>
      <c r="E42" s="158"/>
      <c r="F42" s="158">
        <f t="shared" si="4"/>
        <v>0</v>
      </c>
      <c r="G42" s="159" t="e">
        <f t="shared" si="5"/>
        <v>#DIV/0!</v>
      </c>
      <c r="H42" s="160"/>
    </row>
    <row r="43" spans="1:8" s="164" customFormat="1" ht="45">
      <c r="A43" s="156" t="s">
        <v>45</v>
      </c>
      <c r="B43" s="157">
        <v>1053</v>
      </c>
      <c r="C43" s="158"/>
      <c r="D43" s="158"/>
      <c r="E43" s="158"/>
      <c r="F43" s="158">
        <f t="shared" si="4"/>
        <v>0</v>
      </c>
      <c r="G43" s="159" t="e">
        <f t="shared" si="5"/>
        <v>#DIV/0!</v>
      </c>
      <c r="H43" s="160"/>
    </row>
    <row r="44" spans="1:8" s="164" customFormat="1" ht="22.5">
      <c r="A44" s="156" t="s">
        <v>46</v>
      </c>
      <c r="B44" s="157">
        <v>1054</v>
      </c>
      <c r="C44" s="158"/>
      <c r="D44" s="158"/>
      <c r="E44" s="158"/>
      <c r="F44" s="158">
        <f t="shared" si="4"/>
        <v>0</v>
      </c>
      <c r="G44" s="159" t="e">
        <f t="shared" si="5"/>
        <v>#DIV/0!</v>
      </c>
      <c r="H44" s="160"/>
    </row>
    <row r="45" spans="1:8" s="164" customFormat="1" ht="22.5">
      <c r="A45" s="156" t="s">
        <v>67</v>
      </c>
      <c r="B45" s="157">
        <v>1055</v>
      </c>
      <c r="C45" s="158"/>
      <c r="D45" s="158"/>
      <c r="E45" s="158"/>
      <c r="F45" s="158">
        <f t="shared" si="4"/>
        <v>0</v>
      </c>
      <c r="G45" s="159" t="e">
        <f t="shared" si="5"/>
        <v>#DIV/0!</v>
      </c>
      <c r="H45" s="160"/>
    </row>
    <row r="46" spans="1:8" s="164" customFormat="1" ht="22.5">
      <c r="A46" s="156" t="s">
        <v>47</v>
      </c>
      <c r="B46" s="157">
        <v>1056</v>
      </c>
      <c r="C46" s="158"/>
      <c r="D46" s="158"/>
      <c r="E46" s="158"/>
      <c r="F46" s="158">
        <f t="shared" si="4"/>
        <v>0</v>
      </c>
      <c r="G46" s="159" t="e">
        <f t="shared" si="5"/>
        <v>#DIV/0!</v>
      </c>
      <c r="H46" s="160"/>
    </row>
    <row r="47" spans="1:8" s="164" customFormat="1" ht="22.5">
      <c r="A47" s="156" t="s">
        <v>48</v>
      </c>
      <c r="B47" s="157">
        <v>1057</v>
      </c>
      <c r="C47" s="158"/>
      <c r="D47" s="158"/>
      <c r="E47" s="158"/>
      <c r="F47" s="158">
        <f t="shared" si="4"/>
        <v>0</v>
      </c>
      <c r="G47" s="159" t="e">
        <f t="shared" si="5"/>
        <v>#DIV/0!</v>
      </c>
      <c r="H47" s="160"/>
    </row>
    <row r="48" spans="1:8" s="164" customFormat="1" ht="45">
      <c r="A48" s="156" t="s">
        <v>49</v>
      </c>
      <c r="B48" s="157">
        <v>1058</v>
      </c>
      <c r="C48" s="158"/>
      <c r="D48" s="158"/>
      <c r="E48" s="158"/>
      <c r="F48" s="158">
        <f t="shared" si="4"/>
        <v>0</v>
      </c>
      <c r="G48" s="159" t="e">
        <f t="shared" si="5"/>
        <v>#DIV/0!</v>
      </c>
      <c r="H48" s="160"/>
    </row>
    <row r="49" spans="1:8" s="164" customFormat="1" ht="45">
      <c r="A49" s="156" t="s">
        <v>50</v>
      </c>
      <c r="B49" s="157">
        <v>1059</v>
      </c>
      <c r="C49" s="158"/>
      <c r="D49" s="158"/>
      <c r="E49" s="158"/>
      <c r="F49" s="158">
        <f t="shared" si="4"/>
        <v>0</v>
      </c>
      <c r="G49" s="159" t="e">
        <f t="shared" si="5"/>
        <v>#DIV/0!</v>
      </c>
      <c r="H49" s="160"/>
    </row>
    <row r="50" spans="1:8" s="164" customFormat="1" ht="67.5">
      <c r="A50" s="156" t="s">
        <v>77</v>
      </c>
      <c r="B50" s="157">
        <v>1060</v>
      </c>
      <c r="C50" s="158"/>
      <c r="D50" s="158"/>
      <c r="E50" s="158"/>
      <c r="F50" s="158">
        <f t="shared" si="4"/>
        <v>0</v>
      </c>
      <c r="G50" s="159" t="e">
        <f t="shared" si="5"/>
        <v>#DIV/0!</v>
      </c>
      <c r="H50" s="160"/>
    </row>
    <row r="51" spans="1:8" s="164" customFormat="1" ht="22.5">
      <c r="A51" s="156" t="s">
        <v>51</v>
      </c>
      <c r="B51" s="157">
        <v>1061</v>
      </c>
      <c r="C51" s="158"/>
      <c r="D51" s="158"/>
      <c r="E51" s="158"/>
      <c r="F51" s="158">
        <f t="shared" si="4"/>
        <v>0</v>
      </c>
      <c r="G51" s="159" t="e">
        <f t="shared" si="5"/>
        <v>#DIV/0!</v>
      </c>
      <c r="H51" s="160"/>
    </row>
    <row r="52" spans="1:8" s="164" customFormat="1" ht="22.5">
      <c r="A52" s="201" t="s">
        <v>111</v>
      </c>
      <c r="B52" s="196">
        <v>1062</v>
      </c>
      <c r="C52" s="197"/>
      <c r="D52" s="197">
        <f>SUM(D53:D55)</f>
        <v>9</v>
      </c>
      <c r="E52" s="197">
        <f>SUM(E53:E55)</f>
        <v>18</v>
      </c>
      <c r="F52" s="197">
        <f t="shared" si="4"/>
        <v>9</v>
      </c>
      <c r="G52" s="198">
        <f t="shared" si="5"/>
        <v>200</v>
      </c>
      <c r="H52" s="199"/>
    </row>
    <row r="53" spans="1:8" s="164" customFormat="1" ht="22.5">
      <c r="A53" s="171" t="s">
        <v>435</v>
      </c>
      <c r="B53" s="157" t="s">
        <v>407</v>
      </c>
      <c r="C53" s="158"/>
      <c r="D53" s="158">
        <v>9</v>
      </c>
      <c r="E53" s="161">
        <v>7</v>
      </c>
      <c r="F53" s="158">
        <f t="shared" si="4"/>
        <v>-2</v>
      </c>
      <c r="G53" s="159">
        <f t="shared" si="5"/>
        <v>77.777777777777786</v>
      </c>
      <c r="H53" s="160"/>
    </row>
    <row r="54" spans="1:8" s="164" customFormat="1" ht="45">
      <c r="A54" s="171" t="s">
        <v>436</v>
      </c>
      <c r="B54" s="157" t="s">
        <v>408</v>
      </c>
      <c r="C54" s="158"/>
      <c r="D54" s="158"/>
      <c r="E54" s="161"/>
      <c r="F54" s="158">
        <f t="shared" si="4"/>
        <v>0</v>
      </c>
      <c r="G54" s="159" t="e">
        <f t="shared" si="5"/>
        <v>#DIV/0!</v>
      </c>
      <c r="H54" s="160"/>
    </row>
    <row r="55" spans="1:8" s="164" customFormat="1" ht="45">
      <c r="A55" s="171" t="s">
        <v>453</v>
      </c>
      <c r="B55" s="157" t="s">
        <v>412</v>
      </c>
      <c r="C55" s="158"/>
      <c r="D55" s="158"/>
      <c r="E55" s="161">
        <v>11</v>
      </c>
      <c r="F55" s="158">
        <f t="shared" si="4"/>
        <v>11</v>
      </c>
      <c r="G55" s="159" t="e">
        <f t="shared" si="5"/>
        <v>#DIV/0!</v>
      </c>
      <c r="H55" s="160"/>
    </row>
    <row r="56" spans="1:8" s="152" customFormat="1" ht="22.5">
      <c r="A56" s="156" t="s">
        <v>228</v>
      </c>
      <c r="B56" s="157">
        <v>1070</v>
      </c>
      <c r="C56" s="158"/>
      <c r="D56" s="158"/>
      <c r="E56" s="158"/>
      <c r="F56" s="158">
        <f t="shared" si="4"/>
        <v>0</v>
      </c>
      <c r="G56" s="159" t="e">
        <f t="shared" si="5"/>
        <v>#DIV/0!</v>
      </c>
      <c r="H56" s="160"/>
    </row>
    <row r="57" spans="1:8" s="164" customFormat="1" ht="22.5">
      <c r="A57" s="156" t="s">
        <v>188</v>
      </c>
      <c r="B57" s="157">
        <v>1071</v>
      </c>
      <c r="C57" s="158"/>
      <c r="D57" s="158"/>
      <c r="E57" s="158"/>
      <c r="F57" s="158">
        <f t="shared" si="4"/>
        <v>0</v>
      </c>
      <c r="G57" s="159" t="e">
        <f t="shared" si="5"/>
        <v>#DIV/0!</v>
      </c>
      <c r="H57" s="160"/>
    </row>
    <row r="58" spans="1:8" s="164" customFormat="1" ht="22.5">
      <c r="A58" s="156" t="s">
        <v>189</v>
      </c>
      <c r="B58" s="157">
        <v>1072</v>
      </c>
      <c r="C58" s="158"/>
      <c r="D58" s="158"/>
      <c r="E58" s="158"/>
      <c r="F58" s="158">
        <f t="shared" si="4"/>
        <v>0</v>
      </c>
      <c r="G58" s="159" t="e">
        <f t="shared" si="5"/>
        <v>#DIV/0!</v>
      </c>
      <c r="H58" s="160"/>
    </row>
    <row r="59" spans="1:8" s="164" customFormat="1" ht="22.5">
      <c r="A59" s="156" t="s">
        <v>40</v>
      </c>
      <c r="B59" s="157">
        <v>1073</v>
      </c>
      <c r="C59" s="158"/>
      <c r="D59" s="158"/>
      <c r="E59" s="158"/>
      <c r="F59" s="158">
        <f t="shared" si="4"/>
        <v>0</v>
      </c>
      <c r="G59" s="159" t="e">
        <f t="shared" si="5"/>
        <v>#DIV/0!</v>
      </c>
      <c r="H59" s="160"/>
    </row>
    <row r="60" spans="1:8" s="164" customFormat="1" ht="45">
      <c r="A60" s="156" t="s">
        <v>64</v>
      </c>
      <c r="B60" s="157">
        <v>1074</v>
      </c>
      <c r="C60" s="158"/>
      <c r="D60" s="158"/>
      <c r="E60" s="158"/>
      <c r="F60" s="158">
        <f t="shared" si="4"/>
        <v>0</v>
      </c>
      <c r="G60" s="159" t="e">
        <f t="shared" si="5"/>
        <v>#DIV/0!</v>
      </c>
      <c r="H60" s="160"/>
    </row>
    <row r="61" spans="1:8" s="164" customFormat="1" ht="22.5">
      <c r="A61" s="156" t="s">
        <v>80</v>
      </c>
      <c r="B61" s="157">
        <v>1075</v>
      </c>
      <c r="C61" s="158"/>
      <c r="D61" s="158"/>
      <c r="E61" s="158"/>
      <c r="F61" s="158">
        <f t="shared" si="4"/>
        <v>0</v>
      </c>
      <c r="G61" s="159" t="e">
        <f t="shared" si="5"/>
        <v>#DIV/0!</v>
      </c>
      <c r="H61" s="160"/>
    </row>
    <row r="62" spans="1:8" s="164" customFormat="1" ht="22.5">
      <c r="A62" s="156" t="s">
        <v>125</v>
      </c>
      <c r="B62" s="157">
        <v>1076</v>
      </c>
      <c r="C62" s="158"/>
      <c r="D62" s="158"/>
      <c r="E62" s="158"/>
      <c r="F62" s="158">
        <f t="shared" si="4"/>
        <v>0</v>
      </c>
      <c r="G62" s="159" t="e">
        <f t="shared" si="5"/>
        <v>#DIV/0!</v>
      </c>
      <c r="H62" s="160"/>
    </row>
    <row r="63" spans="1:8" s="164" customFormat="1" ht="22.5">
      <c r="A63" s="169" t="s">
        <v>81</v>
      </c>
      <c r="B63" s="157">
        <v>1080</v>
      </c>
      <c r="C63" s="158"/>
      <c r="D63" s="158">
        <f>D68</f>
        <v>81</v>
      </c>
      <c r="E63" s="158">
        <f>E68</f>
        <v>25</v>
      </c>
      <c r="F63" s="158">
        <f t="shared" si="4"/>
        <v>-56</v>
      </c>
      <c r="G63" s="159">
        <f t="shared" si="5"/>
        <v>30.864197530864196</v>
      </c>
      <c r="H63" s="160"/>
    </row>
    <row r="64" spans="1:8" s="164" customFormat="1" ht="22.5">
      <c r="A64" s="156" t="s">
        <v>73</v>
      </c>
      <c r="B64" s="157">
        <v>1081</v>
      </c>
      <c r="C64" s="158"/>
      <c r="D64" s="158"/>
      <c r="E64" s="158"/>
      <c r="F64" s="158">
        <f t="shared" si="4"/>
        <v>0</v>
      </c>
      <c r="G64" s="159" t="e">
        <f t="shared" si="5"/>
        <v>#DIV/0!</v>
      </c>
      <c r="H64" s="160"/>
    </row>
    <row r="65" spans="1:8" s="164" customFormat="1" ht="22.5">
      <c r="A65" s="156" t="s">
        <v>52</v>
      </c>
      <c r="B65" s="157">
        <v>1082</v>
      </c>
      <c r="C65" s="158"/>
      <c r="D65" s="158"/>
      <c r="E65" s="158"/>
      <c r="F65" s="158">
        <f t="shared" si="4"/>
        <v>0</v>
      </c>
      <c r="G65" s="159" t="e">
        <f t="shared" si="5"/>
        <v>#DIV/0!</v>
      </c>
      <c r="H65" s="160"/>
    </row>
    <row r="66" spans="1:8" s="164" customFormat="1" ht="22.5">
      <c r="A66" s="156" t="s">
        <v>62</v>
      </c>
      <c r="B66" s="157">
        <v>1083</v>
      </c>
      <c r="C66" s="158"/>
      <c r="D66" s="158"/>
      <c r="E66" s="158"/>
      <c r="F66" s="158">
        <f t="shared" si="4"/>
        <v>0</v>
      </c>
      <c r="G66" s="159" t="e">
        <f t="shared" si="5"/>
        <v>#DIV/0!</v>
      </c>
      <c r="H66" s="160"/>
    </row>
    <row r="67" spans="1:8" s="164" customFormat="1" ht="22.5">
      <c r="A67" s="156" t="s">
        <v>219</v>
      </c>
      <c r="B67" s="157">
        <v>1084</v>
      </c>
      <c r="C67" s="158"/>
      <c r="D67" s="158"/>
      <c r="E67" s="158"/>
      <c r="F67" s="158">
        <f t="shared" si="4"/>
        <v>0</v>
      </c>
      <c r="G67" s="159" t="e">
        <f t="shared" si="5"/>
        <v>#DIV/0!</v>
      </c>
      <c r="H67" s="160"/>
    </row>
    <row r="68" spans="1:8" s="164" customFormat="1" ht="22.5">
      <c r="A68" s="200" t="s">
        <v>262</v>
      </c>
      <c r="B68" s="193">
        <v>1085</v>
      </c>
      <c r="C68" s="188"/>
      <c r="D68" s="188">
        <f>SUM(D69:D73)</f>
        <v>81</v>
      </c>
      <c r="E68" s="188">
        <f>SUM(E69:E74)</f>
        <v>25</v>
      </c>
      <c r="F68" s="188">
        <f>SUM(F69:F74)</f>
        <v>-56</v>
      </c>
      <c r="G68" s="189">
        <f t="shared" si="5"/>
        <v>30.864197530864196</v>
      </c>
      <c r="H68" s="194"/>
    </row>
    <row r="69" spans="1:8" s="164" customFormat="1" ht="22.5">
      <c r="A69" s="171" t="s">
        <v>444</v>
      </c>
      <c r="B69" s="157" t="s">
        <v>409</v>
      </c>
      <c r="C69" s="158"/>
      <c r="D69" s="158">
        <v>81</v>
      </c>
      <c r="E69" s="158">
        <v>18</v>
      </c>
      <c r="F69" s="158">
        <f>E69-D69</f>
        <v>-63</v>
      </c>
      <c r="G69" s="159">
        <f t="shared" si="5"/>
        <v>22.222222222222221</v>
      </c>
      <c r="H69" s="160"/>
    </row>
    <row r="70" spans="1:8" s="164" customFormat="1" ht="22.5">
      <c r="A70" s="171" t="s">
        <v>445</v>
      </c>
      <c r="B70" s="157" t="s">
        <v>410</v>
      </c>
      <c r="C70" s="158"/>
      <c r="D70" s="158"/>
      <c r="E70" s="158"/>
      <c r="F70" s="158">
        <f>E70-D70</f>
        <v>0</v>
      </c>
      <c r="G70" s="159" t="e">
        <f>SUM(E70/D70)*100</f>
        <v>#DIV/0!</v>
      </c>
      <c r="H70" s="160"/>
    </row>
    <row r="71" spans="1:8" s="164" customFormat="1" ht="22.5">
      <c r="A71" s="171" t="s">
        <v>447</v>
      </c>
      <c r="B71" s="157" t="s">
        <v>411</v>
      </c>
      <c r="C71" s="158"/>
      <c r="D71" s="158"/>
      <c r="E71" s="158">
        <v>4</v>
      </c>
      <c r="F71" s="158">
        <f>E71-D71</f>
        <v>4</v>
      </c>
      <c r="G71" s="159" t="e">
        <f>SUM(E71/D71)*100</f>
        <v>#DIV/0!</v>
      </c>
      <c r="H71" s="160"/>
    </row>
    <row r="72" spans="1:8" s="164" customFormat="1" ht="22.5">
      <c r="A72" s="171" t="s">
        <v>448</v>
      </c>
      <c r="B72" s="157" t="s">
        <v>449</v>
      </c>
      <c r="C72" s="158"/>
      <c r="D72" s="158"/>
      <c r="E72" s="158">
        <v>3</v>
      </c>
      <c r="F72" s="158">
        <f t="shared" si="4"/>
        <v>3</v>
      </c>
      <c r="G72" s="159" t="e">
        <f t="shared" si="5"/>
        <v>#DIV/0!</v>
      </c>
      <c r="H72" s="160"/>
    </row>
    <row r="73" spans="1:8" s="164" customFormat="1" ht="22.5">
      <c r="A73" s="156" t="s">
        <v>450</v>
      </c>
      <c r="B73" s="157" t="s">
        <v>452</v>
      </c>
      <c r="C73" s="158"/>
      <c r="D73" s="158"/>
      <c r="E73" s="158"/>
      <c r="F73" s="158">
        <f t="shared" si="4"/>
        <v>0</v>
      </c>
      <c r="G73" s="159" t="e">
        <f t="shared" si="5"/>
        <v>#DIV/0!</v>
      </c>
      <c r="H73" s="160"/>
    </row>
    <row r="74" spans="1:8" s="164" customFormat="1" ht="22.5">
      <c r="A74" s="156" t="s">
        <v>413</v>
      </c>
      <c r="B74" s="157" t="s">
        <v>451</v>
      </c>
      <c r="C74" s="158"/>
      <c r="D74" s="158"/>
      <c r="E74" s="158"/>
      <c r="F74" s="158">
        <f>E74-D74</f>
        <v>0</v>
      </c>
      <c r="G74" s="159" t="e">
        <f>SUM(E74/D74)*100</f>
        <v>#DIV/0!</v>
      </c>
      <c r="H74" s="160"/>
    </row>
    <row r="75" spans="1:8" s="155" customFormat="1" ht="43.5">
      <c r="A75" s="207" t="s">
        <v>4</v>
      </c>
      <c r="B75" s="208">
        <v>1100</v>
      </c>
      <c r="C75" s="209"/>
      <c r="D75" s="209">
        <f>D9-D10+D26-D30-D56-D68</f>
        <v>-2167</v>
      </c>
      <c r="E75" s="209">
        <f>E9-E10+E26-E30-E56-E68</f>
        <v>-1671.4</v>
      </c>
      <c r="F75" s="210">
        <f t="shared" si="4"/>
        <v>495.59999999999991</v>
      </c>
      <c r="G75" s="211">
        <f t="shared" si="5"/>
        <v>77.129672358098759</v>
      </c>
      <c r="H75" s="212"/>
    </row>
    <row r="76" spans="1:8" s="152" customFormat="1" ht="22.5">
      <c r="A76" s="156" t="s">
        <v>109</v>
      </c>
      <c r="B76" s="157">
        <v>1110</v>
      </c>
      <c r="C76" s="158"/>
      <c r="D76" s="158"/>
      <c r="E76" s="158"/>
      <c r="F76" s="158">
        <f t="shared" si="4"/>
        <v>0</v>
      </c>
      <c r="G76" s="159" t="e">
        <f t="shared" si="5"/>
        <v>#DIV/0!</v>
      </c>
      <c r="H76" s="160"/>
    </row>
    <row r="77" spans="1:8" s="152" customFormat="1" ht="22.5">
      <c r="A77" s="156" t="s">
        <v>110</v>
      </c>
      <c r="B77" s="157">
        <v>1120</v>
      </c>
      <c r="C77" s="158"/>
      <c r="D77" s="158"/>
      <c r="E77" s="158"/>
      <c r="F77" s="158">
        <f t="shared" si="4"/>
        <v>0</v>
      </c>
      <c r="G77" s="159" t="e">
        <f t="shared" si="5"/>
        <v>#DIV/0!</v>
      </c>
      <c r="H77" s="160"/>
    </row>
    <row r="78" spans="1:8" s="152" customFormat="1" ht="22.5">
      <c r="A78" s="156" t="s">
        <v>113</v>
      </c>
      <c r="B78" s="157">
        <v>1130</v>
      </c>
      <c r="C78" s="158"/>
      <c r="D78" s="158"/>
      <c r="E78" s="158"/>
      <c r="F78" s="158">
        <f t="shared" si="4"/>
        <v>0</v>
      </c>
      <c r="G78" s="159" t="e">
        <f t="shared" si="5"/>
        <v>#DIV/0!</v>
      </c>
      <c r="H78" s="160"/>
    </row>
    <row r="79" spans="1:8" s="152" customFormat="1" ht="22.5">
      <c r="A79" s="156" t="s">
        <v>112</v>
      </c>
      <c r="B79" s="157">
        <v>1140</v>
      </c>
      <c r="C79" s="158"/>
      <c r="D79" s="158"/>
      <c r="E79" s="158"/>
      <c r="F79" s="158">
        <f t="shared" si="4"/>
        <v>0</v>
      </c>
      <c r="G79" s="159" t="e">
        <f t="shared" si="5"/>
        <v>#DIV/0!</v>
      </c>
      <c r="H79" s="160"/>
    </row>
    <row r="80" spans="1:8" s="152" customFormat="1" ht="22.5">
      <c r="A80" s="156" t="s">
        <v>220</v>
      </c>
      <c r="B80" s="157">
        <v>1150</v>
      </c>
      <c r="C80" s="158"/>
      <c r="D80" s="158"/>
      <c r="E80" s="158"/>
      <c r="F80" s="158">
        <f t="shared" si="4"/>
        <v>0</v>
      </c>
      <c r="G80" s="159" t="e">
        <f t="shared" si="5"/>
        <v>#DIV/0!</v>
      </c>
      <c r="H80" s="160"/>
    </row>
    <row r="81" spans="1:8" s="152" customFormat="1" ht="22.5">
      <c r="A81" s="156" t="s">
        <v>219</v>
      </c>
      <c r="B81" s="157">
        <v>1151</v>
      </c>
      <c r="C81" s="158"/>
      <c r="D81" s="158"/>
      <c r="E81" s="158"/>
      <c r="F81" s="158">
        <f t="shared" si="4"/>
        <v>0</v>
      </c>
      <c r="G81" s="159" t="e">
        <f t="shared" si="5"/>
        <v>#DIV/0!</v>
      </c>
      <c r="H81" s="160"/>
    </row>
    <row r="82" spans="1:8" s="152" customFormat="1" ht="22.5">
      <c r="A82" s="156" t="s">
        <v>221</v>
      </c>
      <c r="B82" s="157">
        <v>1160</v>
      </c>
      <c r="C82" s="158"/>
      <c r="D82" s="158"/>
      <c r="E82" s="158"/>
      <c r="F82" s="158">
        <f t="shared" si="4"/>
        <v>0</v>
      </c>
      <c r="G82" s="159" t="e">
        <f t="shared" si="5"/>
        <v>#DIV/0!</v>
      </c>
      <c r="H82" s="160"/>
    </row>
    <row r="83" spans="1:8" s="152" customFormat="1" ht="22.5">
      <c r="A83" s="156" t="s">
        <v>219</v>
      </c>
      <c r="B83" s="157">
        <v>1161</v>
      </c>
      <c r="C83" s="158"/>
      <c r="D83" s="158"/>
      <c r="E83" s="158"/>
      <c r="F83" s="158">
        <f t="shared" si="4"/>
        <v>0</v>
      </c>
      <c r="G83" s="159" t="e">
        <f t="shared" si="5"/>
        <v>#DIV/0!</v>
      </c>
      <c r="H83" s="160"/>
    </row>
    <row r="84" spans="1:8" s="155" customFormat="1" ht="22.5">
      <c r="A84" s="207" t="s">
        <v>97</v>
      </c>
      <c r="B84" s="208">
        <v>1170</v>
      </c>
      <c r="C84" s="209"/>
      <c r="D84" s="209">
        <f>D75+D76+D77-D78-D79+D80-D82</f>
        <v>-2167</v>
      </c>
      <c r="E84" s="209">
        <f>E75+E76+E77-E78-E79+E80-E82</f>
        <v>-1671.4</v>
      </c>
      <c r="F84" s="210">
        <f t="shared" si="4"/>
        <v>495.59999999999991</v>
      </c>
      <c r="G84" s="211">
        <f t="shared" si="5"/>
        <v>77.129672358098759</v>
      </c>
      <c r="H84" s="212"/>
    </row>
    <row r="85" spans="1:8" s="152" customFormat="1" ht="22.5">
      <c r="A85" s="156" t="s">
        <v>140</v>
      </c>
      <c r="B85" s="157">
        <v>1180</v>
      </c>
      <c r="C85" s="158"/>
      <c r="D85" s="158"/>
      <c r="E85" s="158"/>
      <c r="F85" s="158">
        <f t="shared" si="4"/>
        <v>0</v>
      </c>
      <c r="G85" s="159" t="e">
        <f t="shared" si="5"/>
        <v>#DIV/0!</v>
      </c>
      <c r="H85" s="160"/>
    </row>
    <row r="86" spans="1:8" s="152" customFormat="1" ht="45">
      <c r="A86" s="156" t="s">
        <v>141</v>
      </c>
      <c r="B86" s="157">
        <v>1190</v>
      </c>
      <c r="C86" s="158"/>
      <c r="D86" s="158"/>
      <c r="E86" s="158"/>
      <c r="F86" s="158">
        <f t="shared" si="4"/>
        <v>0</v>
      </c>
      <c r="G86" s="159" t="e">
        <f t="shared" si="5"/>
        <v>#DIV/0!</v>
      </c>
      <c r="H86" s="160"/>
    </row>
    <row r="87" spans="1:8" s="155" customFormat="1" ht="22.5">
      <c r="A87" s="165" t="s">
        <v>98</v>
      </c>
      <c r="B87" s="166">
        <v>1200</v>
      </c>
      <c r="C87" s="167"/>
      <c r="D87" s="167">
        <f>D84-D85</f>
        <v>-2167</v>
      </c>
      <c r="E87" s="167">
        <f>E84-E85</f>
        <v>-1671.4</v>
      </c>
      <c r="F87" s="158">
        <f t="shared" si="4"/>
        <v>495.59999999999991</v>
      </c>
      <c r="G87" s="159">
        <f t="shared" si="5"/>
        <v>77.129672358098759</v>
      </c>
      <c r="H87" s="168"/>
    </row>
    <row r="88" spans="1:8" s="152" customFormat="1" ht="22.5">
      <c r="A88" s="156" t="s">
        <v>24</v>
      </c>
      <c r="B88" s="121">
        <v>1201</v>
      </c>
      <c r="C88" s="161"/>
      <c r="D88" s="161"/>
      <c r="E88" s="161"/>
      <c r="F88" s="158">
        <f t="shared" si="4"/>
        <v>0</v>
      </c>
      <c r="G88" s="159" t="e">
        <f t="shared" si="5"/>
        <v>#DIV/0!</v>
      </c>
      <c r="H88" s="163"/>
    </row>
    <row r="89" spans="1:8" s="152" customFormat="1" ht="22.5">
      <c r="A89" s="156" t="s">
        <v>25</v>
      </c>
      <c r="B89" s="121">
        <v>1202</v>
      </c>
      <c r="C89" s="161"/>
      <c r="D89" s="161"/>
      <c r="E89" s="161"/>
      <c r="F89" s="158">
        <f t="shared" si="4"/>
        <v>0</v>
      </c>
      <c r="G89" s="159" t="e">
        <f t="shared" si="5"/>
        <v>#DIV/0!</v>
      </c>
      <c r="H89" s="163"/>
    </row>
    <row r="90" spans="1:8" s="152" customFormat="1" ht="22.5">
      <c r="A90" s="156" t="s">
        <v>263</v>
      </c>
      <c r="B90" s="157">
        <v>1210</v>
      </c>
      <c r="C90" s="158"/>
      <c r="D90" s="158"/>
      <c r="E90" s="158"/>
      <c r="F90" s="158">
        <f t="shared" si="4"/>
        <v>0</v>
      </c>
      <c r="G90" s="159" t="e">
        <f t="shared" si="5"/>
        <v>#DIV/0!</v>
      </c>
      <c r="H90" s="160"/>
    </row>
    <row r="91" spans="1:8" s="155" customFormat="1" ht="27.75" customHeight="1">
      <c r="A91" s="257" t="s">
        <v>276</v>
      </c>
      <c r="B91" s="258"/>
      <c r="C91" s="258"/>
      <c r="D91" s="258"/>
      <c r="E91" s="258"/>
      <c r="F91" s="258"/>
      <c r="G91" s="258"/>
      <c r="H91" s="259"/>
    </row>
    <row r="92" spans="1:8" s="152" customFormat="1" ht="45">
      <c r="A92" s="170" t="s">
        <v>277</v>
      </c>
      <c r="B92" s="121">
        <v>1300</v>
      </c>
      <c r="C92" s="161"/>
      <c r="D92" s="161">
        <v>-81</v>
      </c>
      <c r="E92" s="161">
        <f>E27-E63</f>
        <v>176</v>
      </c>
      <c r="F92" s="161">
        <f>E92-D92</f>
        <v>257</v>
      </c>
      <c r="G92" s="162">
        <f>E92*100/D92</f>
        <v>-217.28395061728395</v>
      </c>
      <c r="H92" s="163"/>
    </row>
    <row r="93" spans="1:8" s="152" customFormat="1" ht="70.5" customHeight="1">
      <c r="A93" s="171" t="s">
        <v>278</v>
      </c>
      <c r="B93" s="121">
        <v>1310</v>
      </c>
      <c r="C93" s="161"/>
      <c r="D93" s="161"/>
      <c r="E93" s="161"/>
      <c r="F93" s="161">
        <f>E93-D93</f>
        <v>0</v>
      </c>
      <c r="G93" s="162"/>
      <c r="H93" s="163"/>
    </row>
    <row r="94" spans="1:8" s="152" customFormat="1" ht="45">
      <c r="A94" s="170" t="s">
        <v>279</v>
      </c>
      <c r="B94" s="121">
        <v>1320</v>
      </c>
      <c r="C94" s="161"/>
      <c r="D94" s="161"/>
      <c r="E94" s="161"/>
      <c r="F94" s="161">
        <f>E94-D94</f>
        <v>0</v>
      </c>
      <c r="G94" s="162"/>
      <c r="H94" s="163"/>
    </row>
    <row r="95" spans="1:8" s="152" customFormat="1" ht="46.5" customHeight="1">
      <c r="A95" s="42" t="s">
        <v>385</v>
      </c>
      <c r="B95" s="157">
        <v>1330</v>
      </c>
      <c r="C95" s="158"/>
      <c r="D95" s="158">
        <f>D9+D26+D77+D80+D76</f>
        <v>0</v>
      </c>
      <c r="E95" s="158">
        <f>E9+E26+E77+E80+E76</f>
        <v>201</v>
      </c>
      <c r="F95" s="161">
        <f>E95-D95</f>
        <v>201</v>
      </c>
      <c r="G95" s="162" t="e">
        <f>E95*100/D95</f>
        <v>#DIV/0!</v>
      </c>
      <c r="H95" s="160"/>
    </row>
    <row r="96" spans="1:8" s="152" customFormat="1" ht="65.25" customHeight="1">
      <c r="A96" s="42" t="s">
        <v>386</v>
      </c>
      <c r="B96" s="157">
        <v>1340</v>
      </c>
      <c r="C96" s="158"/>
      <c r="D96" s="158">
        <f>D10+D30+D56+D63+D78+D79+D82</f>
        <v>2167</v>
      </c>
      <c r="E96" s="158">
        <f>E10+E30+E56+E63+E78+E79+E82</f>
        <v>1872.4</v>
      </c>
      <c r="F96" s="161">
        <f>E96-D96</f>
        <v>-294.59999999999991</v>
      </c>
      <c r="G96" s="162">
        <f>E96*100/D96</f>
        <v>86.405168435625285</v>
      </c>
      <c r="H96" s="160"/>
    </row>
    <row r="97" spans="1:8" s="152" customFormat="1" ht="22.5">
      <c r="A97" s="260" t="s">
        <v>169</v>
      </c>
      <c r="B97" s="260"/>
      <c r="C97" s="260"/>
      <c r="D97" s="260"/>
      <c r="E97" s="260"/>
      <c r="F97" s="260"/>
      <c r="G97" s="260"/>
      <c r="H97" s="260"/>
    </row>
    <row r="98" spans="1:8" s="152" customFormat="1" ht="45">
      <c r="A98" s="156" t="s">
        <v>280</v>
      </c>
      <c r="B98" s="157">
        <v>1400</v>
      </c>
      <c r="C98" s="158"/>
      <c r="D98" s="158">
        <f>D75</f>
        <v>-2167</v>
      </c>
      <c r="E98" s="158">
        <f>E75</f>
        <v>-1671.4</v>
      </c>
      <c r="F98" s="158">
        <f t="shared" ref="F98:F103" si="6">E98-D98</f>
        <v>495.59999999999991</v>
      </c>
      <c r="G98" s="159">
        <f>E98*100/D98</f>
        <v>77.129672358098759</v>
      </c>
      <c r="H98" s="160"/>
    </row>
    <row r="99" spans="1:8" s="152" customFormat="1" ht="22.5">
      <c r="A99" s="156" t="s">
        <v>281</v>
      </c>
      <c r="B99" s="157">
        <v>1401</v>
      </c>
      <c r="C99" s="158"/>
      <c r="D99" s="158"/>
      <c r="E99" s="158"/>
      <c r="F99" s="158">
        <f t="shared" si="6"/>
        <v>0</v>
      </c>
      <c r="G99" s="159" t="e">
        <f>E99*100/D99</f>
        <v>#DIV/0!</v>
      </c>
      <c r="H99" s="160"/>
    </row>
    <row r="100" spans="1:8" s="152" customFormat="1" ht="45">
      <c r="A100" s="156" t="s">
        <v>282</v>
      </c>
      <c r="B100" s="157">
        <v>1402</v>
      </c>
      <c r="C100" s="158"/>
      <c r="D100" s="158"/>
      <c r="E100" s="158"/>
      <c r="F100" s="158">
        <f t="shared" si="6"/>
        <v>0</v>
      </c>
      <c r="G100" s="159"/>
      <c r="H100" s="160"/>
    </row>
    <row r="101" spans="1:8" s="152" customFormat="1" ht="45">
      <c r="A101" s="156" t="s">
        <v>283</v>
      </c>
      <c r="B101" s="157">
        <v>1403</v>
      </c>
      <c r="C101" s="158"/>
      <c r="D101" s="158"/>
      <c r="E101" s="158"/>
      <c r="F101" s="158">
        <f t="shared" si="6"/>
        <v>0</v>
      </c>
      <c r="G101" s="159"/>
      <c r="H101" s="160"/>
    </row>
    <row r="102" spans="1:8" s="152" customFormat="1" ht="45">
      <c r="A102" s="156" t="s">
        <v>326</v>
      </c>
      <c r="B102" s="157">
        <v>1404</v>
      </c>
      <c r="C102" s="158"/>
      <c r="D102" s="158"/>
      <c r="E102" s="158"/>
      <c r="F102" s="158">
        <f t="shared" si="6"/>
        <v>0</v>
      </c>
      <c r="G102" s="159"/>
      <c r="H102" s="160"/>
    </row>
    <row r="103" spans="1:8" s="155" customFormat="1" ht="22.5">
      <c r="A103" s="165" t="s">
        <v>144</v>
      </c>
      <c r="B103" s="166">
        <v>1410</v>
      </c>
      <c r="C103" s="167"/>
      <c r="D103" s="167">
        <f>D98+D99</f>
        <v>-2167</v>
      </c>
      <c r="E103" s="167">
        <f>E98+E99</f>
        <v>-1671.4</v>
      </c>
      <c r="F103" s="158">
        <f t="shared" si="6"/>
        <v>495.59999999999991</v>
      </c>
      <c r="G103" s="159">
        <f>E103*100/D103</f>
        <v>77.129672358098759</v>
      </c>
      <c r="H103" s="168"/>
    </row>
    <row r="104" spans="1:8" s="152" customFormat="1" ht="22.5">
      <c r="A104" s="262" t="s">
        <v>235</v>
      </c>
      <c r="B104" s="263"/>
      <c r="C104" s="263"/>
      <c r="D104" s="263"/>
      <c r="E104" s="263"/>
      <c r="F104" s="263"/>
      <c r="G104" s="263"/>
      <c r="H104" s="264"/>
    </row>
    <row r="105" spans="1:8" s="152" customFormat="1" ht="22.5">
      <c r="A105" s="156" t="s">
        <v>284</v>
      </c>
      <c r="B105" s="157">
        <v>1500</v>
      </c>
      <c r="C105" s="158"/>
      <c r="D105" s="158"/>
      <c r="E105" s="158"/>
      <c r="F105" s="158"/>
      <c r="G105" s="159"/>
      <c r="H105" s="160"/>
    </row>
    <row r="106" spans="1:8" s="152" customFormat="1" ht="22.5">
      <c r="A106" s="156" t="s">
        <v>285</v>
      </c>
      <c r="B106" s="172">
        <v>1501</v>
      </c>
      <c r="C106" s="161"/>
      <c r="D106" s="161"/>
      <c r="E106" s="161"/>
      <c r="F106" s="158"/>
      <c r="G106" s="159"/>
      <c r="H106" s="163"/>
    </row>
    <row r="107" spans="1:8" s="152" customFormat="1" ht="22.5">
      <c r="A107" s="156" t="s">
        <v>28</v>
      </c>
      <c r="B107" s="172">
        <v>1502</v>
      </c>
      <c r="C107" s="161"/>
      <c r="D107" s="161"/>
      <c r="E107" s="161"/>
      <c r="F107" s="158"/>
      <c r="G107" s="159"/>
      <c r="H107" s="163"/>
    </row>
    <row r="108" spans="1:8" s="152" customFormat="1" ht="22.5">
      <c r="A108" s="156" t="s">
        <v>5</v>
      </c>
      <c r="B108" s="173">
        <v>1510</v>
      </c>
      <c r="C108" s="158"/>
      <c r="D108" s="158">
        <f>D14+D38</f>
        <v>1537</v>
      </c>
      <c r="E108" s="158">
        <f>E14+E38</f>
        <v>1498</v>
      </c>
      <c r="F108" s="158">
        <f>E108-D108</f>
        <v>-39</v>
      </c>
      <c r="G108" s="159">
        <f>E108*100/D108</f>
        <v>97.462589459986987</v>
      </c>
      <c r="H108" s="160"/>
    </row>
    <row r="109" spans="1:8" s="152" customFormat="1" ht="22.5">
      <c r="A109" s="156" t="s">
        <v>6</v>
      </c>
      <c r="B109" s="173">
        <v>1520</v>
      </c>
      <c r="C109" s="158"/>
      <c r="D109" s="158">
        <f>D15+D39</f>
        <v>334</v>
      </c>
      <c r="E109" s="158">
        <f>E15+E39</f>
        <v>328.4</v>
      </c>
      <c r="F109" s="158">
        <f>E109-D109</f>
        <v>-5.6000000000000227</v>
      </c>
      <c r="G109" s="159">
        <f>E109*100/D109</f>
        <v>98.323353293413177</v>
      </c>
      <c r="H109" s="160"/>
    </row>
    <row r="110" spans="1:8" s="152" customFormat="1" ht="22.5">
      <c r="A110" s="156" t="s">
        <v>7</v>
      </c>
      <c r="B110" s="173">
        <v>1530</v>
      </c>
      <c r="C110" s="158"/>
      <c r="D110" s="158">
        <f>D40</f>
        <v>6</v>
      </c>
      <c r="E110" s="158">
        <v>3</v>
      </c>
      <c r="F110" s="158">
        <f>E110-D110</f>
        <v>-3</v>
      </c>
      <c r="G110" s="159">
        <f>E110*100/D110</f>
        <v>50</v>
      </c>
      <c r="H110" s="160"/>
    </row>
    <row r="111" spans="1:8" s="152" customFormat="1" ht="22.5">
      <c r="A111" s="156" t="s">
        <v>29</v>
      </c>
      <c r="B111" s="173">
        <v>1540</v>
      </c>
      <c r="C111" s="158"/>
      <c r="D111" s="158">
        <f>D96-D85-D108-D109-D110</f>
        <v>290</v>
      </c>
      <c r="E111" s="158">
        <f>E96-E85-E108-E109-E110</f>
        <v>43.000000000000114</v>
      </c>
      <c r="F111" s="158">
        <f>E111-D111</f>
        <v>-246.99999999999989</v>
      </c>
      <c r="G111" s="159">
        <f>E111*100/D111</f>
        <v>14.827586206896589</v>
      </c>
      <c r="H111" s="160"/>
    </row>
    <row r="112" spans="1:8" s="155" customFormat="1" ht="22.5">
      <c r="A112" s="165" t="s">
        <v>58</v>
      </c>
      <c r="B112" s="174">
        <v>1550</v>
      </c>
      <c r="C112" s="167"/>
      <c r="D112" s="167">
        <f>D105+D108+D109+D110+D111</f>
        <v>2167</v>
      </c>
      <c r="E112" s="167">
        <f>E105+E108+E109+E110+E111</f>
        <v>1872.4</v>
      </c>
      <c r="F112" s="158">
        <f>E112-D112</f>
        <v>-294.59999999999991</v>
      </c>
      <c r="G112" s="159">
        <f>E112*100/D112</f>
        <v>86.405168435625285</v>
      </c>
      <c r="H112" s="168"/>
    </row>
    <row r="113" spans="1:8" s="155" customFormat="1" ht="21.75">
      <c r="A113" s="175"/>
      <c r="B113" s="176"/>
      <c r="C113" s="176"/>
      <c r="D113" s="176"/>
      <c r="E113" s="176"/>
      <c r="F113" s="176"/>
      <c r="G113" s="176"/>
      <c r="H113" s="176"/>
    </row>
    <row r="114" spans="1:8" ht="25.5">
      <c r="A114" s="181" t="s">
        <v>359</v>
      </c>
      <c r="B114" s="180"/>
      <c r="C114" s="28"/>
      <c r="D114" s="28"/>
      <c r="E114" s="28"/>
      <c r="F114" s="28"/>
      <c r="G114" s="256" t="s">
        <v>454</v>
      </c>
      <c r="H114" s="256"/>
    </row>
    <row r="115" spans="1:8" s="45" customFormat="1">
      <c r="A115" s="35" t="s">
        <v>387</v>
      </c>
      <c r="B115" s="256" t="s">
        <v>79</v>
      </c>
      <c r="C115" s="256"/>
      <c r="D115" s="256"/>
      <c r="E115" s="256"/>
      <c r="G115" s="45" t="s">
        <v>103</v>
      </c>
    </row>
    <row r="116" spans="1:8" ht="35.25" customHeight="1">
      <c r="A116" s="31"/>
    </row>
    <row r="117" spans="1:8">
      <c r="A117" s="31"/>
    </row>
    <row r="118" spans="1:8">
      <c r="A118" s="31"/>
    </row>
    <row r="119" spans="1:8">
      <c r="A119" s="31"/>
    </row>
    <row r="120" spans="1:8">
      <c r="A120" s="31"/>
    </row>
    <row r="121" spans="1:8">
      <c r="A121" s="31"/>
    </row>
    <row r="122" spans="1:8">
      <c r="A122" s="31"/>
    </row>
    <row r="123" spans="1:8">
      <c r="A123" s="31"/>
    </row>
    <row r="124" spans="1:8">
      <c r="A124" s="31"/>
    </row>
    <row r="125" spans="1:8">
      <c r="A125" s="31"/>
    </row>
    <row r="126" spans="1:8">
      <c r="A126" s="31"/>
    </row>
    <row r="127" spans="1:8">
      <c r="A127" s="31"/>
    </row>
    <row r="128" spans="1:8">
      <c r="A128" s="31"/>
    </row>
    <row r="129" spans="1:1">
      <c r="A129" s="31"/>
    </row>
    <row r="130" spans="1:1">
      <c r="A130" s="31"/>
    </row>
    <row r="131" spans="1:1">
      <c r="A131" s="31"/>
    </row>
    <row r="132" spans="1:1">
      <c r="A132" s="31"/>
    </row>
    <row r="133" spans="1:1">
      <c r="A133" s="31"/>
    </row>
    <row r="134" spans="1:1">
      <c r="A134" s="31"/>
    </row>
    <row r="135" spans="1:1">
      <c r="A135" s="31"/>
    </row>
    <row r="136" spans="1:1">
      <c r="A136" s="31"/>
    </row>
    <row r="137" spans="1:1">
      <c r="A137" s="31"/>
    </row>
    <row r="138" spans="1:1">
      <c r="A138" s="31"/>
    </row>
    <row r="139" spans="1:1">
      <c r="A139" s="31"/>
    </row>
    <row r="140" spans="1:1">
      <c r="A140" s="31"/>
    </row>
    <row r="141" spans="1:1">
      <c r="A141" s="31"/>
    </row>
    <row r="142" spans="1:1">
      <c r="A142" s="31"/>
    </row>
    <row r="143" spans="1:1">
      <c r="A143" s="31"/>
    </row>
    <row r="144" spans="1:1">
      <c r="A144" s="31"/>
    </row>
    <row r="145" spans="1:1">
      <c r="A145" s="31"/>
    </row>
    <row r="146" spans="1:1">
      <c r="A146" s="31"/>
    </row>
    <row r="147" spans="1:1">
      <c r="A147" s="31"/>
    </row>
    <row r="148" spans="1:1">
      <c r="A148" s="31"/>
    </row>
    <row r="149" spans="1:1">
      <c r="A149" s="31"/>
    </row>
    <row r="150" spans="1:1">
      <c r="A150" s="31"/>
    </row>
    <row r="151" spans="1:1">
      <c r="A151" s="31"/>
    </row>
    <row r="152" spans="1:1">
      <c r="A152" s="31"/>
    </row>
    <row r="153" spans="1:1">
      <c r="A153" s="31"/>
    </row>
    <row r="154" spans="1:1">
      <c r="A154" s="31"/>
    </row>
    <row r="155" spans="1:1">
      <c r="A155" s="31"/>
    </row>
    <row r="156" spans="1:1">
      <c r="A156" s="31"/>
    </row>
    <row r="157" spans="1:1">
      <c r="A157" s="31"/>
    </row>
    <row r="158" spans="1:1">
      <c r="A158" s="31"/>
    </row>
    <row r="159" spans="1:1">
      <c r="A159" s="31"/>
    </row>
    <row r="160" spans="1:1">
      <c r="A160" s="31"/>
    </row>
    <row r="161" spans="1:1">
      <c r="A161" s="31"/>
    </row>
    <row r="162" spans="1:1">
      <c r="A162" s="31"/>
    </row>
    <row r="163" spans="1:1">
      <c r="A163" s="31"/>
    </row>
    <row r="164" spans="1:1">
      <c r="A164" s="31"/>
    </row>
    <row r="165" spans="1:1">
      <c r="A165" s="31"/>
    </row>
    <row r="166" spans="1:1">
      <c r="A166" s="31"/>
    </row>
    <row r="167" spans="1:1">
      <c r="A167" s="31"/>
    </row>
    <row r="168" spans="1:1">
      <c r="A168" s="31"/>
    </row>
    <row r="169" spans="1:1">
      <c r="A169" s="31"/>
    </row>
    <row r="170" spans="1:1">
      <c r="A170" s="31"/>
    </row>
    <row r="171" spans="1:1">
      <c r="A171" s="31"/>
    </row>
    <row r="172" spans="1:1">
      <c r="A172" s="46"/>
    </row>
    <row r="173" spans="1:1">
      <c r="A173" s="46"/>
    </row>
    <row r="174" spans="1:1">
      <c r="A174" s="46"/>
    </row>
    <row r="175" spans="1:1">
      <c r="A175" s="46"/>
    </row>
    <row r="176" spans="1:1">
      <c r="A176" s="46"/>
    </row>
    <row r="177" spans="1:1">
      <c r="A177" s="46"/>
    </row>
    <row r="178" spans="1:1">
      <c r="A178" s="46"/>
    </row>
    <row r="179" spans="1:1">
      <c r="A179" s="46"/>
    </row>
    <row r="180" spans="1:1">
      <c r="A180" s="46"/>
    </row>
    <row r="181" spans="1:1">
      <c r="A181" s="46"/>
    </row>
    <row r="182" spans="1:1">
      <c r="A182" s="46"/>
    </row>
    <row r="183" spans="1:1">
      <c r="A183" s="46"/>
    </row>
    <row r="184" spans="1:1">
      <c r="A184" s="46"/>
    </row>
    <row r="185" spans="1:1">
      <c r="A185" s="46"/>
    </row>
    <row r="186" spans="1:1">
      <c r="A186" s="46"/>
    </row>
    <row r="187" spans="1:1">
      <c r="A187" s="46"/>
    </row>
    <row r="188" spans="1:1">
      <c r="A188" s="46"/>
    </row>
    <row r="189" spans="1:1">
      <c r="A189" s="46"/>
    </row>
    <row r="190" spans="1:1">
      <c r="A190" s="46"/>
    </row>
    <row r="191" spans="1:1">
      <c r="A191" s="46"/>
    </row>
    <row r="192" spans="1:1">
      <c r="A192" s="46"/>
    </row>
    <row r="193" spans="1:1">
      <c r="A193" s="46"/>
    </row>
    <row r="194" spans="1:1">
      <c r="A194" s="46"/>
    </row>
    <row r="195" spans="1:1">
      <c r="A195" s="46"/>
    </row>
    <row r="196" spans="1:1">
      <c r="A196" s="46"/>
    </row>
    <row r="197" spans="1:1">
      <c r="A197" s="46"/>
    </row>
    <row r="198" spans="1:1">
      <c r="A198" s="46"/>
    </row>
    <row r="199" spans="1:1">
      <c r="A199" s="46"/>
    </row>
    <row r="200" spans="1:1">
      <c r="A200" s="46"/>
    </row>
    <row r="201" spans="1:1">
      <c r="A201" s="46"/>
    </row>
    <row r="202" spans="1:1">
      <c r="A202" s="46"/>
    </row>
    <row r="203" spans="1:1">
      <c r="A203" s="46"/>
    </row>
    <row r="204" spans="1:1">
      <c r="A204" s="46"/>
    </row>
    <row r="205" spans="1:1">
      <c r="A205" s="46"/>
    </row>
    <row r="206" spans="1:1">
      <c r="A206" s="46"/>
    </row>
    <row r="207" spans="1:1">
      <c r="A207" s="46"/>
    </row>
    <row r="208" spans="1:1">
      <c r="A208" s="46"/>
    </row>
    <row r="209" spans="1:1">
      <c r="A209" s="46"/>
    </row>
    <row r="210" spans="1:1">
      <c r="A210" s="46"/>
    </row>
    <row r="211" spans="1:1">
      <c r="A211" s="46"/>
    </row>
    <row r="212" spans="1:1">
      <c r="A212" s="46"/>
    </row>
    <row r="213" spans="1:1">
      <c r="A213" s="46"/>
    </row>
    <row r="214" spans="1:1">
      <c r="A214" s="46"/>
    </row>
    <row r="215" spans="1:1">
      <c r="A215" s="46"/>
    </row>
    <row r="216" spans="1:1">
      <c r="A216" s="46"/>
    </row>
    <row r="217" spans="1:1">
      <c r="A217" s="46"/>
    </row>
    <row r="218" spans="1:1">
      <c r="A218" s="46"/>
    </row>
    <row r="219" spans="1:1">
      <c r="A219" s="46"/>
    </row>
    <row r="220" spans="1:1">
      <c r="A220" s="46"/>
    </row>
    <row r="221" spans="1:1">
      <c r="A221" s="46"/>
    </row>
    <row r="222" spans="1:1">
      <c r="A222" s="46"/>
    </row>
    <row r="223" spans="1:1">
      <c r="A223" s="46"/>
    </row>
    <row r="224" spans="1:1">
      <c r="A224" s="46"/>
    </row>
    <row r="225" spans="1:1">
      <c r="A225" s="46"/>
    </row>
    <row r="226" spans="1:1">
      <c r="A226" s="46"/>
    </row>
    <row r="227" spans="1:1">
      <c r="A227" s="46"/>
    </row>
    <row r="228" spans="1:1">
      <c r="A228" s="46"/>
    </row>
    <row r="229" spans="1:1">
      <c r="A229" s="46"/>
    </row>
    <row r="230" spans="1:1">
      <c r="A230" s="46"/>
    </row>
    <row r="231" spans="1:1">
      <c r="A231" s="46"/>
    </row>
    <row r="232" spans="1:1">
      <c r="A232" s="46"/>
    </row>
    <row r="233" spans="1:1">
      <c r="A233" s="46"/>
    </row>
    <row r="234" spans="1:1">
      <c r="A234" s="46"/>
    </row>
    <row r="235" spans="1:1">
      <c r="A235" s="46"/>
    </row>
    <row r="236" spans="1:1">
      <c r="A236" s="46"/>
    </row>
    <row r="237" spans="1:1">
      <c r="A237" s="46"/>
    </row>
    <row r="238" spans="1:1">
      <c r="A238" s="46"/>
    </row>
    <row r="239" spans="1:1">
      <c r="A239" s="46"/>
    </row>
    <row r="240" spans="1:1">
      <c r="A240" s="46"/>
    </row>
    <row r="241" spans="1:1">
      <c r="A241" s="46"/>
    </row>
    <row r="242" spans="1:1">
      <c r="A242" s="46"/>
    </row>
    <row r="243" spans="1:1">
      <c r="A243" s="46"/>
    </row>
    <row r="244" spans="1:1">
      <c r="A244" s="46"/>
    </row>
    <row r="245" spans="1:1">
      <c r="A245" s="46"/>
    </row>
    <row r="246" spans="1:1">
      <c r="A246" s="46"/>
    </row>
    <row r="247" spans="1:1">
      <c r="A247" s="46"/>
    </row>
    <row r="248" spans="1:1">
      <c r="A248" s="46"/>
    </row>
    <row r="249" spans="1:1">
      <c r="A249" s="46"/>
    </row>
    <row r="250" spans="1:1">
      <c r="A250" s="46"/>
    </row>
    <row r="251" spans="1:1">
      <c r="A251" s="46"/>
    </row>
    <row r="252" spans="1:1">
      <c r="A252" s="46"/>
    </row>
    <row r="253" spans="1:1">
      <c r="A253" s="46"/>
    </row>
    <row r="254" spans="1:1">
      <c r="A254" s="46"/>
    </row>
    <row r="255" spans="1:1">
      <c r="A255" s="46"/>
    </row>
    <row r="256" spans="1:1">
      <c r="A256" s="46"/>
    </row>
    <row r="257" spans="1:1">
      <c r="A257" s="46"/>
    </row>
    <row r="258" spans="1:1">
      <c r="A258" s="46"/>
    </row>
    <row r="259" spans="1:1">
      <c r="A259" s="46"/>
    </row>
    <row r="260" spans="1:1">
      <c r="A260" s="46"/>
    </row>
    <row r="261" spans="1:1">
      <c r="A261" s="46"/>
    </row>
    <row r="262" spans="1:1">
      <c r="A262" s="46"/>
    </row>
    <row r="263" spans="1:1">
      <c r="A263" s="46"/>
    </row>
    <row r="264" spans="1:1">
      <c r="A264" s="46"/>
    </row>
    <row r="265" spans="1:1">
      <c r="A265" s="46"/>
    </row>
    <row r="266" spans="1:1">
      <c r="A266" s="46"/>
    </row>
    <row r="267" spans="1:1">
      <c r="A267" s="46"/>
    </row>
    <row r="268" spans="1:1">
      <c r="A268" s="46"/>
    </row>
    <row r="269" spans="1:1">
      <c r="A269" s="46"/>
    </row>
    <row r="270" spans="1:1">
      <c r="A270" s="46"/>
    </row>
    <row r="271" spans="1:1">
      <c r="A271" s="46"/>
    </row>
    <row r="272" spans="1:1">
      <c r="A272" s="46"/>
    </row>
    <row r="273" spans="1:1">
      <c r="A273" s="46"/>
    </row>
    <row r="274" spans="1:1">
      <c r="A274" s="46"/>
    </row>
    <row r="275" spans="1:1">
      <c r="A275" s="46"/>
    </row>
    <row r="276" spans="1:1">
      <c r="A276" s="46"/>
    </row>
    <row r="277" spans="1:1">
      <c r="A277" s="46"/>
    </row>
    <row r="278" spans="1:1">
      <c r="A278" s="46"/>
    </row>
    <row r="279" spans="1:1">
      <c r="A279" s="46"/>
    </row>
    <row r="280" spans="1:1">
      <c r="A280" s="46"/>
    </row>
    <row r="281" spans="1:1">
      <c r="A281" s="46"/>
    </row>
    <row r="282" spans="1:1">
      <c r="A282" s="46"/>
    </row>
    <row r="283" spans="1:1">
      <c r="A283" s="46"/>
    </row>
    <row r="284" spans="1:1">
      <c r="A284" s="46"/>
    </row>
    <row r="285" spans="1:1">
      <c r="A285" s="46"/>
    </row>
    <row r="286" spans="1:1">
      <c r="A286" s="46"/>
    </row>
    <row r="287" spans="1:1">
      <c r="A287" s="46"/>
    </row>
    <row r="288" spans="1:1">
      <c r="A288" s="46"/>
    </row>
    <row r="289" spans="1:1">
      <c r="A289" s="46"/>
    </row>
    <row r="290" spans="1:1">
      <c r="A290" s="46"/>
    </row>
    <row r="291" spans="1:1">
      <c r="A291" s="46"/>
    </row>
    <row r="292" spans="1:1">
      <c r="A292" s="46"/>
    </row>
    <row r="293" spans="1:1">
      <c r="A293" s="46"/>
    </row>
    <row r="294" spans="1:1">
      <c r="A294" s="46"/>
    </row>
    <row r="295" spans="1:1">
      <c r="A295" s="46"/>
    </row>
    <row r="296" spans="1:1">
      <c r="A296" s="46"/>
    </row>
    <row r="297" spans="1:1">
      <c r="A297" s="46"/>
    </row>
    <row r="298" spans="1:1">
      <c r="A298" s="46"/>
    </row>
    <row r="299" spans="1:1">
      <c r="A299" s="46"/>
    </row>
    <row r="300" spans="1:1">
      <c r="A300" s="46"/>
    </row>
    <row r="301" spans="1:1">
      <c r="A301" s="46"/>
    </row>
    <row r="302" spans="1:1">
      <c r="A302" s="46"/>
    </row>
    <row r="303" spans="1:1">
      <c r="A303" s="46"/>
    </row>
    <row r="304" spans="1:1">
      <c r="A304" s="46"/>
    </row>
    <row r="305" spans="1:1">
      <c r="A305" s="46"/>
    </row>
    <row r="306" spans="1:1">
      <c r="A306" s="46"/>
    </row>
    <row r="307" spans="1:1">
      <c r="A307" s="46"/>
    </row>
    <row r="308" spans="1:1">
      <c r="A308" s="46"/>
    </row>
    <row r="309" spans="1:1">
      <c r="A309" s="46"/>
    </row>
    <row r="310" spans="1:1">
      <c r="A310" s="46"/>
    </row>
    <row r="311" spans="1:1">
      <c r="A311" s="46"/>
    </row>
    <row r="312" spans="1:1">
      <c r="A312" s="46"/>
    </row>
    <row r="313" spans="1:1">
      <c r="A313" s="46"/>
    </row>
    <row r="314" spans="1:1">
      <c r="A314" s="46"/>
    </row>
    <row r="315" spans="1:1">
      <c r="A315" s="46"/>
    </row>
    <row r="316" spans="1:1">
      <c r="A316" s="46"/>
    </row>
    <row r="317" spans="1:1">
      <c r="A317" s="46"/>
    </row>
    <row r="318" spans="1:1">
      <c r="A318" s="46"/>
    </row>
    <row r="319" spans="1:1">
      <c r="A319" s="46"/>
    </row>
    <row r="320" spans="1:1">
      <c r="A320" s="46"/>
    </row>
    <row r="321" spans="1:1">
      <c r="A321" s="46"/>
    </row>
    <row r="322" spans="1:1">
      <c r="A322" s="46"/>
    </row>
    <row r="323" spans="1:1">
      <c r="A323" s="46"/>
    </row>
    <row r="324" spans="1:1">
      <c r="A324" s="46"/>
    </row>
    <row r="325" spans="1:1">
      <c r="A325" s="46"/>
    </row>
    <row r="326" spans="1:1">
      <c r="A326" s="46"/>
    </row>
    <row r="327" spans="1:1">
      <c r="A327" s="46"/>
    </row>
    <row r="328" spans="1:1">
      <c r="A328" s="46"/>
    </row>
    <row r="329" spans="1:1">
      <c r="A329" s="46"/>
    </row>
    <row r="330" spans="1:1">
      <c r="A330" s="46"/>
    </row>
    <row r="331" spans="1:1">
      <c r="A331" s="46"/>
    </row>
    <row r="332" spans="1:1">
      <c r="A332" s="46"/>
    </row>
    <row r="333" spans="1:1">
      <c r="A333" s="46"/>
    </row>
    <row r="334" spans="1:1">
      <c r="A334" s="46"/>
    </row>
    <row r="335" spans="1:1">
      <c r="A335" s="46"/>
    </row>
    <row r="336" spans="1:1">
      <c r="A336" s="46"/>
    </row>
    <row r="337" spans="1:1">
      <c r="A337" s="46"/>
    </row>
    <row r="338" spans="1:1">
      <c r="A338" s="46"/>
    </row>
  </sheetData>
  <mergeCells count="11">
    <mergeCell ref="B115:E115"/>
    <mergeCell ref="A91:H91"/>
    <mergeCell ref="A97:H97"/>
    <mergeCell ref="A3:H3"/>
    <mergeCell ref="G114:H114"/>
    <mergeCell ref="A104:H104"/>
    <mergeCell ref="D5:H5"/>
    <mergeCell ref="B5:B6"/>
    <mergeCell ref="A5:A6"/>
    <mergeCell ref="C5:C6"/>
    <mergeCell ref="A8:H8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50" orientation="portrait" horizontalDpi="4294967293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90"/>
  <sheetViews>
    <sheetView view="pageBreakPreview" topLeftCell="A3" zoomScale="75" zoomScaleNormal="85" zoomScaleSheetLayoutView="75" workbookViewId="0">
      <selection activeCell="D18" sqref="D18"/>
    </sheetView>
  </sheetViews>
  <sheetFormatPr defaultRowHeight="20.25" outlineLevelRow="1"/>
  <cols>
    <col min="1" max="1" width="64.140625" style="56" customWidth="1"/>
    <col min="2" max="2" width="15.28515625" style="57" customWidth="1"/>
    <col min="3" max="3" width="18.7109375" style="57" customWidth="1"/>
    <col min="4" max="4" width="14.5703125" style="57" customWidth="1"/>
    <col min="5" max="5" width="14" style="57" customWidth="1"/>
    <col min="6" max="6" width="18.7109375" style="57" customWidth="1"/>
    <col min="7" max="7" width="15.5703125" style="57" customWidth="1"/>
    <col min="8" max="8" width="10" style="56" customWidth="1"/>
    <col min="9" max="9" width="9.5703125" style="56" customWidth="1"/>
    <col min="10" max="16384" width="9.140625" style="56"/>
  </cols>
  <sheetData>
    <row r="1" spans="1:7" hidden="1" outlineLevel="1">
      <c r="G1" s="47" t="s">
        <v>240</v>
      </c>
    </row>
    <row r="2" spans="1:7" hidden="1" outlineLevel="1">
      <c r="G2" s="47" t="s">
        <v>226</v>
      </c>
    </row>
    <row r="3" spans="1:7" collapsed="1">
      <c r="A3" s="273" t="s">
        <v>375</v>
      </c>
      <c r="B3" s="273"/>
      <c r="C3" s="273"/>
      <c r="D3" s="273"/>
      <c r="E3" s="273"/>
      <c r="F3" s="273"/>
      <c r="G3" s="273"/>
    </row>
    <row r="4" spans="1:7" ht="38.25" customHeight="1">
      <c r="A4" s="274" t="s">
        <v>286</v>
      </c>
      <c r="B4" s="275" t="s">
        <v>18</v>
      </c>
      <c r="C4" s="276" t="s">
        <v>356</v>
      </c>
      <c r="D4" s="274" t="s">
        <v>354</v>
      </c>
      <c r="E4" s="274"/>
      <c r="F4" s="274"/>
      <c r="G4" s="274"/>
    </row>
    <row r="5" spans="1:7" ht="38.25" customHeight="1">
      <c r="A5" s="274"/>
      <c r="B5" s="275"/>
      <c r="C5" s="277"/>
      <c r="D5" s="38" t="s">
        <v>264</v>
      </c>
      <c r="E5" s="38" t="s">
        <v>247</v>
      </c>
      <c r="F5" s="39" t="s">
        <v>274</v>
      </c>
      <c r="G5" s="39" t="s">
        <v>275</v>
      </c>
    </row>
    <row r="6" spans="1:7">
      <c r="A6" s="52">
        <v>1</v>
      </c>
      <c r="B6" s="54">
        <v>2</v>
      </c>
      <c r="C6" s="52">
        <v>3</v>
      </c>
      <c r="D6" s="52">
        <v>4</v>
      </c>
      <c r="E6" s="54">
        <v>5</v>
      </c>
      <c r="F6" s="52">
        <v>6</v>
      </c>
      <c r="G6" s="54">
        <v>7</v>
      </c>
    </row>
    <row r="7" spans="1:7">
      <c r="A7" s="270" t="s">
        <v>153</v>
      </c>
      <c r="B7" s="271"/>
      <c r="C7" s="271"/>
      <c r="D7" s="271"/>
      <c r="E7" s="271"/>
      <c r="F7" s="271"/>
      <c r="G7" s="272"/>
    </row>
    <row r="8" spans="1:7" ht="45.75" customHeight="1">
      <c r="A8" s="177" t="s">
        <v>60</v>
      </c>
      <c r="B8" s="34">
        <v>2000</v>
      </c>
      <c r="C8" s="40"/>
      <c r="D8" s="40">
        <v>0</v>
      </c>
      <c r="E8" s="184"/>
      <c r="F8" s="40">
        <f>E8-D8</f>
        <v>0</v>
      </c>
      <c r="G8" s="41" t="e">
        <f>E8*100/D8</f>
        <v>#DIV/0!</v>
      </c>
    </row>
    <row r="9" spans="1:7" ht="40.5">
      <c r="A9" s="43" t="s">
        <v>208</v>
      </c>
      <c r="B9" s="34">
        <v>2010</v>
      </c>
      <c r="C9" s="40"/>
      <c r="D9" s="40">
        <v>0</v>
      </c>
      <c r="E9" s="184"/>
      <c r="F9" s="40"/>
      <c r="G9" s="41"/>
    </row>
    <row r="10" spans="1:7" ht="40.5">
      <c r="A10" s="42" t="s">
        <v>360</v>
      </c>
      <c r="B10" s="34">
        <v>2011</v>
      </c>
      <c r="C10" s="40"/>
      <c r="D10" s="40">
        <v>0</v>
      </c>
      <c r="E10" s="184"/>
      <c r="F10" s="40"/>
      <c r="G10" s="41"/>
    </row>
    <row r="11" spans="1:7" ht="93.75">
      <c r="A11" s="6" t="s">
        <v>361</v>
      </c>
      <c r="B11" s="34">
        <v>2012</v>
      </c>
      <c r="C11" s="40"/>
      <c r="D11" s="40">
        <v>0</v>
      </c>
      <c r="E11" s="184"/>
      <c r="F11" s="40"/>
      <c r="G11" s="41"/>
    </row>
    <row r="12" spans="1:7">
      <c r="A12" s="42" t="s">
        <v>195</v>
      </c>
      <c r="B12" s="34">
        <v>2020</v>
      </c>
      <c r="C12" s="40"/>
      <c r="D12" s="40"/>
      <c r="E12" s="184"/>
      <c r="F12" s="40"/>
      <c r="G12" s="41"/>
    </row>
    <row r="13" spans="1:7" s="58" customFormat="1">
      <c r="A13" s="43" t="s">
        <v>72</v>
      </c>
      <c r="B13" s="34">
        <v>2030</v>
      </c>
      <c r="C13" s="40"/>
      <c r="D13" s="40"/>
      <c r="E13" s="184"/>
      <c r="F13" s="40"/>
      <c r="G13" s="41"/>
    </row>
    <row r="14" spans="1:7" ht="24" customHeight="1">
      <c r="A14" s="14" t="s">
        <v>133</v>
      </c>
      <c r="B14" s="34">
        <v>2031</v>
      </c>
      <c r="C14" s="40"/>
      <c r="D14" s="40"/>
      <c r="E14" s="184"/>
      <c r="F14" s="40"/>
      <c r="G14" s="41"/>
    </row>
    <row r="15" spans="1:7">
      <c r="A15" s="43" t="s">
        <v>26</v>
      </c>
      <c r="B15" s="34">
        <v>2040</v>
      </c>
      <c r="C15" s="40"/>
      <c r="D15" s="40"/>
      <c r="E15" s="184"/>
      <c r="F15" s="40"/>
      <c r="G15" s="41"/>
    </row>
    <row r="16" spans="1:7">
      <c r="A16" s="43" t="s">
        <v>115</v>
      </c>
      <c r="B16" s="34">
        <v>2050</v>
      </c>
      <c r="C16" s="40"/>
      <c r="D16" s="40"/>
      <c r="E16" s="184"/>
      <c r="F16" s="40"/>
      <c r="G16" s="41"/>
    </row>
    <row r="17" spans="1:7">
      <c r="A17" s="43" t="s">
        <v>116</v>
      </c>
      <c r="B17" s="34">
        <v>2060</v>
      </c>
      <c r="C17" s="40"/>
      <c r="D17" s="40"/>
      <c r="E17" s="184"/>
      <c r="F17" s="40"/>
      <c r="G17" s="41"/>
    </row>
    <row r="18" spans="1:7" ht="45" customHeight="1">
      <c r="A18" s="43" t="s">
        <v>61</v>
      </c>
      <c r="B18" s="34">
        <v>2070</v>
      </c>
      <c r="C18" s="40"/>
      <c r="D18" s="229">
        <v>-2167</v>
      </c>
      <c r="E18" s="184">
        <v>-1671</v>
      </c>
      <c r="F18" s="40">
        <f>E18-D18</f>
        <v>496</v>
      </c>
      <c r="G18" s="41">
        <f>E18*100/D18</f>
        <v>77.111213659437013</v>
      </c>
    </row>
    <row r="19" spans="1:7" ht="41.25" customHeight="1">
      <c r="A19" s="270" t="s">
        <v>154</v>
      </c>
      <c r="B19" s="271"/>
      <c r="C19" s="271"/>
      <c r="D19" s="271"/>
      <c r="E19" s="271"/>
      <c r="F19" s="271"/>
      <c r="G19" s="272"/>
    </row>
    <row r="20" spans="1:7" ht="40.5">
      <c r="A20" s="43" t="s">
        <v>208</v>
      </c>
      <c r="B20" s="34">
        <v>2100</v>
      </c>
      <c r="C20" s="40"/>
      <c r="D20" s="40">
        <f>D21+D22</f>
        <v>0</v>
      </c>
      <c r="E20" s="40">
        <f>E21+E22</f>
        <v>0</v>
      </c>
      <c r="F20" s="40">
        <f>F21+F22</f>
        <v>0</v>
      </c>
      <c r="G20" s="40" t="e">
        <f>G21+G22</f>
        <v>#DIV/0!</v>
      </c>
    </row>
    <row r="21" spans="1:7" ht="40.5">
      <c r="A21" s="42" t="s">
        <v>360</v>
      </c>
      <c r="B21" s="34">
        <v>2101</v>
      </c>
      <c r="C21" s="40"/>
      <c r="D21" s="40"/>
      <c r="E21" s="59"/>
      <c r="F21" s="59">
        <f>E21-D21</f>
        <v>0</v>
      </c>
      <c r="G21" s="60" t="e">
        <f>E21*100/D21</f>
        <v>#DIV/0!</v>
      </c>
    </row>
    <row r="22" spans="1:7" ht="93.75">
      <c r="A22" s="6" t="s">
        <v>361</v>
      </c>
      <c r="B22" s="34">
        <v>2102</v>
      </c>
      <c r="C22" s="40"/>
      <c r="D22" s="40"/>
      <c r="E22" s="59"/>
      <c r="F22" s="59">
        <f>E22-D22</f>
        <v>0</v>
      </c>
      <c r="G22" s="60" t="e">
        <f>E22*100/D22</f>
        <v>#DIV/0!</v>
      </c>
    </row>
    <row r="23" spans="1:7" s="58" customFormat="1">
      <c r="A23" s="43" t="s">
        <v>156</v>
      </c>
      <c r="B23" s="52">
        <v>2110</v>
      </c>
      <c r="C23" s="59"/>
      <c r="D23" s="59"/>
      <c r="E23" s="59"/>
      <c r="F23" s="59"/>
      <c r="G23" s="60"/>
    </row>
    <row r="24" spans="1:7" ht="60.75">
      <c r="A24" s="43" t="s">
        <v>339</v>
      </c>
      <c r="B24" s="52">
        <v>2120</v>
      </c>
      <c r="C24" s="59"/>
      <c r="D24" s="59"/>
      <c r="E24" s="59"/>
      <c r="F24" s="59"/>
      <c r="G24" s="60"/>
    </row>
    <row r="25" spans="1:7" ht="61.5" customHeight="1">
      <c r="A25" s="43" t="s">
        <v>340</v>
      </c>
      <c r="B25" s="52">
        <v>2130</v>
      </c>
      <c r="C25" s="59"/>
      <c r="D25" s="59"/>
      <c r="E25" s="59"/>
      <c r="F25" s="59"/>
      <c r="G25" s="60"/>
    </row>
    <row r="26" spans="1:7" s="53" customFormat="1" ht="39.75" customHeight="1">
      <c r="A26" s="18" t="s">
        <v>256</v>
      </c>
      <c r="B26" s="61">
        <v>2140</v>
      </c>
      <c r="C26" s="62"/>
      <c r="D26" s="62">
        <f>D30+D36</f>
        <v>300</v>
      </c>
      <c r="E26" s="62">
        <f>E30+E36</f>
        <v>292.39999999999998</v>
      </c>
      <c r="F26" s="59">
        <f>E26-D26</f>
        <v>-7.6000000000000227</v>
      </c>
      <c r="G26" s="60">
        <f>E26*100/D26</f>
        <v>97.466666666666654</v>
      </c>
    </row>
    <row r="27" spans="1:7">
      <c r="A27" s="43" t="s">
        <v>85</v>
      </c>
      <c r="B27" s="52">
        <v>2141</v>
      </c>
      <c r="C27" s="59"/>
      <c r="D27" s="59"/>
      <c r="E27" s="59"/>
      <c r="F27" s="59">
        <f t="shared" ref="F27:F39" si="0">E27-D27</f>
        <v>0</v>
      </c>
      <c r="G27" s="60"/>
    </row>
    <row r="28" spans="1:7">
      <c r="A28" s="43" t="s">
        <v>105</v>
      </c>
      <c r="B28" s="52">
        <v>2142</v>
      </c>
      <c r="C28" s="59"/>
      <c r="D28" s="59"/>
      <c r="E28" s="59"/>
      <c r="F28" s="59">
        <f t="shared" si="0"/>
        <v>0</v>
      </c>
      <c r="G28" s="60"/>
    </row>
    <row r="29" spans="1:7">
      <c r="A29" s="43" t="s">
        <v>100</v>
      </c>
      <c r="B29" s="52">
        <v>2143</v>
      </c>
      <c r="C29" s="59"/>
      <c r="D29" s="59"/>
      <c r="E29" s="59"/>
      <c r="F29" s="59">
        <f t="shared" si="0"/>
        <v>0</v>
      </c>
      <c r="G29" s="60"/>
    </row>
    <row r="30" spans="1:7">
      <c r="A30" s="43" t="s">
        <v>83</v>
      </c>
      <c r="B30" s="52">
        <v>2144</v>
      </c>
      <c r="C30" s="59"/>
      <c r="D30" s="59">
        <v>277</v>
      </c>
      <c r="E30" s="59">
        <v>270</v>
      </c>
      <c r="F30" s="59">
        <f t="shared" si="0"/>
        <v>-7</v>
      </c>
      <c r="G30" s="60">
        <f>E30*100/D30</f>
        <v>97.472924187725638</v>
      </c>
    </row>
    <row r="31" spans="1:7" s="58" customFormat="1">
      <c r="A31" s="43" t="s">
        <v>175</v>
      </c>
      <c r="B31" s="52">
        <v>2145</v>
      </c>
      <c r="C31" s="59"/>
      <c r="D31" s="59"/>
      <c r="E31" s="59"/>
      <c r="F31" s="59">
        <f t="shared" si="0"/>
        <v>0</v>
      </c>
      <c r="G31" s="60"/>
    </row>
    <row r="32" spans="1:7" ht="60.75">
      <c r="A32" s="43" t="s">
        <v>456</v>
      </c>
      <c r="B32" s="52" t="s">
        <v>222</v>
      </c>
      <c r="C32" s="59"/>
      <c r="D32" s="59"/>
      <c r="E32" s="59"/>
      <c r="F32" s="59">
        <f t="shared" si="0"/>
        <v>0</v>
      </c>
      <c r="G32" s="60"/>
    </row>
    <row r="33" spans="1:9">
      <c r="A33" s="43" t="s">
        <v>27</v>
      </c>
      <c r="B33" s="52" t="s">
        <v>223</v>
      </c>
      <c r="C33" s="59"/>
      <c r="D33" s="59"/>
      <c r="E33" s="59"/>
      <c r="F33" s="59">
        <f t="shared" si="0"/>
        <v>0</v>
      </c>
      <c r="G33" s="60"/>
    </row>
    <row r="34" spans="1:9" s="58" customFormat="1">
      <c r="A34" s="43" t="s">
        <v>117</v>
      </c>
      <c r="B34" s="52">
        <v>2146</v>
      </c>
      <c r="C34" s="59"/>
      <c r="D34" s="59">
        <v>0</v>
      </c>
      <c r="E34" s="59"/>
      <c r="F34" s="59">
        <f t="shared" si="0"/>
        <v>0</v>
      </c>
      <c r="G34" s="60"/>
    </row>
    <row r="35" spans="1:9" s="58" customFormat="1">
      <c r="A35" s="43" t="s">
        <v>457</v>
      </c>
      <c r="B35" s="52" t="s">
        <v>458</v>
      </c>
      <c r="C35" s="59"/>
      <c r="D35" s="59"/>
      <c r="E35" s="59"/>
      <c r="F35" s="59"/>
      <c r="G35" s="60"/>
    </row>
    <row r="36" spans="1:9">
      <c r="A36" s="43" t="s">
        <v>89</v>
      </c>
      <c r="B36" s="52">
        <v>2147</v>
      </c>
      <c r="C36" s="59"/>
      <c r="D36" s="230">
        <f>D38+D37</f>
        <v>23</v>
      </c>
      <c r="E36" s="59">
        <f>E38</f>
        <v>22.4</v>
      </c>
      <c r="F36" s="59">
        <f t="shared" si="0"/>
        <v>-0.60000000000000142</v>
      </c>
      <c r="G36" s="60">
        <f>E36*100/D36</f>
        <v>97.391304347826093</v>
      </c>
    </row>
    <row r="37" spans="1:9">
      <c r="A37" s="43" t="s">
        <v>446</v>
      </c>
      <c r="B37" s="52" t="s">
        <v>405</v>
      </c>
      <c r="C37" s="59"/>
      <c r="D37" s="59"/>
      <c r="E37" s="59"/>
      <c r="F37" s="59"/>
      <c r="G37" s="60"/>
    </row>
    <row r="38" spans="1:9">
      <c r="A38" s="43" t="s">
        <v>404</v>
      </c>
      <c r="B38" s="52" t="s">
        <v>455</v>
      </c>
      <c r="C38" s="59"/>
      <c r="D38" s="59">
        <v>23</v>
      </c>
      <c r="E38" s="59">
        <v>22.4</v>
      </c>
      <c r="F38" s="59">
        <f t="shared" si="0"/>
        <v>-0.60000000000000142</v>
      </c>
      <c r="G38" s="60">
        <f>E38*100/D38</f>
        <v>97.391304347826093</v>
      </c>
    </row>
    <row r="39" spans="1:9" s="58" customFormat="1" ht="40.5">
      <c r="A39" s="43" t="s">
        <v>84</v>
      </c>
      <c r="B39" s="52">
        <v>2150</v>
      </c>
      <c r="C39" s="59"/>
      <c r="D39" s="59">
        <v>334</v>
      </c>
      <c r="E39" s="59">
        <v>328</v>
      </c>
      <c r="F39" s="59">
        <f t="shared" si="0"/>
        <v>-6</v>
      </c>
      <c r="G39" s="60">
        <f>E39*100/D39</f>
        <v>98.203592814371262</v>
      </c>
    </row>
    <row r="40" spans="1:9" s="58" customFormat="1">
      <c r="A40" s="55" t="s">
        <v>459</v>
      </c>
      <c r="B40" s="61">
        <v>2200</v>
      </c>
      <c r="C40" s="59"/>
      <c r="D40" s="231">
        <f>D26+D39+D20</f>
        <v>634</v>
      </c>
      <c r="E40" s="62">
        <f>E26+E39+E20</f>
        <v>620.4</v>
      </c>
      <c r="F40" s="62">
        <f>F26+F39+F20</f>
        <v>-13.600000000000023</v>
      </c>
      <c r="G40" s="62" t="e">
        <f>G26+G39+G20</f>
        <v>#DIV/0!</v>
      </c>
    </row>
    <row r="41" spans="1:9" s="58" customFormat="1" ht="16.5" customHeight="1">
      <c r="A41" s="63"/>
      <c r="B41" s="57"/>
      <c r="C41" s="57"/>
      <c r="D41" s="57"/>
      <c r="E41" s="57"/>
      <c r="F41" s="57"/>
      <c r="G41" s="57"/>
    </row>
    <row r="42" spans="1:9" s="28" customFormat="1" ht="20.100000000000001" customHeight="1">
      <c r="A42" s="182" t="s">
        <v>359</v>
      </c>
      <c r="B42" s="180"/>
      <c r="F42" s="242" t="s">
        <v>454</v>
      </c>
      <c r="G42" s="242"/>
    </row>
    <row r="43" spans="1:9" s="45" customFormat="1" ht="20.100000000000001" customHeight="1">
      <c r="A43" s="35" t="s">
        <v>388</v>
      </c>
      <c r="C43" s="256" t="s">
        <v>79</v>
      </c>
      <c r="D43" s="256"/>
      <c r="E43" s="28"/>
      <c r="F43" s="278" t="s">
        <v>103</v>
      </c>
      <c r="G43" s="278"/>
    </row>
    <row r="44" spans="1:9" s="57" customFormat="1" ht="29.25" customHeight="1">
      <c r="A44" s="64"/>
      <c r="H44" s="56"/>
      <c r="I44" s="56"/>
    </row>
    <row r="45" spans="1:9" s="152" customFormat="1" ht="80.25" customHeight="1">
      <c r="A45" s="269"/>
      <c r="B45" s="269"/>
      <c r="C45" s="269"/>
      <c r="D45" s="269"/>
      <c r="E45" s="269"/>
      <c r="F45" s="269"/>
      <c r="G45" s="269"/>
      <c r="H45" s="269"/>
    </row>
    <row r="46" spans="1:9" s="57" customFormat="1">
      <c r="A46" s="64"/>
      <c r="H46" s="56"/>
      <c r="I46" s="56"/>
    </row>
    <row r="47" spans="1:9" s="57" customFormat="1">
      <c r="A47" s="64"/>
      <c r="H47" s="56"/>
      <c r="I47" s="56"/>
    </row>
    <row r="48" spans="1:9" s="57" customFormat="1">
      <c r="A48" s="64"/>
      <c r="H48" s="56"/>
      <c r="I48" s="56"/>
    </row>
    <row r="49" spans="1:9" s="57" customFormat="1">
      <c r="A49" s="64"/>
      <c r="H49" s="56"/>
      <c r="I49" s="56"/>
    </row>
    <row r="50" spans="1:9" s="57" customFormat="1">
      <c r="A50" s="64"/>
      <c r="H50" s="56"/>
      <c r="I50" s="56"/>
    </row>
    <row r="51" spans="1:9" s="57" customFormat="1">
      <c r="A51" s="64"/>
      <c r="H51" s="56"/>
      <c r="I51" s="56"/>
    </row>
    <row r="52" spans="1:9" s="57" customFormat="1">
      <c r="A52" s="64"/>
      <c r="H52" s="56"/>
      <c r="I52" s="56"/>
    </row>
    <row r="53" spans="1:9" s="57" customFormat="1">
      <c r="A53" s="64"/>
      <c r="H53" s="56"/>
      <c r="I53" s="56"/>
    </row>
    <row r="54" spans="1:9" s="57" customFormat="1">
      <c r="A54" s="64"/>
      <c r="H54" s="56"/>
      <c r="I54" s="56"/>
    </row>
    <row r="55" spans="1:9" s="57" customFormat="1">
      <c r="A55" s="64"/>
      <c r="H55" s="56"/>
      <c r="I55" s="56"/>
    </row>
    <row r="56" spans="1:9" s="57" customFormat="1">
      <c r="A56" s="64"/>
      <c r="H56" s="56"/>
      <c r="I56" s="56"/>
    </row>
    <row r="57" spans="1:9" s="57" customFormat="1">
      <c r="A57" s="64"/>
      <c r="H57" s="56"/>
      <c r="I57" s="56"/>
    </row>
    <row r="58" spans="1:9" s="57" customFormat="1">
      <c r="A58" s="64"/>
      <c r="H58" s="56"/>
      <c r="I58" s="56"/>
    </row>
    <row r="59" spans="1:9" s="57" customFormat="1">
      <c r="A59" s="64"/>
      <c r="H59" s="56"/>
      <c r="I59" s="56"/>
    </row>
    <row r="60" spans="1:9" s="57" customFormat="1">
      <c r="A60" s="64"/>
      <c r="H60" s="56"/>
      <c r="I60" s="56"/>
    </row>
    <row r="61" spans="1:9" s="57" customFormat="1">
      <c r="A61" s="64"/>
      <c r="H61" s="56"/>
      <c r="I61" s="56"/>
    </row>
    <row r="62" spans="1:9" s="57" customFormat="1">
      <c r="A62" s="64"/>
      <c r="H62" s="56"/>
      <c r="I62" s="56"/>
    </row>
    <row r="63" spans="1:9" s="57" customFormat="1">
      <c r="A63" s="64"/>
      <c r="H63" s="56"/>
      <c r="I63" s="56"/>
    </row>
    <row r="64" spans="1:9" s="57" customFormat="1">
      <c r="A64" s="64"/>
      <c r="H64" s="56"/>
      <c r="I64" s="56"/>
    </row>
    <row r="65" spans="1:9" s="57" customFormat="1">
      <c r="A65" s="64"/>
      <c r="H65" s="56"/>
      <c r="I65" s="56"/>
    </row>
    <row r="66" spans="1:9" s="57" customFormat="1">
      <c r="A66" s="64"/>
      <c r="H66" s="56"/>
      <c r="I66" s="56"/>
    </row>
    <row r="67" spans="1:9" s="57" customFormat="1">
      <c r="A67" s="64"/>
      <c r="H67" s="56"/>
      <c r="I67" s="56"/>
    </row>
    <row r="68" spans="1:9" s="57" customFormat="1">
      <c r="A68" s="64"/>
      <c r="H68" s="56"/>
      <c r="I68" s="56"/>
    </row>
    <row r="69" spans="1:9" s="57" customFormat="1">
      <c r="A69" s="64"/>
      <c r="H69" s="56"/>
      <c r="I69" s="56"/>
    </row>
    <row r="70" spans="1:9" s="57" customFormat="1">
      <c r="A70" s="64"/>
      <c r="H70" s="56"/>
      <c r="I70" s="56"/>
    </row>
    <row r="71" spans="1:9" s="57" customFormat="1">
      <c r="A71" s="64"/>
      <c r="H71" s="56"/>
      <c r="I71" s="56"/>
    </row>
    <row r="72" spans="1:9" s="57" customFormat="1">
      <c r="A72" s="64"/>
      <c r="H72" s="56"/>
      <c r="I72" s="56"/>
    </row>
    <row r="73" spans="1:9" s="57" customFormat="1">
      <c r="A73" s="64"/>
      <c r="H73" s="56"/>
      <c r="I73" s="56"/>
    </row>
    <row r="74" spans="1:9" s="57" customFormat="1">
      <c r="A74" s="64"/>
      <c r="H74" s="56"/>
      <c r="I74" s="56"/>
    </row>
    <row r="75" spans="1:9" s="57" customFormat="1">
      <c r="A75" s="64"/>
      <c r="H75" s="56"/>
      <c r="I75" s="56"/>
    </row>
    <row r="76" spans="1:9" s="57" customFormat="1">
      <c r="A76" s="64"/>
      <c r="H76" s="56"/>
      <c r="I76" s="56"/>
    </row>
    <row r="77" spans="1:9" s="57" customFormat="1">
      <c r="A77" s="64"/>
      <c r="H77" s="56"/>
      <c r="I77" s="56"/>
    </row>
    <row r="78" spans="1:9" s="57" customFormat="1">
      <c r="A78" s="64"/>
      <c r="H78" s="56"/>
      <c r="I78" s="56"/>
    </row>
    <row r="79" spans="1:9" s="57" customFormat="1">
      <c r="A79" s="64"/>
      <c r="H79" s="56"/>
      <c r="I79" s="56"/>
    </row>
    <row r="80" spans="1:9" s="57" customFormat="1">
      <c r="A80" s="64"/>
      <c r="H80" s="56"/>
      <c r="I80" s="56"/>
    </row>
    <row r="81" spans="1:9" s="57" customFormat="1">
      <c r="A81" s="64"/>
      <c r="H81" s="56"/>
      <c r="I81" s="56"/>
    </row>
    <row r="82" spans="1:9" s="57" customFormat="1">
      <c r="A82" s="64"/>
      <c r="H82" s="56"/>
      <c r="I82" s="56"/>
    </row>
    <row r="83" spans="1:9" s="57" customFormat="1">
      <c r="A83" s="64"/>
      <c r="H83" s="56"/>
      <c r="I83" s="56"/>
    </row>
    <row r="84" spans="1:9" s="57" customFormat="1">
      <c r="A84" s="64"/>
      <c r="H84" s="56"/>
      <c r="I84" s="56"/>
    </row>
    <row r="85" spans="1:9" s="57" customFormat="1">
      <c r="A85" s="64"/>
      <c r="H85" s="56"/>
      <c r="I85" s="56"/>
    </row>
    <row r="86" spans="1:9" s="57" customFormat="1">
      <c r="A86" s="64"/>
      <c r="H86" s="56"/>
      <c r="I86" s="56"/>
    </row>
    <row r="87" spans="1:9" s="57" customFormat="1">
      <c r="A87" s="64"/>
      <c r="H87" s="56"/>
      <c r="I87" s="56"/>
    </row>
    <row r="88" spans="1:9" s="57" customFormat="1">
      <c r="A88" s="64"/>
      <c r="H88" s="56"/>
      <c r="I88" s="56"/>
    </row>
    <row r="89" spans="1:9" s="57" customFormat="1">
      <c r="A89" s="64"/>
      <c r="H89" s="56"/>
      <c r="I89" s="56"/>
    </row>
    <row r="90" spans="1:9" s="57" customFormat="1">
      <c r="A90" s="64"/>
      <c r="H90" s="56"/>
      <c r="I90" s="56"/>
    </row>
    <row r="91" spans="1:9" s="57" customFormat="1">
      <c r="A91" s="64"/>
      <c r="H91" s="56"/>
      <c r="I91" s="56"/>
    </row>
    <row r="92" spans="1:9" s="57" customFormat="1">
      <c r="A92" s="64"/>
      <c r="H92" s="56"/>
      <c r="I92" s="56"/>
    </row>
    <row r="93" spans="1:9" s="57" customFormat="1">
      <c r="A93" s="64"/>
      <c r="H93" s="56"/>
      <c r="I93" s="56"/>
    </row>
    <row r="94" spans="1:9" s="57" customFormat="1">
      <c r="A94" s="64"/>
      <c r="H94" s="56"/>
      <c r="I94" s="56"/>
    </row>
    <row r="95" spans="1:9" s="57" customFormat="1">
      <c r="A95" s="64"/>
      <c r="H95" s="56"/>
      <c r="I95" s="56"/>
    </row>
    <row r="96" spans="1:9" s="57" customFormat="1">
      <c r="A96" s="64"/>
      <c r="H96" s="56"/>
      <c r="I96" s="56"/>
    </row>
    <row r="97" spans="1:9" s="57" customFormat="1">
      <c r="A97" s="64"/>
      <c r="H97" s="56"/>
      <c r="I97" s="56"/>
    </row>
    <row r="98" spans="1:9" s="57" customFormat="1">
      <c r="A98" s="64"/>
      <c r="H98" s="56"/>
      <c r="I98" s="56"/>
    </row>
    <row r="99" spans="1:9" s="57" customFormat="1">
      <c r="A99" s="64"/>
      <c r="H99" s="56"/>
      <c r="I99" s="56"/>
    </row>
    <row r="100" spans="1:9" s="57" customFormat="1">
      <c r="A100" s="64"/>
      <c r="H100" s="56"/>
      <c r="I100" s="56"/>
    </row>
    <row r="101" spans="1:9" s="57" customFormat="1">
      <c r="A101" s="64"/>
      <c r="H101" s="56"/>
      <c r="I101" s="56"/>
    </row>
    <row r="102" spans="1:9" s="57" customFormat="1">
      <c r="A102" s="64"/>
      <c r="H102" s="56"/>
      <c r="I102" s="56"/>
    </row>
    <row r="103" spans="1:9" s="57" customFormat="1">
      <c r="A103" s="64"/>
      <c r="H103" s="56"/>
      <c r="I103" s="56"/>
    </row>
    <row r="104" spans="1:9" s="57" customFormat="1">
      <c r="A104" s="64"/>
      <c r="H104" s="56"/>
      <c r="I104" s="56"/>
    </row>
    <row r="105" spans="1:9" s="57" customFormat="1">
      <c r="A105" s="64"/>
      <c r="H105" s="56"/>
      <c r="I105" s="56"/>
    </row>
    <row r="106" spans="1:9" s="57" customFormat="1">
      <c r="A106" s="64"/>
      <c r="H106" s="56"/>
      <c r="I106" s="56"/>
    </row>
    <row r="107" spans="1:9" s="57" customFormat="1">
      <c r="A107" s="64"/>
      <c r="H107" s="56"/>
      <c r="I107" s="56"/>
    </row>
    <row r="108" spans="1:9" s="57" customFormat="1">
      <c r="A108" s="64"/>
      <c r="H108" s="56"/>
      <c r="I108" s="56"/>
    </row>
    <row r="109" spans="1:9" s="57" customFormat="1">
      <c r="A109" s="64"/>
      <c r="H109" s="56"/>
      <c r="I109" s="56"/>
    </row>
    <row r="110" spans="1:9" s="57" customFormat="1">
      <c r="A110" s="64"/>
      <c r="H110" s="56"/>
      <c r="I110" s="56"/>
    </row>
    <row r="111" spans="1:9" s="57" customFormat="1">
      <c r="A111" s="64"/>
      <c r="H111" s="56"/>
      <c r="I111" s="56"/>
    </row>
    <row r="112" spans="1:9" s="57" customFormat="1">
      <c r="A112" s="64"/>
      <c r="H112" s="56"/>
      <c r="I112" s="56"/>
    </row>
    <row r="113" spans="1:9" s="57" customFormat="1">
      <c r="A113" s="64"/>
      <c r="H113" s="56"/>
      <c r="I113" s="56"/>
    </row>
    <row r="114" spans="1:9" s="57" customFormat="1">
      <c r="A114" s="64"/>
      <c r="H114" s="56"/>
      <c r="I114" s="56"/>
    </row>
    <row r="115" spans="1:9" s="57" customFormat="1">
      <c r="A115" s="64"/>
      <c r="H115" s="56"/>
      <c r="I115" s="56"/>
    </row>
    <row r="116" spans="1:9" s="57" customFormat="1">
      <c r="A116" s="64"/>
      <c r="H116" s="56"/>
      <c r="I116" s="56"/>
    </row>
    <row r="117" spans="1:9" s="57" customFormat="1">
      <c r="A117" s="64"/>
      <c r="H117" s="56"/>
      <c r="I117" s="56"/>
    </row>
    <row r="118" spans="1:9" s="57" customFormat="1">
      <c r="A118" s="64"/>
      <c r="H118" s="56"/>
      <c r="I118" s="56"/>
    </row>
    <row r="119" spans="1:9" s="57" customFormat="1">
      <c r="A119" s="64"/>
      <c r="H119" s="56"/>
      <c r="I119" s="56"/>
    </row>
    <row r="120" spans="1:9" s="57" customFormat="1">
      <c r="A120" s="64"/>
      <c r="H120" s="56"/>
      <c r="I120" s="56"/>
    </row>
    <row r="121" spans="1:9" s="57" customFormat="1">
      <c r="A121" s="64"/>
      <c r="H121" s="56"/>
      <c r="I121" s="56"/>
    </row>
    <row r="122" spans="1:9" s="57" customFormat="1">
      <c r="A122" s="64"/>
      <c r="H122" s="56"/>
      <c r="I122" s="56"/>
    </row>
    <row r="123" spans="1:9" s="57" customFormat="1">
      <c r="A123" s="64"/>
      <c r="H123" s="56"/>
      <c r="I123" s="56"/>
    </row>
    <row r="124" spans="1:9" s="57" customFormat="1">
      <c r="A124" s="64"/>
      <c r="H124" s="56"/>
      <c r="I124" s="56"/>
    </row>
    <row r="125" spans="1:9" s="57" customFormat="1">
      <c r="A125" s="64"/>
      <c r="H125" s="56"/>
      <c r="I125" s="56"/>
    </row>
    <row r="126" spans="1:9" s="57" customFormat="1">
      <c r="A126" s="64"/>
      <c r="H126" s="56"/>
      <c r="I126" s="56"/>
    </row>
    <row r="127" spans="1:9" s="57" customFormat="1">
      <c r="A127" s="64"/>
      <c r="H127" s="56"/>
      <c r="I127" s="56"/>
    </row>
    <row r="128" spans="1:9" s="57" customFormat="1">
      <c r="A128" s="64"/>
      <c r="H128" s="56"/>
      <c r="I128" s="56"/>
    </row>
    <row r="129" spans="1:9" s="57" customFormat="1">
      <c r="A129" s="64"/>
      <c r="H129" s="56"/>
      <c r="I129" s="56"/>
    </row>
    <row r="130" spans="1:9" s="57" customFormat="1">
      <c r="A130" s="64"/>
      <c r="H130" s="56"/>
      <c r="I130" s="56"/>
    </row>
    <row r="131" spans="1:9" s="57" customFormat="1">
      <c r="A131" s="64"/>
      <c r="H131" s="56"/>
      <c r="I131" s="56"/>
    </row>
    <row r="132" spans="1:9" s="57" customFormat="1">
      <c r="A132" s="64"/>
      <c r="H132" s="56"/>
      <c r="I132" s="56"/>
    </row>
    <row r="133" spans="1:9" s="57" customFormat="1">
      <c r="A133" s="64"/>
      <c r="H133" s="56"/>
      <c r="I133" s="56"/>
    </row>
    <row r="134" spans="1:9" s="57" customFormat="1">
      <c r="A134" s="64"/>
      <c r="H134" s="56"/>
      <c r="I134" s="56"/>
    </row>
    <row r="135" spans="1:9" s="57" customFormat="1">
      <c r="A135" s="64"/>
      <c r="H135" s="56"/>
      <c r="I135" s="56"/>
    </row>
    <row r="136" spans="1:9" s="57" customFormat="1">
      <c r="A136" s="64"/>
      <c r="H136" s="56"/>
      <c r="I136" s="56"/>
    </row>
    <row r="137" spans="1:9" s="57" customFormat="1">
      <c r="A137" s="64"/>
      <c r="H137" s="56"/>
      <c r="I137" s="56"/>
    </row>
    <row r="138" spans="1:9" s="57" customFormat="1">
      <c r="A138" s="64"/>
      <c r="H138" s="56"/>
      <c r="I138" s="56"/>
    </row>
    <row r="139" spans="1:9" s="57" customFormat="1">
      <c r="A139" s="64"/>
      <c r="H139" s="56"/>
      <c r="I139" s="56"/>
    </row>
    <row r="140" spans="1:9" s="57" customFormat="1">
      <c r="A140" s="64"/>
      <c r="H140" s="56"/>
      <c r="I140" s="56"/>
    </row>
    <row r="141" spans="1:9" s="57" customFormat="1">
      <c r="A141" s="64"/>
      <c r="H141" s="56"/>
      <c r="I141" s="56"/>
    </row>
    <row r="142" spans="1:9" s="57" customFormat="1">
      <c r="A142" s="64"/>
      <c r="H142" s="56"/>
      <c r="I142" s="56"/>
    </row>
    <row r="143" spans="1:9" s="57" customFormat="1">
      <c r="A143" s="64"/>
      <c r="H143" s="56"/>
      <c r="I143" s="56"/>
    </row>
    <row r="144" spans="1:9" s="57" customFormat="1">
      <c r="A144" s="64"/>
      <c r="H144" s="56"/>
      <c r="I144" s="56"/>
    </row>
    <row r="145" spans="1:9" s="57" customFormat="1">
      <c r="A145" s="64"/>
      <c r="H145" s="56"/>
      <c r="I145" s="56"/>
    </row>
    <row r="146" spans="1:9" s="57" customFormat="1">
      <c r="A146" s="64"/>
      <c r="H146" s="56"/>
      <c r="I146" s="56"/>
    </row>
    <row r="147" spans="1:9" s="57" customFormat="1">
      <c r="A147" s="64"/>
      <c r="H147" s="56"/>
      <c r="I147" s="56"/>
    </row>
    <row r="148" spans="1:9" s="57" customFormat="1">
      <c r="A148" s="64"/>
      <c r="H148" s="56"/>
      <c r="I148" s="56"/>
    </row>
    <row r="149" spans="1:9" s="57" customFormat="1">
      <c r="A149" s="64"/>
      <c r="H149" s="56"/>
      <c r="I149" s="56"/>
    </row>
    <row r="150" spans="1:9" s="57" customFormat="1">
      <c r="A150" s="64"/>
      <c r="H150" s="56"/>
      <c r="I150" s="56"/>
    </row>
    <row r="151" spans="1:9" s="57" customFormat="1">
      <c r="A151" s="64"/>
      <c r="H151" s="56"/>
      <c r="I151" s="56"/>
    </row>
    <row r="152" spans="1:9" s="57" customFormat="1">
      <c r="A152" s="64"/>
      <c r="H152" s="56"/>
      <c r="I152" s="56"/>
    </row>
    <row r="153" spans="1:9" s="57" customFormat="1">
      <c r="A153" s="64"/>
      <c r="H153" s="56"/>
      <c r="I153" s="56"/>
    </row>
    <row r="154" spans="1:9" s="57" customFormat="1">
      <c r="A154" s="64"/>
      <c r="H154" s="56"/>
      <c r="I154" s="56"/>
    </row>
    <row r="155" spans="1:9" s="57" customFormat="1">
      <c r="A155" s="64"/>
      <c r="H155" s="56"/>
      <c r="I155" s="56"/>
    </row>
    <row r="156" spans="1:9" s="57" customFormat="1">
      <c r="A156" s="64"/>
      <c r="H156" s="56"/>
      <c r="I156" s="56"/>
    </row>
    <row r="157" spans="1:9" s="57" customFormat="1">
      <c r="A157" s="64"/>
      <c r="H157" s="56"/>
      <c r="I157" s="56"/>
    </row>
    <row r="158" spans="1:9" s="57" customFormat="1">
      <c r="A158" s="64"/>
      <c r="H158" s="56"/>
      <c r="I158" s="56"/>
    </row>
    <row r="159" spans="1:9" s="57" customFormat="1">
      <c r="A159" s="64"/>
      <c r="H159" s="56"/>
      <c r="I159" s="56"/>
    </row>
    <row r="160" spans="1:9" s="57" customFormat="1">
      <c r="A160" s="64"/>
      <c r="H160" s="56"/>
      <c r="I160" s="56"/>
    </row>
    <row r="161" spans="1:9" s="57" customFormat="1">
      <c r="A161" s="64"/>
      <c r="H161" s="56"/>
      <c r="I161" s="56"/>
    </row>
    <row r="162" spans="1:9" s="57" customFormat="1">
      <c r="A162" s="64"/>
      <c r="H162" s="56"/>
      <c r="I162" s="56"/>
    </row>
    <row r="163" spans="1:9" s="57" customFormat="1">
      <c r="A163" s="64"/>
      <c r="H163" s="56"/>
      <c r="I163" s="56"/>
    </row>
    <row r="164" spans="1:9" s="57" customFormat="1">
      <c r="A164" s="64"/>
      <c r="H164" s="56"/>
      <c r="I164" s="56"/>
    </row>
    <row r="165" spans="1:9" s="57" customFormat="1">
      <c r="A165" s="64"/>
      <c r="H165" s="56"/>
      <c r="I165" s="56"/>
    </row>
    <row r="166" spans="1:9" s="57" customFormat="1">
      <c r="A166" s="64"/>
      <c r="H166" s="56"/>
      <c r="I166" s="56"/>
    </row>
    <row r="167" spans="1:9" s="57" customFormat="1">
      <c r="A167" s="64"/>
      <c r="H167" s="56"/>
      <c r="I167" s="56"/>
    </row>
    <row r="168" spans="1:9" s="57" customFormat="1">
      <c r="A168" s="64"/>
      <c r="H168" s="56"/>
      <c r="I168" s="56"/>
    </row>
    <row r="169" spans="1:9" s="57" customFormat="1">
      <c r="A169" s="64"/>
      <c r="H169" s="56"/>
      <c r="I169" s="56"/>
    </row>
    <row r="170" spans="1:9" s="57" customFormat="1">
      <c r="A170" s="64"/>
      <c r="H170" s="56"/>
      <c r="I170" s="56"/>
    </row>
    <row r="171" spans="1:9" s="57" customFormat="1">
      <c r="A171" s="64"/>
      <c r="H171" s="56"/>
      <c r="I171" s="56"/>
    </row>
    <row r="172" spans="1:9" s="57" customFormat="1">
      <c r="A172" s="64"/>
      <c r="H172" s="56"/>
      <c r="I172" s="56"/>
    </row>
    <row r="173" spans="1:9" s="57" customFormat="1">
      <c r="A173" s="64"/>
      <c r="H173" s="56"/>
      <c r="I173" s="56"/>
    </row>
    <row r="174" spans="1:9" s="57" customFormat="1">
      <c r="A174" s="64"/>
      <c r="H174" s="56"/>
      <c r="I174" s="56"/>
    </row>
    <row r="175" spans="1:9" s="57" customFormat="1">
      <c r="A175" s="64"/>
      <c r="H175" s="56"/>
      <c r="I175" s="56"/>
    </row>
    <row r="176" spans="1:9" s="57" customFormat="1">
      <c r="A176" s="64"/>
      <c r="H176" s="56"/>
      <c r="I176" s="56"/>
    </row>
    <row r="177" spans="1:9" s="57" customFormat="1">
      <c r="A177" s="64"/>
      <c r="H177" s="56"/>
      <c r="I177" s="56"/>
    </row>
    <row r="178" spans="1:9" s="57" customFormat="1">
      <c r="A178" s="64"/>
      <c r="H178" s="56"/>
      <c r="I178" s="56"/>
    </row>
    <row r="179" spans="1:9" s="57" customFormat="1">
      <c r="A179" s="64"/>
      <c r="H179" s="56"/>
      <c r="I179" s="56"/>
    </row>
    <row r="180" spans="1:9" s="57" customFormat="1">
      <c r="A180" s="64"/>
      <c r="H180" s="56"/>
      <c r="I180" s="56"/>
    </row>
    <row r="181" spans="1:9" s="57" customFormat="1">
      <c r="A181" s="64"/>
      <c r="H181" s="56"/>
      <c r="I181" s="56"/>
    </row>
    <row r="182" spans="1:9" s="57" customFormat="1">
      <c r="A182" s="64"/>
      <c r="H182" s="56"/>
      <c r="I182" s="56"/>
    </row>
    <row r="183" spans="1:9" s="57" customFormat="1">
      <c r="A183" s="64"/>
      <c r="H183" s="56"/>
      <c r="I183" s="56"/>
    </row>
    <row r="184" spans="1:9" s="57" customFormat="1">
      <c r="A184" s="64"/>
      <c r="H184" s="56"/>
      <c r="I184" s="56"/>
    </row>
    <row r="185" spans="1:9" s="57" customFormat="1">
      <c r="A185" s="64"/>
      <c r="H185" s="56"/>
      <c r="I185" s="56"/>
    </row>
    <row r="186" spans="1:9" s="57" customFormat="1">
      <c r="A186" s="64"/>
      <c r="H186" s="56"/>
      <c r="I186" s="56"/>
    </row>
    <row r="187" spans="1:9" s="57" customFormat="1">
      <c r="A187" s="64"/>
      <c r="H187" s="56"/>
      <c r="I187" s="56"/>
    </row>
    <row r="188" spans="1:9" s="57" customFormat="1">
      <c r="A188" s="64"/>
      <c r="H188" s="56"/>
      <c r="I188" s="56"/>
    </row>
    <row r="189" spans="1:9" s="57" customFormat="1">
      <c r="A189" s="64"/>
      <c r="H189" s="56"/>
      <c r="I189" s="56"/>
    </row>
    <row r="190" spans="1:9" s="57" customFormat="1">
      <c r="A190" s="64"/>
      <c r="H190" s="56"/>
      <c r="I190" s="56"/>
    </row>
  </sheetData>
  <mergeCells count="11">
    <mergeCell ref="F42:G42"/>
    <mergeCell ref="A45:H45"/>
    <mergeCell ref="A7:G7"/>
    <mergeCell ref="A19:G19"/>
    <mergeCell ref="A3:G3"/>
    <mergeCell ref="A4:A5"/>
    <mergeCell ref="B4:B5"/>
    <mergeCell ref="D4:G4"/>
    <mergeCell ref="C4:C5"/>
    <mergeCell ref="C43:D43"/>
    <mergeCell ref="F43:G43"/>
  </mergeCells>
  <phoneticPr fontId="3" type="noConversion"/>
  <pageMargins left="0.25" right="0.25" top="0.75" bottom="0.75" header="0.3" footer="0.3"/>
  <pageSetup paperSize="9" scale="57" fitToHeight="2" orientation="portrait" horizontalDpi="4294967293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85"/>
  <sheetViews>
    <sheetView view="pageBreakPreview" topLeftCell="A70" zoomScale="75" zoomScaleNormal="75" zoomScaleSheetLayoutView="75" workbookViewId="0">
      <selection activeCell="E7" sqref="E7"/>
    </sheetView>
  </sheetViews>
  <sheetFormatPr defaultRowHeight="18.75"/>
  <cols>
    <col min="1" max="1" width="60.140625" style="2" customWidth="1"/>
    <col min="2" max="2" width="12" style="2" customWidth="1"/>
    <col min="3" max="3" width="18.85546875" style="2" customWidth="1"/>
    <col min="4" max="4" width="11" style="2" customWidth="1"/>
    <col min="5" max="5" width="10.7109375" style="2" customWidth="1"/>
    <col min="6" max="6" width="16" style="2" customWidth="1"/>
    <col min="7" max="7" width="14.85546875" style="2" customWidth="1"/>
    <col min="8" max="16384" width="9.140625" style="2"/>
  </cols>
  <sheetData>
    <row r="1" spans="1:7">
      <c r="A1" s="282" t="s">
        <v>376</v>
      </c>
      <c r="B1" s="282"/>
      <c r="C1" s="282"/>
      <c r="D1" s="282"/>
      <c r="E1" s="282"/>
      <c r="F1" s="282"/>
      <c r="G1" s="282"/>
    </row>
    <row r="2" spans="1:7">
      <c r="A2" s="12"/>
      <c r="B2" s="12"/>
      <c r="C2" s="12"/>
      <c r="D2" s="12"/>
      <c r="E2" s="12"/>
      <c r="F2" s="12"/>
      <c r="G2" s="12"/>
    </row>
    <row r="3" spans="1:7" ht="39" customHeight="1">
      <c r="A3" s="283" t="s">
        <v>286</v>
      </c>
      <c r="B3" s="284" t="s">
        <v>0</v>
      </c>
      <c r="C3" s="276" t="s">
        <v>356</v>
      </c>
      <c r="D3" s="285" t="s">
        <v>354</v>
      </c>
      <c r="E3" s="285"/>
      <c r="F3" s="285"/>
      <c r="G3" s="285"/>
    </row>
    <row r="4" spans="1:7" ht="38.25" customHeight="1">
      <c r="A4" s="283"/>
      <c r="B4" s="284"/>
      <c r="C4" s="277"/>
      <c r="D4" s="5" t="s">
        <v>264</v>
      </c>
      <c r="E4" s="5" t="s">
        <v>247</v>
      </c>
      <c r="F4" s="17" t="s">
        <v>274</v>
      </c>
      <c r="G4" s="17" t="s">
        <v>275</v>
      </c>
    </row>
    <row r="5" spans="1:7">
      <c r="A5" s="5">
        <v>1</v>
      </c>
      <c r="B5" s="9">
        <v>2</v>
      </c>
      <c r="C5" s="5">
        <v>3</v>
      </c>
      <c r="D5" s="5">
        <v>4</v>
      </c>
      <c r="E5" s="9">
        <v>5</v>
      </c>
      <c r="F5" s="5">
        <v>6</v>
      </c>
      <c r="G5" s="9">
        <v>7</v>
      </c>
    </row>
    <row r="6" spans="1:7" s="16" customFormat="1">
      <c r="A6" s="279" t="s">
        <v>159</v>
      </c>
      <c r="B6" s="280"/>
      <c r="C6" s="280"/>
      <c r="D6" s="280"/>
      <c r="E6" s="280"/>
      <c r="F6" s="280"/>
      <c r="G6" s="281"/>
    </row>
    <row r="7" spans="1:7" ht="37.5">
      <c r="A7" s="14" t="s">
        <v>178</v>
      </c>
      <c r="B7" s="7">
        <v>1170</v>
      </c>
      <c r="C7" s="23"/>
      <c r="D7" s="23">
        <v>-2167</v>
      </c>
      <c r="E7" s="23">
        <v>-1671</v>
      </c>
      <c r="F7" s="23">
        <f>E7-D7</f>
        <v>496</v>
      </c>
      <c r="G7" s="24"/>
    </row>
    <row r="8" spans="1:7">
      <c r="A8" s="14" t="s">
        <v>179</v>
      </c>
      <c r="B8" s="10"/>
      <c r="C8" s="22"/>
      <c r="D8" s="22"/>
      <c r="E8" s="22"/>
      <c r="F8" s="23">
        <f t="shared" ref="F8:F21" si="0">E8-D8</f>
        <v>0</v>
      </c>
      <c r="G8" s="24"/>
    </row>
    <row r="9" spans="1:7">
      <c r="A9" s="14" t="s">
        <v>182</v>
      </c>
      <c r="B9" s="4">
        <v>3000</v>
      </c>
      <c r="C9" s="22"/>
      <c r="D9" s="22">
        <v>6</v>
      </c>
      <c r="E9" s="22">
        <v>3</v>
      </c>
      <c r="F9" s="23">
        <f t="shared" si="0"/>
        <v>-3</v>
      </c>
      <c r="G9" s="24">
        <f>E9*100/D9</f>
        <v>50</v>
      </c>
    </row>
    <row r="10" spans="1:7">
      <c r="A10" s="14" t="s">
        <v>183</v>
      </c>
      <c r="B10" s="4">
        <v>3010</v>
      </c>
      <c r="C10" s="22"/>
      <c r="D10" s="22"/>
      <c r="E10" s="22"/>
      <c r="F10" s="23">
        <f t="shared" si="0"/>
        <v>0</v>
      </c>
      <c r="G10" s="24"/>
    </row>
    <row r="11" spans="1:7" ht="37.5">
      <c r="A11" s="14" t="s">
        <v>184</v>
      </c>
      <c r="B11" s="4">
        <v>3020</v>
      </c>
      <c r="C11" s="22"/>
      <c r="D11" s="22"/>
      <c r="E11" s="22"/>
      <c r="F11" s="23">
        <f t="shared" si="0"/>
        <v>0</v>
      </c>
      <c r="G11" s="24"/>
    </row>
    <row r="12" spans="1:7" ht="37.5">
      <c r="A12" s="14" t="s">
        <v>185</v>
      </c>
      <c r="B12" s="4">
        <v>3030</v>
      </c>
      <c r="C12" s="22"/>
      <c r="D12" s="22">
        <v>0</v>
      </c>
      <c r="E12" s="186"/>
      <c r="F12" s="23">
        <f t="shared" si="0"/>
        <v>0</v>
      </c>
      <c r="G12" s="24"/>
    </row>
    <row r="13" spans="1:7" ht="56.25">
      <c r="A13" s="14" t="s">
        <v>460</v>
      </c>
      <c r="B13" s="4" t="s">
        <v>461</v>
      </c>
      <c r="C13" s="22"/>
      <c r="D13" s="22"/>
      <c r="E13" s="186"/>
      <c r="F13" s="23"/>
      <c r="G13" s="24"/>
    </row>
    <row r="14" spans="1:7">
      <c r="A14" s="14" t="s">
        <v>462</v>
      </c>
      <c r="B14" s="4" t="s">
        <v>463</v>
      </c>
      <c r="C14" s="22"/>
      <c r="D14" s="22"/>
      <c r="E14" s="186"/>
      <c r="F14" s="23"/>
      <c r="G14" s="24"/>
    </row>
    <row r="15" spans="1:7" ht="37.5">
      <c r="A15" s="18" t="s">
        <v>255</v>
      </c>
      <c r="B15" s="4">
        <v>3040</v>
      </c>
      <c r="C15" s="22"/>
      <c r="D15" s="22">
        <v>-2167</v>
      </c>
      <c r="E15" s="22">
        <f>SUM(E7:E13)</f>
        <v>-1668</v>
      </c>
      <c r="F15" s="23">
        <f t="shared" si="0"/>
        <v>499</v>
      </c>
      <c r="G15" s="24">
        <f>E15*100/D15</f>
        <v>76.972773419473924</v>
      </c>
    </row>
    <row r="16" spans="1:7" ht="37.5">
      <c r="A16" s="14" t="s">
        <v>186</v>
      </c>
      <c r="B16" s="4">
        <v>3050</v>
      </c>
      <c r="C16" s="22"/>
      <c r="D16" s="22"/>
      <c r="E16" s="186"/>
      <c r="F16" s="23">
        <f t="shared" si="0"/>
        <v>0</v>
      </c>
      <c r="G16" s="24"/>
    </row>
    <row r="17" spans="1:7" ht="37.5">
      <c r="A17" s="14" t="s">
        <v>464</v>
      </c>
      <c r="B17" s="4" t="s">
        <v>465</v>
      </c>
      <c r="C17" s="22"/>
      <c r="D17" s="22"/>
      <c r="E17" s="186"/>
      <c r="F17" s="23">
        <f t="shared" si="0"/>
        <v>0</v>
      </c>
      <c r="G17" s="24"/>
    </row>
    <row r="18" spans="1:7" ht="37.5">
      <c r="A18" s="14" t="s">
        <v>187</v>
      </c>
      <c r="B18" s="4">
        <v>3060</v>
      </c>
      <c r="C18" s="22"/>
      <c r="D18" s="22"/>
      <c r="E18" s="186"/>
      <c r="F18" s="23">
        <f t="shared" si="0"/>
        <v>0</v>
      </c>
      <c r="G18" s="24" t="e">
        <f>E18*100/D18</f>
        <v>#DIV/0!</v>
      </c>
    </row>
    <row r="19" spans="1:7">
      <c r="A19" s="18" t="s">
        <v>180</v>
      </c>
      <c r="B19" s="4">
        <v>3070</v>
      </c>
      <c r="C19" s="22"/>
      <c r="D19" s="22">
        <f>D7+D10+D12+D13+D16+D9-D18</f>
        <v>-2161</v>
      </c>
      <c r="E19" s="22">
        <v>-1741</v>
      </c>
      <c r="F19" s="23">
        <f t="shared" si="0"/>
        <v>420</v>
      </c>
      <c r="G19" s="24">
        <f>E19*100/D19</f>
        <v>80.564553447478019</v>
      </c>
    </row>
    <row r="20" spans="1:7">
      <c r="A20" s="14" t="s">
        <v>181</v>
      </c>
      <c r="B20" s="4">
        <v>3080</v>
      </c>
      <c r="C20" s="22"/>
      <c r="D20" s="22"/>
      <c r="E20" s="22"/>
      <c r="F20" s="23">
        <f t="shared" si="0"/>
        <v>0</v>
      </c>
      <c r="G20" s="24"/>
    </row>
    <row r="21" spans="1:7" ht="37.5">
      <c r="A21" s="8" t="s">
        <v>158</v>
      </c>
      <c r="B21" s="4">
        <v>3090</v>
      </c>
      <c r="C21" s="22"/>
      <c r="D21" s="22">
        <f>D19-D20</f>
        <v>-2161</v>
      </c>
      <c r="E21" s="22">
        <f>E19-E20</f>
        <v>-1741</v>
      </c>
      <c r="F21" s="23">
        <f t="shared" si="0"/>
        <v>420</v>
      </c>
      <c r="G21" s="24">
        <f>E21*100/D21</f>
        <v>80.564553447478019</v>
      </c>
    </row>
    <row r="22" spans="1:7">
      <c r="A22" s="279" t="s">
        <v>160</v>
      </c>
      <c r="B22" s="280"/>
      <c r="C22" s="280"/>
      <c r="D22" s="280"/>
      <c r="E22" s="280"/>
      <c r="F22" s="280"/>
      <c r="G22" s="281"/>
    </row>
    <row r="23" spans="1:7">
      <c r="A23" s="18" t="s">
        <v>466</v>
      </c>
      <c r="B23" s="7"/>
      <c r="C23" s="23"/>
      <c r="D23" s="215"/>
      <c r="E23" s="23"/>
      <c r="F23" s="23"/>
      <c r="G23" s="24"/>
    </row>
    <row r="24" spans="1:7">
      <c r="A24" s="6" t="s">
        <v>32</v>
      </c>
      <c r="B24" s="7">
        <v>3200</v>
      </c>
      <c r="C24" s="23"/>
      <c r="D24" s="215"/>
      <c r="E24" s="23"/>
      <c r="F24" s="23"/>
      <c r="G24" s="24"/>
    </row>
    <row r="25" spans="1:7">
      <c r="A25" s="6" t="s">
        <v>33</v>
      </c>
      <c r="B25" s="7">
        <v>3210</v>
      </c>
      <c r="C25" s="23"/>
      <c r="D25" s="215"/>
      <c r="E25" s="23"/>
      <c r="F25" s="23"/>
      <c r="G25" s="24"/>
    </row>
    <row r="26" spans="1:7">
      <c r="A26" s="6" t="s">
        <v>54</v>
      </c>
      <c r="B26" s="7">
        <v>3220</v>
      </c>
      <c r="C26" s="23"/>
      <c r="D26" s="215"/>
      <c r="E26" s="23"/>
      <c r="F26" s="23"/>
      <c r="G26" s="24"/>
    </row>
    <row r="27" spans="1:7">
      <c r="A27" s="6" t="s">
        <v>164</v>
      </c>
      <c r="B27" s="7"/>
      <c r="C27" s="23"/>
      <c r="D27" s="215"/>
      <c r="E27" s="23"/>
      <c r="F27" s="23"/>
      <c r="G27" s="24"/>
    </row>
    <row r="28" spans="1:7">
      <c r="A28" s="6" t="s">
        <v>165</v>
      </c>
      <c r="B28" s="7">
        <v>3230</v>
      </c>
      <c r="C28" s="23"/>
      <c r="D28" s="215"/>
      <c r="E28" s="23"/>
      <c r="F28" s="23"/>
      <c r="G28" s="24"/>
    </row>
    <row r="29" spans="1:7">
      <c r="A29" s="14" t="s">
        <v>166</v>
      </c>
      <c r="B29" s="7">
        <v>3240</v>
      </c>
      <c r="C29" s="23"/>
      <c r="D29" s="215"/>
      <c r="E29" s="23"/>
      <c r="F29" s="23"/>
      <c r="G29" s="24"/>
    </row>
    <row r="30" spans="1:7">
      <c r="A30" s="6" t="s">
        <v>167</v>
      </c>
      <c r="B30" s="7">
        <v>3250</v>
      </c>
      <c r="C30" s="23"/>
      <c r="D30" s="215"/>
      <c r="E30" s="23"/>
      <c r="F30" s="23"/>
      <c r="G30" s="24"/>
    </row>
    <row r="31" spans="1:7">
      <c r="A31" s="6" t="s">
        <v>119</v>
      </c>
      <c r="B31" s="7">
        <v>3260</v>
      </c>
      <c r="C31" s="23"/>
      <c r="D31" s="215"/>
      <c r="E31" s="23"/>
      <c r="F31" s="23"/>
      <c r="G31" s="24"/>
    </row>
    <row r="32" spans="1:7" ht="37.5">
      <c r="A32" s="14" t="s">
        <v>467</v>
      </c>
      <c r="B32" s="7" t="s">
        <v>468</v>
      </c>
      <c r="C32" s="23"/>
      <c r="D32" s="215"/>
      <c r="E32" s="23"/>
      <c r="F32" s="23"/>
      <c r="G32" s="24"/>
    </row>
    <row r="33" spans="1:7">
      <c r="A33" s="6" t="s">
        <v>288</v>
      </c>
      <c r="B33" s="7"/>
      <c r="C33" s="23"/>
      <c r="D33" s="215"/>
      <c r="E33" s="23"/>
      <c r="F33" s="23"/>
      <c r="G33" s="24"/>
    </row>
    <row r="34" spans="1:7" ht="37.5">
      <c r="A34" s="18" t="s">
        <v>120</v>
      </c>
      <c r="B34" s="7">
        <v>3270</v>
      </c>
      <c r="C34" s="23"/>
      <c r="D34" s="215">
        <f>SUM(D35:D38)</f>
        <v>25502</v>
      </c>
      <c r="E34" s="215">
        <f>SUM(E35:E38)</f>
        <v>17005</v>
      </c>
      <c r="F34" s="23">
        <f t="shared" ref="F34:F45" si="1">E34-D34</f>
        <v>-8497</v>
      </c>
      <c r="G34" s="24"/>
    </row>
    <row r="35" spans="1:7">
      <c r="A35" s="6" t="s">
        <v>423</v>
      </c>
      <c r="B35" s="7" t="s">
        <v>424</v>
      </c>
      <c r="C35" s="23"/>
      <c r="D35" s="215"/>
      <c r="E35" s="23"/>
      <c r="F35" s="23">
        <f t="shared" si="1"/>
        <v>0</v>
      </c>
      <c r="G35" s="24"/>
    </row>
    <row r="36" spans="1:7">
      <c r="A36" s="213" t="s">
        <v>425</v>
      </c>
      <c r="B36" s="214" t="s">
        <v>426</v>
      </c>
      <c r="C36" s="23"/>
      <c r="D36" s="215">
        <v>24502</v>
      </c>
      <c r="E36" s="215">
        <v>17005</v>
      </c>
      <c r="F36" s="23">
        <f t="shared" si="1"/>
        <v>-7497</v>
      </c>
      <c r="G36" s="24"/>
    </row>
    <row r="37" spans="1:7">
      <c r="A37" s="213" t="s">
        <v>427</v>
      </c>
      <c r="B37" s="214" t="s">
        <v>428</v>
      </c>
      <c r="C37" s="23"/>
      <c r="D37" s="215"/>
      <c r="E37" s="23"/>
      <c r="F37" s="23">
        <f t="shared" si="1"/>
        <v>0</v>
      </c>
      <c r="G37" s="24"/>
    </row>
    <row r="38" spans="1:7" ht="37.5">
      <c r="A38" s="213" t="s">
        <v>429</v>
      </c>
      <c r="B38" s="214" t="s">
        <v>430</v>
      </c>
      <c r="C38" s="23"/>
      <c r="D38" s="215">
        <v>1000</v>
      </c>
      <c r="E38" s="23"/>
      <c r="F38" s="23">
        <f t="shared" si="1"/>
        <v>-1000</v>
      </c>
      <c r="G38" s="24"/>
    </row>
    <row r="39" spans="1:7">
      <c r="A39" s="213" t="s">
        <v>121</v>
      </c>
      <c r="B39" s="214">
        <v>3280</v>
      </c>
      <c r="C39" s="23"/>
      <c r="D39" s="215"/>
      <c r="E39" s="23"/>
      <c r="F39" s="23">
        <f t="shared" si="1"/>
        <v>0</v>
      </c>
      <c r="G39" s="24"/>
    </row>
    <row r="40" spans="1:7" ht="37.5">
      <c r="A40" s="6" t="s">
        <v>122</v>
      </c>
      <c r="B40" s="7">
        <v>3290</v>
      </c>
      <c r="C40" s="23"/>
      <c r="D40" s="215">
        <f>D41+D42</f>
        <v>8493</v>
      </c>
      <c r="E40" s="215">
        <f>E41+E42</f>
        <v>8086</v>
      </c>
      <c r="F40" s="23">
        <f t="shared" si="1"/>
        <v>-407</v>
      </c>
      <c r="G40" s="24"/>
    </row>
    <row r="41" spans="1:7">
      <c r="A41" s="6" t="s">
        <v>431</v>
      </c>
      <c r="B41" s="7" t="s">
        <v>432</v>
      </c>
      <c r="C41" s="23"/>
      <c r="D41" s="215">
        <v>4100</v>
      </c>
      <c r="E41" s="23">
        <v>3984</v>
      </c>
      <c r="F41" s="23">
        <f t="shared" si="1"/>
        <v>-116</v>
      </c>
      <c r="G41" s="24"/>
    </row>
    <row r="42" spans="1:7" ht="56.25">
      <c r="A42" s="213" t="s">
        <v>433</v>
      </c>
      <c r="B42" s="214" t="s">
        <v>434</v>
      </c>
      <c r="C42" s="23"/>
      <c r="D42" s="215">
        <v>4393</v>
      </c>
      <c r="E42" s="23">
        <v>4102</v>
      </c>
      <c r="F42" s="23">
        <f t="shared" si="1"/>
        <v>-291</v>
      </c>
      <c r="G42" s="24"/>
    </row>
    <row r="43" spans="1:7">
      <c r="A43" s="213" t="s">
        <v>55</v>
      </c>
      <c r="B43" s="214">
        <v>3300</v>
      </c>
      <c r="C43" s="23"/>
      <c r="D43" s="215"/>
      <c r="E43" s="23"/>
      <c r="F43" s="23">
        <f t="shared" si="1"/>
        <v>0</v>
      </c>
      <c r="G43" s="24"/>
    </row>
    <row r="44" spans="1:7">
      <c r="A44" s="6" t="s">
        <v>114</v>
      </c>
      <c r="B44" s="7">
        <v>3310</v>
      </c>
      <c r="C44" s="23"/>
      <c r="D44" s="215"/>
      <c r="E44" s="23">
        <f>E45</f>
        <v>6</v>
      </c>
      <c r="F44" s="23">
        <f t="shared" si="1"/>
        <v>6</v>
      </c>
      <c r="G44" s="24"/>
    </row>
    <row r="45" spans="1:7">
      <c r="A45" s="6" t="s">
        <v>469</v>
      </c>
      <c r="B45" s="7" t="s">
        <v>470</v>
      </c>
      <c r="C45" s="23"/>
      <c r="D45" s="215"/>
      <c r="E45" s="23">
        <v>6</v>
      </c>
      <c r="F45" s="23">
        <f t="shared" si="1"/>
        <v>6</v>
      </c>
      <c r="G45" s="24"/>
    </row>
    <row r="46" spans="1:7" ht="37.5">
      <c r="A46" s="18" t="s">
        <v>161</v>
      </c>
      <c r="B46" s="7">
        <v>3320</v>
      </c>
      <c r="C46" s="23"/>
      <c r="D46" s="216">
        <f>D24+D28-D34-D40</f>
        <v>-33995</v>
      </c>
      <c r="E46" s="216">
        <f>E24+E28-E34-E40</f>
        <v>-25091</v>
      </c>
      <c r="F46" s="23">
        <f>E46-D46</f>
        <v>8904</v>
      </c>
      <c r="G46" s="24"/>
    </row>
    <row r="47" spans="1:7">
      <c r="A47" s="279" t="s">
        <v>162</v>
      </c>
      <c r="B47" s="280"/>
      <c r="C47" s="280"/>
      <c r="D47" s="280"/>
      <c r="E47" s="280"/>
      <c r="F47" s="280"/>
      <c r="G47" s="281"/>
    </row>
    <row r="48" spans="1:7">
      <c r="A48" s="18" t="s">
        <v>287</v>
      </c>
      <c r="B48" s="7"/>
      <c r="C48" s="23"/>
      <c r="D48" s="23"/>
      <c r="E48" s="23"/>
      <c r="F48" s="23"/>
      <c r="G48" s="24"/>
    </row>
    <row r="49" spans="1:7">
      <c r="A49" s="14" t="s">
        <v>168</v>
      </c>
      <c r="B49" s="7">
        <v>3400</v>
      </c>
      <c r="C49" s="23"/>
      <c r="D49" s="23"/>
      <c r="E49" s="23"/>
      <c r="F49" s="23"/>
      <c r="G49" s="24"/>
    </row>
    <row r="50" spans="1:7" ht="37.5">
      <c r="A50" s="6" t="s">
        <v>92</v>
      </c>
      <c r="B50" s="10"/>
      <c r="C50" s="27"/>
      <c r="D50" s="27"/>
      <c r="E50" s="27"/>
      <c r="F50" s="27"/>
      <c r="G50" s="10"/>
    </row>
    <row r="51" spans="1:7">
      <c r="A51" s="6" t="s">
        <v>91</v>
      </c>
      <c r="B51" s="7">
        <v>3410</v>
      </c>
      <c r="C51" s="23"/>
      <c r="D51" s="23"/>
      <c r="E51" s="23"/>
      <c r="F51" s="23"/>
      <c r="G51" s="24"/>
    </row>
    <row r="52" spans="1:7">
      <c r="A52" s="6" t="s">
        <v>96</v>
      </c>
      <c r="B52" s="4">
        <v>3420</v>
      </c>
      <c r="C52" s="22"/>
      <c r="D52" s="22"/>
      <c r="E52" s="22"/>
      <c r="F52" s="22"/>
      <c r="G52" s="21"/>
    </row>
    <row r="53" spans="1:7">
      <c r="A53" s="6" t="s">
        <v>123</v>
      </c>
      <c r="B53" s="7">
        <v>3430</v>
      </c>
      <c r="C53" s="23"/>
      <c r="D53" s="23"/>
      <c r="E53" s="23"/>
      <c r="F53" s="23"/>
      <c r="G53" s="24"/>
    </row>
    <row r="54" spans="1:7" ht="37.5">
      <c r="A54" s="6" t="s">
        <v>94</v>
      </c>
      <c r="B54" s="7"/>
      <c r="C54" s="23"/>
      <c r="D54" s="23"/>
      <c r="E54" s="23"/>
      <c r="F54" s="23"/>
      <c r="G54" s="24"/>
    </row>
    <row r="55" spans="1:7">
      <c r="A55" s="6" t="s">
        <v>91</v>
      </c>
      <c r="B55" s="4">
        <v>3440</v>
      </c>
      <c r="C55" s="22"/>
      <c r="D55" s="22"/>
      <c r="E55" s="22"/>
      <c r="F55" s="22"/>
      <c r="G55" s="21"/>
    </row>
    <row r="56" spans="1:7">
      <c r="A56" s="6" t="s">
        <v>96</v>
      </c>
      <c r="B56" s="4">
        <v>3450</v>
      </c>
      <c r="C56" s="22"/>
      <c r="D56" s="22"/>
      <c r="E56" s="22"/>
      <c r="F56" s="22"/>
      <c r="G56" s="21"/>
    </row>
    <row r="57" spans="1:7">
      <c r="A57" s="6" t="s">
        <v>123</v>
      </c>
      <c r="B57" s="4">
        <v>3460</v>
      </c>
      <c r="C57" s="22"/>
      <c r="D57" s="22"/>
      <c r="E57" s="22"/>
      <c r="F57" s="22"/>
      <c r="G57" s="21"/>
    </row>
    <row r="58" spans="1:7">
      <c r="A58" s="6" t="s">
        <v>118</v>
      </c>
      <c r="B58" s="4">
        <v>3470</v>
      </c>
      <c r="C58" s="22"/>
      <c r="D58" s="22"/>
      <c r="E58" s="22"/>
      <c r="F58" s="22"/>
      <c r="G58" s="21"/>
    </row>
    <row r="59" spans="1:7">
      <c r="A59" s="6" t="s">
        <v>119</v>
      </c>
      <c r="B59" s="4">
        <v>3480</v>
      </c>
      <c r="C59" s="22"/>
      <c r="D59" s="22">
        <f>D60</f>
        <v>5000</v>
      </c>
      <c r="E59" s="22">
        <f>E60</f>
        <v>5000</v>
      </c>
      <c r="F59" s="22">
        <f>F60</f>
        <v>0</v>
      </c>
      <c r="G59" s="22">
        <f>G60</f>
        <v>100</v>
      </c>
    </row>
    <row r="60" spans="1:7" ht="37.5">
      <c r="A60" s="6" t="s">
        <v>417</v>
      </c>
      <c r="B60" s="4" t="s">
        <v>416</v>
      </c>
      <c r="C60" s="22"/>
      <c r="D60" s="22">
        <v>5000</v>
      </c>
      <c r="E60" s="22">
        <v>5000</v>
      </c>
      <c r="F60" s="23">
        <f>E60-D60</f>
        <v>0</v>
      </c>
      <c r="G60" s="24">
        <f>E60*100/D60</f>
        <v>100</v>
      </c>
    </row>
    <row r="61" spans="1:7">
      <c r="A61" s="219" t="s">
        <v>288</v>
      </c>
      <c r="B61" s="220"/>
      <c r="C61" s="23"/>
      <c r="D61" s="215"/>
      <c r="E61" s="23"/>
      <c r="F61" s="23"/>
      <c r="G61" s="24"/>
    </row>
    <row r="62" spans="1:7" ht="37.5">
      <c r="A62" s="213" t="s">
        <v>360</v>
      </c>
      <c r="B62" s="220">
        <v>3490</v>
      </c>
      <c r="C62" s="23"/>
      <c r="D62" s="217">
        <f>'[36]ІІ. Розр. з бюджетом'!D9</f>
        <v>0</v>
      </c>
      <c r="E62" s="23"/>
      <c r="F62" s="23">
        <f>E62-D62</f>
        <v>0</v>
      </c>
      <c r="G62" s="24" t="e">
        <f>E62*100/D62</f>
        <v>#DIV/0!</v>
      </c>
    </row>
    <row r="63" spans="1:7" ht="93.75">
      <c r="A63" s="213" t="s">
        <v>471</v>
      </c>
      <c r="B63" s="220">
        <v>3500</v>
      </c>
      <c r="C63" s="23"/>
      <c r="D63" s="217">
        <f>'[36]ІІ. Розр. з бюджетом'!D10</f>
        <v>0</v>
      </c>
      <c r="E63" s="23"/>
      <c r="F63" s="23">
        <f>E63-D63</f>
        <v>0</v>
      </c>
      <c r="G63" s="24" t="e">
        <f>E63*100/D63</f>
        <v>#DIV/0!</v>
      </c>
    </row>
    <row r="64" spans="1:7" ht="37.5">
      <c r="A64" s="213" t="s">
        <v>95</v>
      </c>
      <c r="B64" s="220"/>
      <c r="C64" s="23"/>
      <c r="D64" s="215"/>
      <c r="E64" s="23"/>
      <c r="F64" s="23"/>
      <c r="G64" s="24"/>
    </row>
    <row r="65" spans="1:7">
      <c r="A65" s="213" t="s">
        <v>91</v>
      </c>
      <c r="B65" s="214">
        <v>3510</v>
      </c>
      <c r="C65" s="22"/>
      <c r="D65" s="215"/>
      <c r="E65" s="22"/>
      <c r="F65" s="22"/>
      <c r="G65" s="21"/>
    </row>
    <row r="66" spans="1:7">
      <c r="A66" s="213" t="s">
        <v>96</v>
      </c>
      <c r="B66" s="214">
        <v>3520</v>
      </c>
      <c r="C66" s="22"/>
      <c r="D66" s="215"/>
      <c r="E66" s="22"/>
      <c r="F66" s="22"/>
      <c r="G66" s="21"/>
    </row>
    <row r="67" spans="1:7">
      <c r="A67" s="213" t="s">
        <v>123</v>
      </c>
      <c r="B67" s="214">
        <v>3530</v>
      </c>
      <c r="C67" s="22"/>
      <c r="D67" s="215"/>
      <c r="E67" s="22"/>
      <c r="F67" s="22"/>
      <c r="G67" s="21"/>
    </row>
    <row r="68" spans="1:7" ht="37.5">
      <c r="A68" s="213" t="s">
        <v>93</v>
      </c>
      <c r="B68" s="220"/>
      <c r="C68" s="22"/>
      <c r="D68" s="215"/>
      <c r="E68" s="22"/>
      <c r="F68" s="22"/>
      <c r="G68" s="21"/>
    </row>
    <row r="69" spans="1:7">
      <c r="A69" s="213" t="s">
        <v>91</v>
      </c>
      <c r="B69" s="214">
        <v>3540</v>
      </c>
      <c r="C69" s="23"/>
      <c r="D69" s="215"/>
      <c r="E69" s="23"/>
      <c r="F69" s="23"/>
      <c r="G69" s="24"/>
    </row>
    <row r="70" spans="1:7">
      <c r="A70" s="213" t="s">
        <v>96</v>
      </c>
      <c r="B70" s="214">
        <v>3550</v>
      </c>
      <c r="C70" s="22"/>
      <c r="D70" s="215"/>
      <c r="E70" s="22"/>
      <c r="F70" s="22"/>
      <c r="G70" s="21"/>
    </row>
    <row r="71" spans="1:7">
      <c r="A71" s="213" t="s">
        <v>123</v>
      </c>
      <c r="B71" s="214">
        <v>3560</v>
      </c>
      <c r="C71" s="22"/>
      <c r="D71" s="215"/>
      <c r="E71" s="22"/>
      <c r="F71" s="22"/>
      <c r="G71" s="21"/>
    </row>
    <row r="72" spans="1:7">
      <c r="A72" s="213" t="s">
        <v>114</v>
      </c>
      <c r="B72" s="214">
        <v>3570</v>
      </c>
      <c r="C72" s="22"/>
      <c r="D72" s="215"/>
      <c r="E72" s="22"/>
      <c r="F72" s="22"/>
      <c r="G72" s="21"/>
    </row>
    <row r="73" spans="1:7">
      <c r="A73" s="213" t="s">
        <v>472</v>
      </c>
      <c r="B73" s="214" t="s">
        <v>473</v>
      </c>
      <c r="C73" s="22"/>
      <c r="D73" s="215"/>
      <c r="E73" s="22"/>
      <c r="F73" s="22"/>
      <c r="G73" s="21"/>
    </row>
    <row r="74" spans="1:7">
      <c r="A74" s="219" t="s">
        <v>163</v>
      </c>
      <c r="B74" s="221">
        <v>3580</v>
      </c>
      <c r="C74" s="22"/>
      <c r="D74" s="216">
        <f>(D49+D51+D52+D53+D55+D56+D57+D58+D59)-(D62+D63+D65+D66+D67+D69+D70+D71+D72)</f>
        <v>5000</v>
      </c>
      <c r="E74" s="223">
        <v>5201</v>
      </c>
      <c r="F74" s="223">
        <f>E74-D74</f>
        <v>201</v>
      </c>
      <c r="G74" s="224">
        <f>E74*100/D74</f>
        <v>104.02</v>
      </c>
    </row>
    <row r="75" spans="1:7" s="11" customFormat="1">
      <c r="A75" s="213" t="s">
        <v>474</v>
      </c>
      <c r="B75" s="214"/>
      <c r="C75" s="22"/>
      <c r="D75" s="217"/>
      <c r="E75" s="22"/>
      <c r="F75" s="22"/>
      <c r="G75" s="21"/>
    </row>
    <row r="76" spans="1:7" s="11" customFormat="1">
      <c r="A76" s="222" t="s">
        <v>34</v>
      </c>
      <c r="B76" s="214">
        <v>3600</v>
      </c>
      <c r="C76" s="22"/>
      <c r="D76" s="22">
        <v>32000</v>
      </c>
      <c r="E76" s="22">
        <v>32000</v>
      </c>
      <c r="F76" s="22">
        <f>E76-D76</f>
        <v>0</v>
      </c>
      <c r="G76" s="21">
        <f>E76*100/D76</f>
        <v>100</v>
      </c>
    </row>
    <row r="77" spans="1:7" s="11" customFormat="1">
      <c r="A77" s="218" t="s">
        <v>171</v>
      </c>
      <c r="B77" s="214">
        <v>3610</v>
      </c>
      <c r="C77" s="22"/>
      <c r="D77" s="215"/>
      <c r="E77" s="22"/>
      <c r="F77" s="22">
        <f>E77-D77</f>
        <v>0</v>
      </c>
      <c r="G77" s="21"/>
    </row>
    <row r="78" spans="1:7" s="11" customFormat="1">
      <c r="A78" s="222" t="s">
        <v>56</v>
      </c>
      <c r="B78" s="214">
        <v>3620</v>
      </c>
      <c r="C78" s="22"/>
      <c r="D78" s="216">
        <f>D76+D21+D46+D74</f>
        <v>844</v>
      </c>
      <c r="E78" s="186">
        <v>10369</v>
      </c>
      <c r="F78" s="22">
        <f>E78-D78</f>
        <v>9525</v>
      </c>
      <c r="G78" s="21">
        <f>E78*100/D78</f>
        <v>1228.5545023696682</v>
      </c>
    </row>
    <row r="79" spans="1:7" s="11" customFormat="1">
      <c r="A79" s="222" t="s">
        <v>35</v>
      </c>
      <c r="B79" s="214">
        <v>3630</v>
      </c>
      <c r="C79" s="22"/>
      <c r="D79" s="216">
        <f>SUM(D21,D46,D74)</f>
        <v>-31156</v>
      </c>
      <c r="E79" s="216">
        <v>-26030</v>
      </c>
      <c r="F79" s="22">
        <f>E79-D79</f>
        <v>5126</v>
      </c>
      <c r="G79" s="21">
        <f>E79*100/D79</f>
        <v>83.547310309410705</v>
      </c>
    </row>
    <row r="80" spans="1:7" s="11" customFormat="1">
      <c r="A80" s="2"/>
      <c r="B80" s="13"/>
      <c r="C80" s="13"/>
      <c r="D80" s="13"/>
      <c r="E80" s="228"/>
      <c r="F80" s="13"/>
      <c r="G80" s="13"/>
    </row>
    <row r="81" spans="1:8" s="3" customFormat="1">
      <c r="A81" s="15"/>
      <c r="B81" s="1"/>
      <c r="C81" s="26"/>
      <c r="D81" s="19"/>
      <c r="E81" s="286"/>
      <c r="F81" s="286"/>
      <c r="G81" s="286"/>
    </row>
    <row r="82" spans="1:8" s="28" customFormat="1" ht="20.100000000000001" customHeight="1">
      <c r="A82" s="182" t="s">
        <v>359</v>
      </c>
      <c r="B82" s="180"/>
      <c r="F82" s="242" t="s">
        <v>454</v>
      </c>
      <c r="G82" s="242"/>
    </row>
    <row r="83" spans="1:8" s="45" customFormat="1" ht="19.5" customHeight="1">
      <c r="A83" s="35" t="s">
        <v>390</v>
      </c>
      <c r="C83" s="256" t="s">
        <v>79</v>
      </c>
      <c r="D83" s="256"/>
      <c r="E83" s="28"/>
      <c r="F83" s="256" t="s">
        <v>362</v>
      </c>
      <c r="G83" s="256"/>
    </row>
    <row r="84" spans="1:8" ht="45.75" customHeight="1"/>
    <row r="85" spans="1:8" s="152" customFormat="1" ht="80.25" customHeight="1">
      <c r="A85" s="269"/>
      <c r="B85" s="269"/>
      <c r="C85" s="269"/>
      <c r="D85" s="269"/>
      <c r="E85" s="269"/>
      <c r="F85" s="269"/>
      <c r="G85" s="269"/>
      <c r="H85" s="269"/>
    </row>
  </sheetData>
  <mergeCells count="13">
    <mergeCell ref="A22:G22"/>
    <mergeCell ref="F82:G82"/>
    <mergeCell ref="A47:G47"/>
    <mergeCell ref="E81:G81"/>
    <mergeCell ref="A85:H85"/>
    <mergeCell ref="F83:G83"/>
    <mergeCell ref="C83:D83"/>
    <mergeCell ref="A6:G6"/>
    <mergeCell ref="A1:G1"/>
    <mergeCell ref="A3:A4"/>
    <mergeCell ref="B3:B4"/>
    <mergeCell ref="D3:G3"/>
    <mergeCell ref="C3:C4"/>
  </mergeCells>
  <phoneticPr fontId="3" type="noConversion"/>
  <pageMargins left="0.25" right="0.25" top="0.75" bottom="0.75" header="0.3" footer="0.3"/>
  <pageSetup paperSize="9" scale="63" orientation="portrait" horizontalDpi="4294967293" r:id="rId1"/>
  <headerFooter alignWithMargins="0"/>
  <rowBreaks count="1" manualBreakCount="1">
    <brk id="46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N182"/>
  <sheetViews>
    <sheetView zoomScale="75" zoomScaleNormal="75" zoomScaleSheetLayoutView="55" workbookViewId="0">
      <selection activeCell="E8" sqref="E8"/>
    </sheetView>
  </sheetViews>
  <sheetFormatPr defaultRowHeight="20.25"/>
  <cols>
    <col min="1" max="1" width="67.7109375" style="28" customWidth="1"/>
    <col min="2" max="2" width="9.85546875" style="30" customWidth="1"/>
    <col min="3" max="3" width="20.42578125" style="30" customWidth="1"/>
    <col min="4" max="4" width="17.7109375" style="30" customWidth="1"/>
    <col min="5" max="5" width="18.42578125" style="30" customWidth="1"/>
    <col min="6" max="6" width="18.85546875" style="30" customWidth="1"/>
    <col min="7" max="7" width="18.5703125" style="30" customWidth="1"/>
    <col min="8" max="8" width="9.5703125" style="28" customWidth="1"/>
    <col min="9" max="9" width="9.85546875" style="28" customWidth="1"/>
    <col min="10" max="16384" width="9.140625" style="28"/>
  </cols>
  <sheetData>
    <row r="1" spans="1:14">
      <c r="A1" s="290" t="s">
        <v>377</v>
      </c>
      <c r="B1" s="290"/>
      <c r="C1" s="290"/>
      <c r="D1" s="290"/>
      <c r="E1" s="290"/>
      <c r="F1" s="290"/>
      <c r="G1" s="290"/>
    </row>
    <row r="2" spans="1:14">
      <c r="A2" s="292"/>
      <c r="B2" s="292"/>
      <c r="C2" s="292"/>
      <c r="D2" s="292"/>
      <c r="E2" s="292"/>
      <c r="F2" s="292"/>
      <c r="G2" s="292"/>
    </row>
    <row r="3" spans="1:14" ht="43.5" customHeight="1">
      <c r="A3" s="288" t="s">
        <v>286</v>
      </c>
      <c r="B3" s="291" t="s">
        <v>18</v>
      </c>
      <c r="C3" s="276" t="s">
        <v>356</v>
      </c>
      <c r="D3" s="274" t="s">
        <v>354</v>
      </c>
      <c r="E3" s="274"/>
      <c r="F3" s="274"/>
      <c r="G3" s="274"/>
    </row>
    <row r="4" spans="1:14" ht="56.25" customHeight="1">
      <c r="A4" s="289"/>
      <c r="B4" s="291"/>
      <c r="C4" s="277"/>
      <c r="D4" s="38" t="s">
        <v>264</v>
      </c>
      <c r="E4" s="38" t="s">
        <v>247</v>
      </c>
      <c r="F4" s="39" t="s">
        <v>274</v>
      </c>
      <c r="G4" s="39" t="s">
        <v>275</v>
      </c>
    </row>
    <row r="5" spans="1:14" ht="15.75" customHeight="1">
      <c r="A5" s="34">
        <v>1</v>
      </c>
      <c r="B5" s="38">
        <v>2</v>
      </c>
      <c r="C5" s="34">
        <v>3</v>
      </c>
      <c r="D5" s="34">
        <v>4</v>
      </c>
      <c r="E5" s="38">
        <v>5</v>
      </c>
      <c r="F5" s="34">
        <v>6</v>
      </c>
      <c r="G5" s="38">
        <v>7</v>
      </c>
    </row>
    <row r="6" spans="1:14" s="44" customFormat="1" ht="56.25" customHeight="1">
      <c r="A6" s="42" t="s">
        <v>82</v>
      </c>
      <c r="B6" s="65">
        <v>4000</v>
      </c>
      <c r="C6" s="48"/>
      <c r="D6" s="48">
        <f>SUM(D7:D11)</f>
        <v>32496</v>
      </c>
      <c r="E6" s="48">
        <v>12409</v>
      </c>
      <c r="F6" s="48"/>
      <c r="G6" s="49"/>
    </row>
    <row r="7" spans="1:14" ht="56.25" customHeight="1">
      <c r="A7" s="42" t="s">
        <v>1</v>
      </c>
      <c r="B7" s="66" t="s">
        <v>224</v>
      </c>
      <c r="C7" s="40"/>
      <c r="D7" s="40"/>
      <c r="E7" s="40"/>
      <c r="F7" s="40"/>
      <c r="G7" s="41"/>
    </row>
    <row r="8" spans="1:14" ht="56.25" customHeight="1">
      <c r="A8" s="42" t="s">
        <v>2</v>
      </c>
      <c r="B8" s="65">
        <v>4020</v>
      </c>
      <c r="C8" s="48"/>
      <c r="D8" s="48">
        <v>20418</v>
      </c>
      <c r="E8" s="48">
        <v>12409</v>
      </c>
      <c r="F8" s="48"/>
      <c r="G8" s="49"/>
      <c r="N8" s="29"/>
    </row>
    <row r="9" spans="1:14" ht="56.25" customHeight="1">
      <c r="A9" s="42" t="s">
        <v>30</v>
      </c>
      <c r="B9" s="66">
        <v>4030</v>
      </c>
      <c r="C9" s="40"/>
      <c r="D9" s="40">
        <v>4167</v>
      </c>
      <c r="E9" s="40"/>
      <c r="F9" s="40"/>
      <c r="G9" s="41"/>
      <c r="M9" s="29"/>
    </row>
    <row r="10" spans="1:14" ht="56.25" customHeight="1">
      <c r="A10" s="42" t="s">
        <v>3</v>
      </c>
      <c r="B10" s="65">
        <v>4040</v>
      </c>
      <c r="C10" s="48"/>
      <c r="D10" s="48">
        <v>7078</v>
      </c>
      <c r="E10" s="48"/>
      <c r="F10" s="48"/>
      <c r="G10" s="49"/>
    </row>
    <row r="11" spans="1:14" ht="56.25" customHeight="1">
      <c r="A11" s="42" t="s">
        <v>71</v>
      </c>
      <c r="B11" s="66">
        <v>4050</v>
      </c>
      <c r="C11" s="40"/>
      <c r="D11" s="40">
        <v>833</v>
      </c>
      <c r="E11" s="40"/>
      <c r="F11" s="40"/>
      <c r="G11" s="41"/>
    </row>
    <row r="12" spans="1:14">
      <c r="B12" s="28"/>
      <c r="C12" s="28"/>
      <c r="D12" s="28"/>
      <c r="E12" s="28"/>
      <c r="F12" s="28"/>
      <c r="G12" s="28"/>
    </row>
    <row r="13" spans="1:14">
      <c r="B13" s="28"/>
      <c r="C13" s="28"/>
      <c r="D13" s="28"/>
      <c r="E13" s="28"/>
      <c r="F13" s="28"/>
      <c r="G13" s="28"/>
    </row>
    <row r="14" spans="1:14" ht="19.5" customHeight="1">
      <c r="A14" s="30"/>
      <c r="B14" s="28"/>
      <c r="C14" s="28"/>
      <c r="D14" s="28"/>
      <c r="E14" s="28"/>
      <c r="F14" s="28"/>
      <c r="G14" s="28"/>
    </row>
    <row r="15" spans="1:14" ht="20.100000000000001" customHeight="1">
      <c r="A15" s="182" t="s">
        <v>359</v>
      </c>
      <c r="B15" s="180"/>
      <c r="C15" s="28"/>
      <c r="D15" s="28"/>
      <c r="E15" s="28"/>
      <c r="F15" s="242" t="s">
        <v>454</v>
      </c>
      <c r="G15" s="242"/>
    </row>
    <row r="16" spans="1:14" s="45" customFormat="1" ht="19.5" customHeight="1">
      <c r="A16" s="35" t="s">
        <v>390</v>
      </c>
      <c r="C16" s="256" t="s">
        <v>79</v>
      </c>
      <c r="D16" s="256"/>
      <c r="E16" s="28"/>
      <c r="F16" s="256" t="s">
        <v>362</v>
      </c>
      <c r="G16" s="256"/>
    </row>
    <row r="17" spans="1:8">
      <c r="A17" s="46"/>
    </row>
    <row r="18" spans="1:8" ht="35.25" customHeight="1">
      <c r="A18" s="46"/>
    </row>
    <row r="19" spans="1:8" s="152" customFormat="1" ht="102" customHeight="1">
      <c r="A19" s="287"/>
      <c r="B19" s="287"/>
      <c r="C19" s="287"/>
      <c r="D19" s="287"/>
      <c r="E19" s="287"/>
      <c r="F19" s="287"/>
      <c r="G19" s="287"/>
      <c r="H19" s="287"/>
    </row>
    <row r="20" spans="1:8">
      <c r="A20" s="46"/>
    </row>
    <row r="21" spans="1:8">
      <c r="A21" s="46"/>
    </row>
    <row r="22" spans="1:8">
      <c r="A22" s="46"/>
    </row>
    <row r="23" spans="1:8">
      <c r="A23" s="46"/>
    </row>
    <row r="24" spans="1:8">
      <c r="A24" s="46"/>
    </row>
    <row r="25" spans="1:8">
      <c r="A25" s="46"/>
    </row>
    <row r="26" spans="1:8">
      <c r="A26" s="46"/>
    </row>
    <row r="27" spans="1:8">
      <c r="A27" s="46"/>
    </row>
    <row r="28" spans="1:8">
      <c r="A28" s="46"/>
    </row>
    <row r="29" spans="1:8">
      <c r="A29" s="46"/>
    </row>
    <row r="30" spans="1:8">
      <c r="A30" s="46"/>
    </row>
    <row r="31" spans="1:8">
      <c r="A31" s="46"/>
    </row>
    <row r="32" spans="1:8">
      <c r="A32" s="46"/>
    </row>
    <row r="33" spans="1:1">
      <c r="A33" s="46"/>
    </row>
    <row r="34" spans="1:1">
      <c r="A34" s="46"/>
    </row>
    <row r="35" spans="1:1">
      <c r="A35" s="46"/>
    </row>
    <row r="36" spans="1:1">
      <c r="A36" s="46"/>
    </row>
    <row r="37" spans="1:1">
      <c r="A37" s="46"/>
    </row>
    <row r="38" spans="1:1">
      <c r="A38" s="46"/>
    </row>
    <row r="39" spans="1:1">
      <c r="A39" s="46"/>
    </row>
    <row r="40" spans="1:1">
      <c r="A40" s="46"/>
    </row>
    <row r="41" spans="1:1">
      <c r="A41" s="46"/>
    </row>
    <row r="42" spans="1:1">
      <c r="A42" s="46"/>
    </row>
    <row r="43" spans="1:1">
      <c r="A43" s="46"/>
    </row>
    <row r="44" spans="1:1">
      <c r="A44" s="46"/>
    </row>
    <row r="45" spans="1:1">
      <c r="A45" s="46"/>
    </row>
    <row r="46" spans="1:1">
      <c r="A46" s="46"/>
    </row>
    <row r="47" spans="1:1">
      <c r="A47" s="46"/>
    </row>
    <row r="48" spans="1:1">
      <c r="A48" s="46"/>
    </row>
    <row r="49" spans="1:1">
      <c r="A49" s="46"/>
    </row>
    <row r="50" spans="1:1">
      <c r="A50" s="46"/>
    </row>
    <row r="51" spans="1:1">
      <c r="A51" s="46"/>
    </row>
    <row r="52" spans="1:1">
      <c r="A52" s="46"/>
    </row>
    <row r="53" spans="1:1">
      <c r="A53" s="46"/>
    </row>
    <row r="54" spans="1:1">
      <c r="A54" s="46"/>
    </row>
    <row r="55" spans="1:1">
      <c r="A55" s="46"/>
    </row>
    <row r="56" spans="1:1">
      <c r="A56" s="46"/>
    </row>
    <row r="57" spans="1:1">
      <c r="A57" s="46"/>
    </row>
    <row r="58" spans="1:1">
      <c r="A58" s="46"/>
    </row>
    <row r="59" spans="1:1">
      <c r="A59" s="46"/>
    </row>
    <row r="60" spans="1:1">
      <c r="A60" s="46"/>
    </row>
    <row r="61" spans="1:1">
      <c r="A61" s="46"/>
    </row>
    <row r="62" spans="1:1">
      <c r="A62" s="46"/>
    </row>
    <row r="63" spans="1:1">
      <c r="A63" s="46"/>
    </row>
    <row r="64" spans="1:1">
      <c r="A64" s="46"/>
    </row>
    <row r="65" spans="1:1">
      <c r="A65" s="46"/>
    </row>
    <row r="66" spans="1:1">
      <c r="A66" s="46"/>
    </row>
    <row r="67" spans="1:1">
      <c r="A67" s="46"/>
    </row>
    <row r="68" spans="1:1">
      <c r="A68" s="46"/>
    </row>
    <row r="69" spans="1:1">
      <c r="A69" s="46"/>
    </row>
    <row r="70" spans="1:1">
      <c r="A70" s="46"/>
    </row>
    <row r="71" spans="1:1">
      <c r="A71" s="46"/>
    </row>
    <row r="72" spans="1:1">
      <c r="A72" s="46"/>
    </row>
    <row r="73" spans="1:1">
      <c r="A73" s="46"/>
    </row>
    <row r="74" spans="1:1">
      <c r="A74" s="46"/>
    </row>
    <row r="75" spans="1:1">
      <c r="A75" s="46"/>
    </row>
    <row r="76" spans="1:1">
      <c r="A76" s="46"/>
    </row>
    <row r="77" spans="1:1">
      <c r="A77" s="46"/>
    </row>
    <row r="78" spans="1:1">
      <c r="A78" s="46"/>
    </row>
    <row r="79" spans="1:1">
      <c r="A79" s="46"/>
    </row>
    <row r="80" spans="1:1">
      <c r="A80" s="46"/>
    </row>
    <row r="81" spans="1:1">
      <c r="A81" s="46"/>
    </row>
    <row r="82" spans="1:1">
      <c r="A82" s="46"/>
    </row>
    <row r="83" spans="1:1">
      <c r="A83" s="46"/>
    </row>
    <row r="84" spans="1:1">
      <c r="A84" s="46"/>
    </row>
    <row r="85" spans="1:1">
      <c r="A85" s="46"/>
    </row>
    <row r="86" spans="1:1">
      <c r="A86" s="46"/>
    </row>
    <row r="87" spans="1:1">
      <c r="A87" s="46"/>
    </row>
    <row r="88" spans="1:1">
      <c r="A88" s="46"/>
    </row>
    <row r="89" spans="1:1">
      <c r="A89" s="46"/>
    </row>
    <row r="90" spans="1:1">
      <c r="A90" s="46"/>
    </row>
    <row r="91" spans="1:1">
      <c r="A91" s="46"/>
    </row>
    <row r="92" spans="1:1">
      <c r="A92" s="46"/>
    </row>
    <row r="93" spans="1:1">
      <c r="A93" s="46"/>
    </row>
    <row r="94" spans="1:1">
      <c r="A94" s="46"/>
    </row>
    <row r="95" spans="1:1">
      <c r="A95" s="46"/>
    </row>
    <row r="96" spans="1:1">
      <c r="A96" s="46"/>
    </row>
    <row r="97" spans="1:1">
      <c r="A97" s="46"/>
    </row>
    <row r="98" spans="1:1">
      <c r="A98" s="46"/>
    </row>
    <row r="99" spans="1:1">
      <c r="A99" s="46"/>
    </row>
    <row r="100" spans="1:1">
      <c r="A100" s="46"/>
    </row>
    <row r="101" spans="1:1">
      <c r="A101" s="46"/>
    </row>
    <row r="102" spans="1:1">
      <c r="A102" s="46"/>
    </row>
    <row r="103" spans="1:1">
      <c r="A103" s="46"/>
    </row>
    <row r="104" spans="1:1">
      <c r="A104" s="46"/>
    </row>
    <row r="105" spans="1:1">
      <c r="A105" s="46"/>
    </row>
    <row r="106" spans="1:1">
      <c r="A106" s="46"/>
    </row>
    <row r="107" spans="1:1">
      <c r="A107" s="46"/>
    </row>
    <row r="108" spans="1:1">
      <c r="A108" s="46"/>
    </row>
    <row r="109" spans="1:1">
      <c r="A109" s="46"/>
    </row>
    <row r="110" spans="1:1">
      <c r="A110" s="46"/>
    </row>
    <row r="111" spans="1:1">
      <c r="A111" s="46"/>
    </row>
    <row r="112" spans="1:1">
      <c r="A112" s="46"/>
    </row>
    <row r="113" spans="1:1">
      <c r="A113" s="46"/>
    </row>
    <row r="114" spans="1:1">
      <c r="A114" s="46"/>
    </row>
    <row r="115" spans="1:1">
      <c r="A115" s="46"/>
    </row>
    <row r="116" spans="1:1">
      <c r="A116" s="46"/>
    </row>
    <row r="117" spans="1:1">
      <c r="A117" s="46"/>
    </row>
    <row r="118" spans="1:1">
      <c r="A118" s="46"/>
    </row>
    <row r="119" spans="1:1">
      <c r="A119" s="46"/>
    </row>
    <row r="120" spans="1:1">
      <c r="A120" s="46"/>
    </row>
    <row r="121" spans="1:1">
      <c r="A121" s="46"/>
    </row>
    <row r="122" spans="1:1">
      <c r="A122" s="46"/>
    </row>
    <row r="123" spans="1:1">
      <c r="A123" s="46"/>
    </row>
    <row r="124" spans="1:1">
      <c r="A124" s="46"/>
    </row>
    <row r="125" spans="1:1">
      <c r="A125" s="46"/>
    </row>
    <row r="126" spans="1:1">
      <c r="A126" s="46"/>
    </row>
    <row r="127" spans="1:1">
      <c r="A127" s="46"/>
    </row>
    <row r="128" spans="1:1">
      <c r="A128" s="46"/>
    </row>
    <row r="129" spans="1:1">
      <c r="A129" s="46"/>
    </row>
    <row r="130" spans="1:1">
      <c r="A130" s="46"/>
    </row>
    <row r="131" spans="1:1">
      <c r="A131" s="46"/>
    </row>
    <row r="132" spans="1:1">
      <c r="A132" s="46"/>
    </row>
    <row r="133" spans="1:1">
      <c r="A133" s="46"/>
    </row>
    <row r="134" spans="1:1">
      <c r="A134" s="46"/>
    </row>
    <row r="135" spans="1:1">
      <c r="A135" s="46"/>
    </row>
    <row r="136" spans="1:1">
      <c r="A136" s="46"/>
    </row>
    <row r="137" spans="1:1">
      <c r="A137" s="46"/>
    </row>
    <row r="138" spans="1:1">
      <c r="A138" s="46"/>
    </row>
    <row r="139" spans="1:1">
      <c r="A139" s="46"/>
    </row>
    <row r="140" spans="1:1">
      <c r="A140" s="46"/>
    </row>
    <row r="141" spans="1:1">
      <c r="A141" s="46"/>
    </row>
    <row r="142" spans="1:1">
      <c r="A142" s="46"/>
    </row>
    <row r="143" spans="1:1">
      <c r="A143" s="46"/>
    </row>
    <row r="144" spans="1:1">
      <c r="A144" s="46"/>
    </row>
    <row r="145" spans="1:1">
      <c r="A145" s="46"/>
    </row>
    <row r="146" spans="1:1">
      <c r="A146" s="46"/>
    </row>
    <row r="147" spans="1:1">
      <c r="A147" s="46"/>
    </row>
    <row r="148" spans="1:1">
      <c r="A148" s="46"/>
    </row>
    <row r="149" spans="1:1">
      <c r="A149" s="46"/>
    </row>
    <row r="150" spans="1:1">
      <c r="A150" s="46"/>
    </row>
    <row r="151" spans="1:1">
      <c r="A151" s="46"/>
    </row>
    <row r="152" spans="1:1">
      <c r="A152" s="46"/>
    </row>
    <row r="153" spans="1:1">
      <c r="A153" s="46"/>
    </row>
    <row r="154" spans="1:1">
      <c r="A154" s="46"/>
    </row>
    <row r="155" spans="1:1">
      <c r="A155" s="46"/>
    </row>
    <row r="156" spans="1:1">
      <c r="A156" s="46"/>
    </row>
    <row r="157" spans="1:1">
      <c r="A157" s="46"/>
    </row>
    <row r="158" spans="1:1">
      <c r="A158" s="46"/>
    </row>
    <row r="159" spans="1:1">
      <c r="A159" s="46"/>
    </row>
    <row r="160" spans="1:1">
      <c r="A160" s="46"/>
    </row>
    <row r="161" spans="1:1">
      <c r="A161" s="46"/>
    </row>
    <row r="162" spans="1:1">
      <c r="A162" s="46"/>
    </row>
    <row r="163" spans="1:1">
      <c r="A163" s="46"/>
    </row>
    <row r="164" spans="1:1">
      <c r="A164" s="46"/>
    </row>
    <row r="165" spans="1:1">
      <c r="A165" s="46"/>
    </row>
    <row r="166" spans="1:1">
      <c r="A166" s="46"/>
    </row>
    <row r="167" spans="1:1">
      <c r="A167" s="46"/>
    </row>
    <row r="168" spans="1:1">
      <c r="A168" s="46"/>
    </row>
    <row r="169" spans="1:1">
      <c r="A169" s="46"/>
    </row>
    <row r="170" spans="1:1">
      <c r="A170" s="46"/>
    </row>
    <row r="171" spans="1:1">
      <c r="A171" s="46"/>
    </row>
    <row r="172" spans="1:1">
      <c r="A172" s="46"/>
    </row>
    <row r="173" spans="1:1">
      <c r="A173" s="46"/>
    </row>
    <row r="174" spans="1:1">
      <c r="A174" s="46"/>
    </row>
    <row r="175" spans="1:1">
      <c r="A175" s="46"/>
    </row>
    <row r="176" spans="1:1">
      <c r="A176" s="46"/>
    </row>
    <row r="177" spans="1:1">
      <c r="A177" s="46"/>
    </row>
    <row r="178" spans="1:1">
      <c r="A178" s="46"/>
    </row>
    <row r="179" spans="1:1">
      <c r="A179" s="46"/>
    </row>
    <row r="180" spans="1:1">
      <c r="A180" s="46"/>
    </row>
    <row r="181" spans="1:1">
      <c r="A181" s="46"/>
    </row>
    <row r="182" spans="1:1">
      <c r="A182" s="46"/>
    </row>
  </sheetData>
  <mergeCells count="10">
    <mergeCell ref="A19:H19"/>
    <mergeCell ref="F16:G16"/>
    <mergeCell ref="A3:A4"/>
    <mergeCell ref="A1:G1"/>
    <mergeCell ref="B3:B4"/>
    <mergeCell ref="A2:G2"/>
    <mergeCell ref="C3:C4"/>
    <mergeCell ref="D3:G3"/>
    <mergeCell ref="C16:D16"/>
    <mergeCell ref="F15:G15"/>
  </mergeCells>
  <phoneticPr fontId="0" type="noConversion"/>
  <pageMargins left="0.78740157480314965" right="0.39370078740157483" top="0.59055118110236227" bottom="0.59055118110236227" header="0.27559055118110237" footer="0.31496062992125984"/>
  <pageSetup paperSize="9" scale="50" firstPageNumber="9" orientation="portrait" useFirstPageNumber="1" horizontalDpi="4294967293" r:id="rId1"/>
  <headerFooter alignWithMargins="0"/>
  <ignoredErrors>
    <ignoredError sqref="B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28"/>
  <sheetViews>
    <sheetView view="pageBreakPreview" topLeftCell="A7" zoomScale="75" zoomScaleNormal="75" zoomScaleSheetLayoutView="70" workbookViewId="0">
      <selection activeCell="A14" sqref="A14"/>
    </sheetView>
  </sheetViews>
  <sheetFormatPr defaultRowHeight="20.25"/>
  <cols>
    <col min="1" max="1" width="87.28515625" style="68" customWidth="1"/>
    <col min="2" max="2" width="16.5703125" style="68" customWidth="1"/>
    <col min="3" max="3" width="19.7109375" style="68" customWidth="1"/>
    <col min="4" max="4" width="20" style="68" customWidth="1"/>
    <col min="5" max="5" width="19.7109375" style="68" customWidth="1"/>
    <col min="6" max="6" width="39" style="68" customWidth="1"/>
    <col min="7" max="7" width="9.5703125" style="68" customWidth="1"/>
    <col min="8" max="8" width="9.140625" style="68"/>
    <col min="9" max="9" width="27.140625" style="68" customWidth="1"/>
    <col min="10" max="16384" width="9.140625" style="68"/>
  </cols>
  <sheetData>
    <row r="1" spans="1:6" ht="19.5" customHeight="1">
      <c r="A1" s="296" t="s">
        <v>378</v>
      </c>
      <c r="B1" s="296"/>
      <c r="C1" s="296"/>
      <c r="D1" s="296"/>
      <c r="E1" s="296"/>
      <c r="F1" s="296"/>
    </row>
    <row r="2" spans="1:6" ht="24" customHeight="1"/>
    <row r="3" spans="1:6" ht="36" customHeight="1">
      <c r="A3" s="297" t="s">
        <v>286</v>
      </c>
      <c r="B3" s="297" t="s">
        <v>0</v>
      </c>
      <c r="C3" s="297" t="s">
        <v>101</v>
      </c>
      <c r="D3" s="291" t="s">
        <v>356</v>
      </c>
      <c r="E3" s="299" t="s">
        <v>354</v>
      </c>
      <c r="F3" s="297" t="s">
        <v>320</v>
      </c>
    </row>
    <row r="4" spans="1:6" ht="36" customHeight="1">
      <c r="A4" s="298"/>
      <c r="B4" s="298"/>
      <c r="C4" s="298"/>
      <c r="D4" s="291"/>
      <c r="E4" s="300"/>
      <c r="F4" s="298"/>
    </row>
    <row r="5" spans="1:6" ht="20.25" customHeight="1">
      <c r="A5" s="69">
        <v>1</v>
      </c>
      <c r="B5" s="69">
        <v>2</v>
      </c>
      <c r="C5" s="69">
        <v>3</v>
      </c>
      <c r="D5" s="69">
        <v>4</v>
      </c>
      <c r="E5" s="69">
        <v>5</v>
      </c>
      <c r="F5" s="69">
        <v>6</v>
      </c>
    </row>
    <row r="6" spans="1:6">
      <c r="A6" s="293" t="s">
        <v>190</v>
      </c>
      <c r="B6" s="294"/>
      <c r="C6" s="294"/>
      <c r="D6" s="294"/>
      <c r="E6" s="294"/>
      <c r="F6" s="295"/>
    </row>
    <row r="7" spans="1:6" ht="63.75" customHeight="1">
      <c r="A7" s="42" t="s">
        <v>350</v>
      </c>
      <c r="B7" s="38">
        <v>5000</v>
      </c>
      <c r="C7" s="70" t="s">
        <v>341</v>
      </c>
      <c r="D7" s="71"/>
      <c r="E7" s="71">
        <v>0</v>
      </c>
      <c r="F7" s="72"/>
    </row>
    <row r="8" spans="1:6" ht="63.75" customHeight="1">
      <c r="A8" s="42" t="s">
        <v>351</v>
      </c>
      <c r="B8" s="38">
        <v>5010</v>
      </c>
      <c r="C8" s="70" t="s">
        <v>341</v>
      </c>
      <c r="D8" s="71"/>
      <c r="E8" s="71">
        <v>0</v>
      </c>
      <c r="F8" s="72"/>
    </row>
    <row r="9" spans="1:6" ht="60.75" customHeight="1">
      <c r="A9" s="73" t="s">
        <v>327</v>
      </c>
      <c r="B9" s="38">
        <v>5020</v>
      </c>
      <c r="C9" s="70" t="s">
        <v>341</v>
      </c>
      <c r="D9" s="71"/>
      <c r="E9" s="71">
        <f>'фінплан - зведені показники'!E44/'фінплан - зведені показники'!E70</f>
        <v>-4.7113541549216376E-2</v>
      </c>
      <c r="F9" s="72" t="s">
        <v>342</v>
      </c>
    </row>
    <row r="10" spans="1:6" ht="63.75" customHeight="1">
      <c r="A10" s="73" t="s">
        <v>328</v>
      </c>
      <c r="B10" s="38">
        <v>5030</v>
      </c>
      <c r="C10" s="70" t="s">
        <v>341</v>
      </c>
      <c r="D10" s="71"/>
      <c r="E10" s="71">
        <f>'фінплан - зведені показники'!E44/'фінплан - зведені показники'!E76</f>
        <v>-4.7309575702680517E-2</v>
      </c>
      <c r="F10" s="72"/>
    </row>
    <row r="11" spans="1:6" ht="68.25" customHeight="1">
      <c r="A11" s="73" t="s">
        <v>329</v>
      </c>
      <c r="B11" s="38">
        <v>5040</v>
      </c>
      <c r="C11" s="70" t="s">
        <v>102</v>
      </c>
      <c r="D11" s="71"/>
      <c r="E11" s="71">
        <v>0</v>
      </c>
      <c r="F11" s="72" t="s">
        <v>343</v>
      </c>
    </row>
    <row r="12" spans="1:6" ht="42.75" customHeight="1">
      <c r="A12" s="293" t="s">
        <v>192</v>
      </c>
      <c r="B12" s="294"/>
      <c r="C12" s="294"/>
      <c r="D12" s="294"/>
      <c r="E12" s="294"/>
      <c r="F12" s="295"/>
    </row>
    <row r="13" spans="1:6" ht="82.5" customHeight="1">
      <c r="A13" s="72" t="s">
        <v>334</v>
      </c>
      <c r="B13" s="38">
        <v>5100</v>
      </c>
      <c r="C13" s="70"/>
      <c r="D13" s="71"/>
      <c r="E13" s="71">
        <f>'фінплан - зведені показники'!E73/'фінплан - зведені показники'!E38</f>
        <v>-8.7950221371305481E-2</v>
      </c>
      <c r="F13" s="72"/>
    </row>
    <row r="14" spans="1:6" ht="128.25" customHeight="1">
      <c r="A14" s="72" t="s">
        <v>330</v>
      </c>
      <c r="B14" s="38">
        <v>5110</v>
      </c>
      <c r="C14" s="70" t="s">
        <v>177</v>
      </c>
      <c r="D14" s="71"/>
      <c r="E14" s="71" t="e">
        <f>'фінплан - зведені показники'!E76/'фінплан - зведені показники'!E71</f>
        <v>#DIV/0!</v>
      </c>
      <c r="F14" s="72" t="s">
        <v>344</v>
      </c>
    </row>
    <row r="15" spans="1:6" ht="171.75" customHeight="1">
      <c r="A15" s="72" t="s">
        <v>331</v>
      </c>
      <c r="B15" s="38">
        <v>5120</v>
      </c>
      <c r="C15" s="70" t="s">
        <v>177</v>
      </c>
      <c r="D15" s="71"/>
      <c r="E15" s="71">
        <v>0</v>
      </c>
      <c r="F15" s="72" t="s">
        <v>346</v>
      </c>
    </row>
    <row r="16" spans="1:6" ht="36.75" customHeight="1">
      <c r="A16" s="293" t="s">
        <v>191</v>
      </c>
      <c r="B16" s="294"/>
      <c r="C16" s="294"/>
      <c r="D16" s="294"/>
      <c r="E16" s="294"/>
      <c r="F16" s="295"/>
    </row>
    <row r="17" spans="1:9" ht="48" customHeight="1">
      <c r="A17" s="72" t="s">
        <v>332</v>
      </c>
      <c r="B17" s="38">
        <v>5200</v>
      </c>
      <c r="C17" s="70"/>
      <c r="D17" s="71"/>
      <c r="E17" s="71">
        <v>0</v>
      </c>
      <c r="F17" s="72"/>
    </row>
    <row r="18" spans="1:9" ht="81" customHeight="1">
      <c r="A18" s="72" t="s">
        <v>363</v>
      </c>
      <c r="B18" s="38">
        <v>5210</v>
      </c>
      <c r="C18" s="70"/>
      <c r="D18" s="71"/>
      <c r="E18" s="71">
        <v>0</v>
      </c>
      <c r="F18" s="72"/>
    </row>
    <row r="19" spans="1:9" ht="65.25" customHeight="1">
      <c r="A19" s="72" t="s">
        <v>352</v>
      </c>
      <c r="B19" s="38">
        <v>5220</v>
      </c>
      <c r="C19" s="70" t="s">
        <v>341</v>
      </c>
      <c r="D19" s="71"/>
      <c r="E19" s="71">
        <v>0.3</v>
      </c>
      <c r="F19" s="72" t="s">
        <v>345</v>
      </c>
    </row>
    <row r="20" spans="1:9" ht="35.25" customHeight="1">
      <c r="A20" s="293" t="s">
        <v>333</v>
      </c>
      <c r="B20" s="294"/>
      <c r="C20" s="294"/>
      <c r="D20" s="294"/>
      <c r="E20" s="294"/>
      <c r="F20" s="295"/>
    </row>
    <row r="21" spans="1:9" ht="110.25" customHeight="1">
      <c r="A21" s="73" t="s">
        <v>353</v>
      </c>
      <c r="B21" s="38">
        <v>5300</v>
      </c>
      <c r="C21" s="70"/>
      <c r="D21" s="71"/>
      <c r="E21" s="71"/>
      <c r="F21" s="74"/>
    </row>
    <row r="23" spans="1:9" s="28" customFormat="1" ht="20.100000000000001" customHeight="1">
      <c r="A23" s="182" t="s">
        <v>359</v>
      </c>
      <c r="B23" s="180"/>
      <c r="E23" s="242" t="s">
        <v>454</v>
      </c>
      <c r="F23" s="242"/>
    </row>
    <row r="24" spans="1:9" s="45" customFormat="1" ht="20.100000000000001" customHeight="1">
      <c r="A24" s="35" t="s">
        <v>391</v>
      </c>
      <c r="B24" s="256" t="s">
        <v>79</v>
      </c>
      <c r="C24" s="256"/>
      <c r="D24" s="256"/>
      <c r="E24" s="256" t="s">
        <v>324</v>
      </c>
      <c r="F24" s="256"/>
      <c r="G24" s="28"/>
    </row>
    <row r="26" spans="1:9" ht="53.25" customHeight="1">
      <c r="I26" s="25"/>
    </row>
    <row r="27" spans="1:9" s="152" customFormat="1" ht="102" customHeight="1">
      <c r="A27" s="287"/>
      <c r="B27" s="287"/>
      <c r="C27" s="287"/>
      <c r="D27" s="287"/>
      <c r="E27" s="287"/>
      <c r="F27" s="287"/>
      <c r="G27" s="287"/>
      <c r="H27" s="287"/>
    </row>
    <row r="28" spans="1:9" s="45" customFormat="1">
      <c r="A28" s="35"/>
      <c r="B28" s="28"/>
      <c r="C28" s="256"/>
      <c r="D28" s="256"/>
      <c r="E28" s="28"/>
      <c r="F28" s="32"/>
    </row>
  </sheetData>
  <mergeCells count="16">
    <mergeCell ref="C28:D28"/>
    <mergeCell ref="E23:F23"/>
    <mergeCell ref="A6:F6"/>
    <mergeCell ref="A12:F12"/>
    <mergeCell ref="A1:F1"/>
    <mergeCell ref="A3:A4"/>
    <mergeCell ref="B3:B4"/>
    <mergeCell ref="C3:C4"/>
    <mergeCell ref="F3:F4"/>
    <mergeCell ref="D3:D4"/>
    <mergeCell ref="E3:E4"/>
    <mergeCell ref="A16:F16"/>
    <mergeCell ref="B24:D24"/>
    <mergeCell ref="E24:F24"/>
    <mergeCell ref="A20:F20"/>
    <mergeCell ref="A27:H27"/>
  </mergeCells>
  <phoneticPr fontId="3" type="noConversion"/>
  <pageMargins left="0.25" right="0.25" top="0.75" bottom="0.75" header="0.3" footer="0.3"/>
  <pageSetup paperSize="9" scale="43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U92"/>
  <sheetViews>
    <sheetView topLeftCell="A13" zoomScale="75" zoomScaleNormal="75" workbookViewId="0">
      <selection activeCell="A28" sqref="A28:O28"/>
    </sheetView>
  </sheetViews>
  <sheetFormatPr defaultRowHeight="20.25" outlineLevelRow="1"/>
  <cols>
    <col min="1" max="1" width="44.85546875" style="45" customWidth="1"/>
    <col min="2" max="2" width="13.5703125" style="32" customWidth="1"/>
    <col min="3" max="3" width="18.5703125" style="45" customWidth="1"/>
    <col min="4" max="4" width="16.140625" style="45" customWidth="1"/>
    <col min="5" max="5" width="15.42578125" style="45" customWidth="1"/>
    <col min="6" max="6" width="16.5703125" style="45" customWidth="1"/>
    <col min="7" max="7" width="15.28515625" style="45" customWidth="1"/>
    <col min="8" max="8" width="16.5703125" style="45" customWidth="1"/>
    <col min="9" max="9" width="16.140625" style="45" customWidth="1"/>
    <col min="10" max="10" width="16.42578125" style="45" customWidth="1"/>
    <col min="11" max="11" width="16.5703125" style="45" customWidth="1"/>
    <col min="12" max="12" width="16.85546875" style="45" customWidth="1"/>
    <col min="13" max="15" width="16.7109375" style="45" customWidth="1"/>
    <col min="16" max="16" width="10.140625" style="45" bestFit="1" customWidth="1"/>
    <col min="17" max="18" width="9.140625" style="45"/>
    <col min="19" max="19" width="10.28515625" style="45" bestFit="1" customWidth="1"/>
    <col min="20" max="16384" width="9.140625" style="45"/>
  </cols>
  <sheetData>
    <row r="1" spans="1:15" ht="18.75" hidden="1" customHeight="1" outlineLevel="1">
      <c r="N1" s="356" t="s">
        <v>240</v>
      </c>
      <c r="O1" s="356"/>
    </row>
    <row r="2" spans="1:15" hidden="1" outlineLevel="1">
      <c r="N2" s="356" t="s">
        <v>260</v>
      </c>
      <c r="O2" s="356"/>
    </row>
    <row r="3" spans="1:15" collapsed="1">
      <c r="A3" s="357" t="s">
        <v>475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</row>
    <row r="4" spans="1:15" ht="3.75" customHeight="1">
      <c r="A4" s="357"/>
      <c r="B4" s="357"/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</row>
    <row r="5" spans="1:15" ht="23.25">
      <c r="A5" s="355" t="s">
        <v>418</v>
      </c>
      <c r="B5" s="355"/>
      <c r="C5" s="355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5"/>
    </row>
    <row r="6" spans="1:15" ht="14.25" customHeight="1">
      <c r="A6" s="256" t="s">
        <v>134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/>
    </row>
    <row r="7" spans="1:15" ht="24.95" customHeight="1">
      <c r="A7" s="290" t="s">
        <v>379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</row>
    <row r="8" spans="1:15" ht="9" customHeight="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5" ht="41.25" customHeight="1">
      <c r="A9" s="358" t="s">
        <v>384</v>
      </c>
      <c r="B9" s="358"/>
      <c r="C9" s="358"/>
      <c r="D9" s="358"/>
      <c r="E9" s="358"/>
      <c r="F9" s="358"/>
      <c r="G9" s="358"/>
      <c r="H9" s="358"/>
      <c r="I9" s="358"/>
      <c r="J9" s="358"/>
      <c r="K9" s="358"/>
      <c r="L9" s="358"/>
      <c r="M9" s="358"/>
      <c r="N9" s="358"/>
      <c r="O9" s="358"/>
    </row>
    <row r="10" spans="1:15" ht="12.75" customHeight="1">
      <c r="B10" s="45"/>
    </row>
    <row r="11" spans="1:15" s="28" customFormat="1" ht="40.5" customHeight="1">
      <c r="A11" s="38" t="s">
        <v>286</v>
      </c>
      <c r="B11" s="327" t="s">
        <v>136</v>
      </c>
      <c r="C11" s="329"/>
      <c r="D11" s="327" t="s">
        <v>31</v>
      </c>
      <c r="E11" s="329"/>
      <c r="F11" s="327" t="s">
        <v>321</v>
      </c>
      <c r="G11" s="329"/>
      <c r="H11" s="327" t="s">
        <v>322</v>
      </c>
      <c r="I11" s="329"/>
      <c r="J11" s="327" t="s">
        <v>323</v>
      </c>
      <c r="K11" s="329"/>
      <c r="L11" s="327" t="s">
        <v>290</v>
      </c>
      <c r="M11" s="329"/>
      <c r="N11" s="327" t="s">
        <v>291</v>
      </c>
      <c r="O11" s="329"/>
    </row>
    <row r="12" spans="1:15" s="28" customFormat="1" ht="17.25" customHeight="1">
      <c r="A12" s="38">
        <v>1</v>
      </c>
      <c r="B12" s="327">
        <v>2</v>
      </c>
      <c r="C12" s="329"/>
      <c r="D12" s="327">
        <v>3</v>
      </c>
      <c r="E12" s="329"/>
      <c r="F12" s="327">
        <v>4</v>
      </c>
      <c r="G12" s="329"/>
      <c r="H12" s="327">
        <v>5</v>
      </c>
      <c r="I12" s="329"/>
      <c r="J12" s="327">
        <v>6</v>
      </c>
      <c r="K12" s="329"/>
      <c r="L12" s="327">
        <v>7</v>
      </c>
      <c r="M12" s="329"/>
      <c r="N12" s="327">
        <v>8</v>
      </c>
      <c r="O12" s="329"/>
    </row>
    <row r="13" spans="1:15" s="28" customFormat="1" ht="60" customHeight="1">
      <c r="A13" s="344" t="s">
        <v>135</v>
      </c>
      <c r="B13" s="345"/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6"/>
    </row>
    <row r="14" spans="1:15" s="28" customFormat="1" ht="20.100000000000001" customHeight="1">
      <c r="A14" s="42" t="s">
        <v>292</v>
      </c>
      <c r="B14" s="327"/>
      <c r="C14" s="329"/>
      <c r="D14" s="301"/>
      <c r="E14" s="303"/>
      <c r="F14" s="341">
        <v>4</v>
      </c>
      <c r="G14" s="341"/>
      <c r="H14" s="341">
        <v>4</v>
      </c>
      <c r="I14" s="341"/>
      <c r="J14" s="339">
        <v>3</v>
      </c>
      <c r="K14" s="340"/>
      <c r="L14" s="301">
        <f t="shared" ref="L14:L19" si="0">J14-H14</f>
        <v>-1</v>
      </c>
      <c r="M14" s="303"/>
      <c r="N14" s="347">
        <f>J14*100/H14</f>
        <v>75</v>
      </c>
      <c r="O14" s="348"/>
    </row>
    <row r="15" spans="1:15" s="28" customFormat="1" ht="20.100000000000001" customHeight="1">
      <c r="A15" s="42" t="s">
        <v>293</v>
      </c>
      <c r="B15" s="327"/>
      <c r="C15" s="329"/>
      <c r="D15" s="301"/>
      <c r="E15" s="303"/>
      <c r="F15" s="341">
        <v>8</v>
      </c>
      <c r="G15" s="341"/>
      <c r="H15" s="341">
        <v>8</v>
      </c>
      <c r="I15" s="341"/>
      <c r="J15" s="339">
        <v>3</v>
      </c>
      <c r="K15" s="340"/>
      <c r="L15" s="301">
        <f t="shared" si="0"/>
        <v>-5</v>
      </c>
      <c r="M15" s="303"/>
      <c r="N15" s="347">
        <f>J15*100/H15</f>
        <v>37.5</v>
      </c>
      <c r="O15" s="348"/>
    </row>
    <row r="16" spans="1:15" s="28" customFormat="1" ht="20.100000000000001" customHeight="1">
      <c r="A16" s="42" t="s">
        <v>294</v>
      </c>
      <c r="B16" s="327"/>
      <c r="C16" s="329"/>
      <c r="D16" s="301"/>
      <c r="E16" s="303"/>
      <c r="F16" s="341">
        <v>4</v>
      </c>
      <c r="G16" s="341"/>
      <c r="H16" s="341">
        <v>4</v>
      </c>
      <c r="I16" s="341"/>
      <c r="J16" s="339">
        <v>3</v>
      </c>
      <c r="K16" s="340"/>
      <c r="L16" s="301">
        <f t="shared" si="0"/>
        <v>-1</v>
      </c>
      <c r="M16" s="303"/>
      <c r="N16" s="347">
        <f>J16*100/H16</f>
        <v>75</v>
      </c>
      <c r="O16" s="348"/>
    </row>
    <row r="17" spans="1:21" s="28" customFormat="1" ht="20.100000000000001" customHeight="1">
      <c r="A17" s="42" t="s">
        <v>295</v>
      </c>
      <c r="B17" s="327"/>
      <c r="C17" s="329"/>
      <c r="D17" s="301"/>
      <c r="E17" s="303"/>
      <c r="F17" s="339"/>
      <c r="G17" s="340"/>
      <c r="H17" s="339"/>
      <c r="I17" s="340"/>
      <c r="J17" s="342"/>
      <c r="K17" s="343"/>
      <c r="L17" s="301">
        <f t="shared" si="0"/>
        <v>0</v>
      </c>
      <c r="M17" s="303"/>
      <c r="N17" s="347"/>
      <c r="O17" s="348"/>
    </row>
    <row r="18" spans="1:21" s="28" customFormat="1" ht="20.100000000000001" customHeight="1">
      <c r="A18" s="42" t="s">
        <v>296</v>
      </c>
      <c r="B18" s="327"/>
      <c r="C18" s="329"/>
      <c r="D18" s="301"/>
      <c r="E18" s="303"/>
      <c r="F18" s="339"/>
      <c r="G18" s="340"/>
      <c r="H18" s="339"/>
      <c r="I18" s="340"/>
      <c r="J18" s="342"/>
      <c r="K18" s="343"/>
      <c r="L18" s="301">
        <f t="shared" si="0"/>
        <v>0</v>
      </c>
      <c r="M18" s="303"/>
      <c r="N18" s="347" t="e">
        <f>J18*100/H18</f>
        <v>#DIV/0!</v>
      </c>
      <c r="O18" s="348"/>
    </row>
    <row r="19" spans="1:21" s="28" customFormat="1" ht="20.100000000000001" customHeight="1">
      <c r="A19" s="42" t="s">
        <v>297</v>
      </c>
      <c r="B19" s="327"/>
      <c r="C19" s="329"/>
      <c r="D19" s="301"/>
      <c r="E19" s="303"/>
      <c r="F19" s="301"/>
      <c r="G19" s="303"/>
      <c r="H19" s="301"/>
      <c r="I19" s="303"/>
      <c r="J19" s="342"/>
      <c r="K19" s="343"/>
      <c r="L19" s="301">
        <f t="shared" si="0"/>
        <v>0</v>
      </c>
      <c r="M19" s="303"/>
      <c r="N19" s="347"/>
      <c r="O19" s="348"/>
    </row>
    <row r="20" spans="1:21" s="28" customFormat="1" ht="42" customHeight="1">
      <c r="A20" s="344" t="s">
        <v>365</v>
      </c>
      <c r="B20" s="345"/>
      <c r="C20" s="345"/>
      <c r="D20" s="345"/>
      <c r="E20" s="345"/>
      <c r="F20" s="345"/>
      <c r="G20" s="345"/>
      <c r="H20" s="345"/>
      <c r="I20" s="345"/>
      <c r="J20" s="345"/>
      <c r="K20" s="345"/>
      <c r="L20" s="345"/>
      <c r="M20" s="345"/>
      <c r="N20" s="345"/>
      <c r="O20" s="346"/>
      <c r="P20" s="185"/>
    </row>
    <row r="21" spans="1:21" s="28" customFormat="1" ht="20.100000000000001" customHeight="1">
      <c r="A21" s="234" t="s">
        <v>299</v>
      </c>
      <c r="B21" s="316"/>
      <c r="C21" s="317"/>
      <c r="D21" s="304"/>
      <c r="E21" s="305"/>
      <c r="F21" s="322">
        <v>192</v>
      </c>
      <c r="G21" s="323"/>
      <c r="H21" s="318">
        <v>144</v>
      </c>
      <c r="I21" s="319"/>
      <c r="J21" s="318">
        <v>144</v>
      </c>
      <c r="K21" s="319"/>
      <c r="L21" s="304">
        <f>J21-H21</f>
        <v>0</v>
      </c>
      <c r="M21" s="305"/>
      <c r="N21" s="308">
        <f>J21*100/H21</f>
        <v>100</v>
      </c>
      <c r="O21" s="309"/>
      <c r="R21" s="232">
        <f>H21+H22</f>
        <v>1537</v>
      </c>
      <c r="S21" s="233">
        <f>J21+J22</f>
        <v>1498</v>
      </c>
    </row>
    <row r="22" spans="1:21" s="28" customFormat="1" ht="40.5" customHeight="1">
      <c r="A22" s="234" t="s">
        <v>298</v>
      </c>
      <c r="B22" s="316"/>
      <c r="C22" s="317"/>
      <c r="D22" s="304"/>
      <c r="E22" s="305"/>
      <c r="F22" s="322">
        <v>1943</v>
      </c>
      <c r="G22" s="323"/>
      <c r="H22" s="318">
        <v>1393</v>
      </c>
      <c r="I22" s="319"/>
      <c r="J22" s="306">
        <v>1354</v>
      </c>
      <c r="K22" s="307"/>
      <c r="L22" s="304">
        <f>J22-H22</f>
        <v>-39</v>
      </c>
      <c r="M22" s="305"/>
      <c r="N22" s="308">
        <f>J22*100/H22</f>
        <v>97.200287150035891</v>
      </c>
      <c r="O22" s="309"/>
      <c r="R22" s="232">
        <f>'1. Фін результат'!D108</f>
        <v>1537</v>
      </c>
      <c r="S22" s="232">
        <f>'1. Фін результат'!E108</f>
        <v>1498</v>
      </c>
    </row>
    <row r="23" spans="1:21" s="28" customFormat="1" ht="20.100000000000001" customHeight="1">
      <c r="A23" s="234" t="s">
        <v>300</v>
      </c>
      <c r="B23" s="316"/>
      <c r="C23" s="317"/>
      <c r="D23" s="304"/>
      <c r="E23" s="305"/>
      <c r="F23" s="322">
        <v>0</v>
      </c>
      <c r="G23" s="323"/>
      <c r="H23" s="322">
        <v>0</v>
      </c>
      <c r="I23" s="323"/>
      <c r="J23" s="306">
        <v>0</v>
      </c>
      <c r="K23" s="307"/>
      <c r="L23" s="304">
        <f>J23-H23</f>
        <v>0</v>
      </c>
      <c r="M23" s="305"/>
      <c r="N23" s="308" t="e">
        <f>J23*100/H23</f>
        <v>#DIV/0!</v>
      </c>
      <c r="O23" s="309"/>
    </row>
    <row r="24" spans="1:21" s="28" customFormat="1" ht="45" customHeight="1">
      <c r="A24" s="310" t="s">
        <v>335</v>
      </c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311"/>
      <c r="M24" s="311"/>
      <c r="N24" s="311"/>
      <c r="O24" s="312"/>
    </row>
    <row r="25" spans="1:21" s="28" customFormat="1" ht="20.100000000000001" customHeight="1">
      <c r="A25" s="234" t="s">
        <v>299</v>
      </c>
      <c r="B25" s="316"/>
      <c r="C25" s="317"/>
      <c r="D25" s="304"/>
      <c r="E25" s="305"/>
      <c r="F25" s="322">
        <v>234</v>
      </c>
      <c r="G25" s="323"/>
      <c r="H25" s="318">
        <v>176</v>
      </c>
      <c r="I25" s="319"/>
      <c r="J25" s="318">
        <v>176</v>
      </c>
      <c r="K25" s="319"/>
      <c r="L25" s="304">
        <f>J25-H25</f>
        <v>0</v>
      </c>
      <c r="M25" s="305"/>
      <c r="N25" s="308">
        <f>J25*100/H25</f>
        <v>100</v>
      </c>
      <c r="O25" s="309"/>
    </row>
    <row r="26" spans="1:21" s="28" customFormat="1" ht="42.75" customHeight="1">
      <c r="A26" s="234" t="s">
        <v>298</v>
      </c>
      <c r="B26" s="316"/>
      <c r="C26" s="317"/>
      <c r="D26" s="304"/>
      <c r="E26" s="305"/>
      <c r="F26" s="322">
        <v>2367</v>
      </c>
      <c r="G26" s="323"/>
      <c r="H26" s="318">
        <v>1695</v>
      </c>
      <c r="I26" s="319"/>
      <c r="J26" s="318">
        <v>1650</v>
      </c>
      <c r="K26" s="319"/>
      <c r="L26" s="304">
        <f>J26-H26</f>
        <v>-45</v>
      </c>
      <c r="M26" s="305"/>
      <c r="N26" s="308">
        <f>J26*100/H26</f>
        <v>97.345132743362825</v>
      </c>
      <c r="O26" s="309"/>
      <c r="R26" s="232">
        <f>H25+H26</f>
        <v>1871</v>
      </c>
      <c r="S26" s="232">
        <f>J25+J26</f>
        <v>1826</v>
      </c>
    </row>
    <row r="27" spans="1:21" s="28" customFormat="1" ht="20.100000000000001" customHeight="1">
      <c r="A27" s="234" t="s">
        <v>300</v>
      </c>
      <c r="B27" s="316"/>
      <c r="C27" s="317"/>
      <c r="D27" s="304"/>
      <c r="E27" s="305"/>
      <c r="F27" s="322">
        <v>0</v>
      </c>
      <c r="G27" s="323"/>
      <c r="H27" s="322">
        <v>0</v>
      </c>
      <c r="I27" s="323"/>
      <c r="J27" s="318">
        <f>J23</f>
        <v>0</v>
      </c>
      <c r="K27" s="319"/>
      <c r="L27" s="304">
        <f>J27-H27</f>
        <v>0</v>
      </c>
      <c r="M27" s="305"/>
      <c r="N27" s="308" t="e">
        <f>J27*100/H27</f>
        <v>#DIV/0!</v>
      </c>
      <c r="O27" s="309"/>
      <c r="R27" s="232">
        <f>'1. Фін результат'!D108+'1. Фін результат'!D109</f>
        <v>1871</v>
      </c>
      <c r="S27" s="232">
        <f>'1. Фін результат'!E108+'1. Фін результат'!E109</f>
        <v>1826.4</v>
      </c>
      <c r="U27" s="232">
        <f>S27-S26</f>
        <v>0.40000000000009095</v>
      </c>
    </row>
    <row r="28" spans="1:21" s="28" customFormat="1" ht="67.5" customHeight="1">
      <c r="A28" s="310" t="s">
        <v>301</v>
      </c>
      <c r="B28" s="311"/>
      <c r="C28" s="311"/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11"/>
      <c r="O28" s="312"/>
    </row>
    <row r="29" spans="1:21" s="28" customFormat="1" ht="20.100000000000001" customHeight="1">
      <c r="A29" s="234" t="s">
        <v>299</v>
      </c>
      <c r="B29" s="316"/>
      <c r="C29" s="317"/>
      <c r="D29" s="304"/>
      <c r="E29" s="305"/>
      <c r="F29" s="306">
        <v>16034</v>
      </c>
      <c r="G29" s="307"/>
      <c r="H29" s="306">
        <f>H21/9*1000</f>
        <v>16000</v>
      </c>
      <c r="I29" s="307"/>
      <c r="J29" s="306">
        <f>J21/9*1000</f>
        <v>16000</v>
      </c>
      <c r="K29" s="307"/>
      <c r="L29" s="304">
        <f>J29-H29</f>
        <v>0</v>
      </c>
      <c r="M29" s="305"/>
      <c r="N29" s="308">
        <f>J29*100/H29</f>
        <v>100</v>
      </c>
      <c r="O29" s="309"/>
    </row>
    <row r="30" spans="1:21" s="28" customFormat="1" ht="45" customHeight="1">
      <c r="A30" s="234" t="s">
        <v>298</v>
      </c>
      <c r="B30" s="316"/>
      <c r="C30" s="317"/>
      <c r="D30" s="304"/>
      <c r="E30" s="305"/>
      <c r="F30" s="306">
        <v>5505</v>
      </c>
      <c r="G30" s="307"/>
      <c r="H30" s="306">
        <f>H22/9/15*1000</f>
        <v>10318.518518518518</v>
      </c>
      <c r="I30" s="307"/>
      <c r="J30" s="306">
        <f>J22/9/8*1000</f>
        <v>18805.555555555558</v>
      </c>
      <c r="K30" s="307"/>
      <c r="L30" s="304">
        <f>J30-H30</f>
        <v>8487.0370370370401</v>
      </c>
      <c r="M30" s="305"/>
      <c r="N30" s="308">
        <f>J30*100/H30</f>
        <v>182.25053840631733</v>
      </c>
      <c r="O30" s="309"/>
    </row>
    <row r="31" spans="1:21" s="28" customFormat="1" ht="20.100000000000001" customHeight="1">
      <c r="A31" s="234" t="s">
        <v>300</v>
      </c>
      <c r="B31" s="316"/>
      <c r="C31" s="317"/>
      <c r="D31" s="304"/>
      <c r="E31" s="305"/>
      <c r="F31" s="306">
        <f>F23/12/33*1000</f>
        <v>0</v>
      </c>
      <c r="G31" s="307"/>
      <c r="H31" s="318"/>
      <c r="I31" s="319"/>
      <c r="J31" s="318"/>
      <c r="K31" s="319"/>
      <c r="L31" s="304">
        <f>J31-H31</f>
        <v>0</v>
      </c>
      <c r="M31" s="305"/>
      <c r="N31" s="308" t="e">
        <f>J31*100/H31</f>
        <v>#DIV/0!</v>
      </c>
      <c r="O31" s="309"/>
    </row>
    <row r="32" spans="1:21" s="28" customFormat="1" ht="42.75" customHeight="1">
      <c r="A32" s="310" t="s">
        <v>302</v>
      </c>
      <c r="B32" s="311"/>
      <c r="C32" s="311"/>
      <c r="D32" s="311"/>
      <c r="E32" s="311"/>
      <c r="F32" s="311"/>
      <c r="G32" s="311"/>
      <c r="H32" s="311"/>
      <c r="I32" s="311"/>
      <c r="J32" s="311"/>
      <c r="K32" s="311"/>
      <c r="L32" s="311"/>
      <c r="M32" s="311"/>
      <c r="N32" s="311"/>
      <c r="O32" s="312"/>
    </row>
    <row r="33" spans="1:15" s="28" customFormat="1" ht="20.100000000000001" customHeight="1">
      <c r="A33" s="234" t="s">
        <v>299</v>
      </c>
      <c r="B33" s="316"/>
      <c r="C33" s="317"/>
      <c r="D33" s="304"/>
      <c r="E33" s="305"/>
      <c r="F33" s="306">
        <v>16034</v>
      </c>
      <c r="G33" s="307"/>
      <c r="H33" s="306">
        <f>H25/9*1000</f>
        <v>19555.555555555558</v>
      </c>
      <c r="I33" s="307"/>
      <c r="J33" s="306">
        <f>J25/9*1000</f>
        <v>19555.555555555558</v>
      </c>
      <c r="K33" s="307"/>
      <c r="L33" s="304">
        <f>J33-H33</f>
        <v>0</v>
      </c>
      <c r="M33" s="305"/>
      <c r="N33" s="308">
        <f>J33*100/H33</f>
        <v>100</v>
      </c>
      <c r="O33" s="309"/>
    </row>
    <row r="34" spans="1:15" s="28" customFormat="1" ht="35.25" customHeight="1">
      <c r="A34" s="234" t="s">
        <v>298</v>
      </c>
      <c r="B34" s="316"/>
      <c r="C34" s="317"/>
      <c r="D34" s="304"/>
      <c r="E34" s="305"/>
      <c r="F34" s="306">
        <v>10794</v>
      </c>
      <c r="G34" s="307"/>
      <c r="H34" s="306">
        <f>H26/9/15*1000</f>
        <v>12555.555555555555</v>
      </c>
      <c r="I34" s="307"/>
      <c r="J34" s="306">
        <f>J26/9/8*1000</f>
        <v>22916.666666666668</v>
      </c>
      <c r="K34" s="307"/>
      <c r="L34" s="304">
        <f>J34-H34</f>
        <v>10361.111111111113</v>
      </c>
      <c r="M34" s="305"/>
      <c r="N34" s="308">
        <f>J34*100/H34</f>
        <v>182.52212389380534</v>
      </c>
      <c r="O34" s="309"/>
    </row>
    <row r="35" spans="1:15" s="28" customFormat="1" ht="20.100000000000001" customHeight="1">
      <c r="A35" s="234" t="s">
        <v>300</v>
      </c>
      <c r="B35" s="316"/>
      <c r="C35" s="317"/>
      <c r="D35" s="304"/>
      <c r="E35" s="305"/>
      <c r="F35" s="306">
        <f>F27/12/33*1000</f>
        <v>0</v>
      </c>
      <c r="G35" s="307"/>
      <c r="H35" s="322">
        <v>0</v>
      </c>
      <c r="I35" s="323"/>
      <c r="J35" s="318"/>
      <c r="K35" s="319"/>
      <c r="L35" s="304">
        <f>J35-H35</f>
        <v>0</v>
      </c>
      <c r="M35" s="305"/>
      <c r="N35" s="308" t="e">
        <f>J35*100/H35</f>
        <v>#DIV/0!</v>
      </c>
      <c r="O35" s="309"/>
    </row>
    <row r="36" spans="1:15" s="28" customFormat="1" ht="7.5" customHeight="1">
      <c r="A36" s="31"/>
      <c r="B36" s="31"/>
      <c r="C36" s="31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67"/>
      <c r="O36" s="67"/>
    </row>
    <row r="37" spans="1:15" ht="22.5" customHeight="1">
      <c r="A37" s="361" t="s">
        <v>348</v>
      </c>
      <c r="B37" s="361"/>
      <c r="C37" s="361"/>
      <c r="D37" s="361"/>
      <c r="E37" s="361"/>
      <c r="F37" s="361"/>
      <c r="G37" s="361"/>
      <c r="H37" s="361"/>
      <c r="I37" s="361"/>
      <c r="J37" s="361"/>
      <c r="K37" s="361"/>
      <c r="L37" s="361"/>
      <c r="M37" s="361"/>
      <c r="N37" s="361"/>
      <c r="O37" s="361"/>
    </row>
    <row r="38" spans="1:15" ht="11.25" customHeight="1">
      <c r="A38" s="76"/>
      <c r="B38" s="76"/>
      <c r="C38" s="76"/>
      <c r="D38" s="76"/>
      <c r="E38" s="76"/>
      <c r="F38" s="76"/>
      <c r="G38" s="76"/>
      <c r="H38" s="76"/>
      <c r="I38" s="76"/>
    </row>
    <row r="39" spans="1:15" ht="30.75" customHeight="1">
      <c r="A39" s="365" t="s">
        <v>371</v>
      </c>
      <c r="B39" s="365"/>
      <c r="C39" s="365"/>
      <c r="D39" s="365"/>
      <c r="E39" s="365"/>
      <c r="F39" s="365"/>
      <c r="G39" s="365"/>
      <c r="H39" s="365"/>
      <c r="I39" s="365"/>
      <c r="J39" s="365"/>
      <c r="K39" s="365"/>
      <c r="L39" s="365"/>
      <c r="M39" s="365"/>
      <c r="N39" s="365"/>
      <c r="O39" s="365"/>
    </row>
    <row r="40" spans="1:15" ht="30.75" customHeight="1">
      <c r="A40" s="77" t="s">
        <v>137</v>
      </c>
      <c r="B40" s="362" t="s">
        <v>372</v>
      </c>
      <c r="C40" s="363"/>
      <c r="D40" s="363"/>
      <c r="E40" s="364"/>
      <c r="F40" s="320" t="s">
        <v>86</v>
      </c>
      <c r="G40" s="349"/>
      <c r="H40" s="349"/>
      <c r="I40" s="349"/>
      <c r="J40" s="349"/>
      <c r="K40" s="349"/>
      <c r="L40" s="349"/>
      <c r="M40" s="349"/>
      <c r="N40" s="349"/>
      <c r="O40" s="321"/>
    </row>
    <row r="41" spans="1:15" ht="17.25" customHeight="1">
      <c r="A41" s="77">
        <v>1</v>
      </c>
      <c r="B41" s="320">
        <v>2</v>
      </c>
      <c r="C41" s="349"/>
      <c r="D41" s="349"/>
      <c r="E41" s="321"/>
      <c r="F41" s="320">
        <v>3</v>
      </c>
      <c r="G41" s="349"/>
      <c r="H41" s="349"/>
      <c r="I41" s="349"/>
      <c r="J41" s="349"/>
      <c r="K41" s="349"/>
      <c r="L41" s="349"/>
      <c r="M41" s="349"/>
      <c r="N41" s="349"/>
      <c r="O41" s="321"/>
    </row>
    <row r="42" spans="1:15" ht="20.100000000000001" customHeight="1">
      <c r="A42" s="78"/>
      <c r="B42" s="352"/>
      <c r="C42" s="360"/>
      <c r="D42" s="360"/>
      <c r="E42" s="353"/>
      <c r="F42" s="333"/>
      <c r="G42" s="359"/>
      <c r="H42" s="359"/>
      <c r="I42" s="359"/>
      <c r="J42" s="359"/>
      <c r="K42" s="359"/>
      <c r="L42" s="359"/>
      <c r="M42" s="359"/>
      <c r="N42" s="359"/>
      <c r="O42" s="334"/>
    </row>
    <row r="43" spans="1:15" ht="20.100000000000001" hidden="1" customHeight="1" outlineLevel="1">
      <c r="A43" s="79"/>
      <c r="B43" s="80"/>
      <c r="C43" s="80"/>
      <c r="D43" s="80"/>
      <c r="E43" s="80"/>
      <c r="F43" s="81"/>
      <c r="G43" s="81"/>
      <c r="H43" s="81"/>
      <c r="I43" s="81"/>
      <c r="J43" s="81"/>
      <c r="K43" s="81"/>
      <c r="L43" s="81"/>
      <c r="M43" s="351" t="s">
        <v>240</v>
      </c>
      <c r="N43" s="351"/>
      <c r="O43" s="351"/>
    </row>
    <row r="44" spans="1:15" ht="20.100000000000001" hidden="1" customHeight="1" outlineLevel="1">
      <c r="A44" s="79"/>
      <c r="B44" s="80"/>
      <c r="C44" s="80"/>
      <c r="D44" s="80"/>
      <c r="E44" s="80"/>
      <c r="F44" s="81"/>
      <c r="G44" s="81"/>
      <c r="H44" s="81"/>
      <c r="I44" s="81"/>
      <c r="J44" s="81"/>
      <c r="K44" s="81"/>
      <c r="L44" s="81"/>
      <c r="M44" s="354" t="s">
        <v>289</v>
      </c>
      <c r="N44" s="354"/>
      <c r="O44" s="354"/>
    </row>
    <row r="45" spans="1:15" collapsed="1">
      <c r="A45" s="290" t="s">
        <v>250</v>
      </c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</row>
    <row r="47" spans="1:15" ht="52.5" customHeight="1">
      <c r="A47" s="335" t="s">
        <v>286</v>
      </c>
      <c r="B47" s="336"/>
      <c r="C47" s="299"/>
      <c r="D47" s="327" t="s">
        <v>241</v>
      </c>
      <c r="E47" s="328"/>
      <c r="F47" s="329"/>
      <c r="G47" s="327" t="s">
        <v>237</v>
      </c>
      <c r="H47" s="328"/>
      <c r="I47" s="329"/>
      <c r="J47" s="327" t="s">
        <v>290</v>
      </c>
      <c r="K47" s="328"/>
      <c r="L47" s="329"/>
      <c r="M47" s="327" t="s">
        <v>291</v>
      </c>
      <c r="N47" s="329"/>
      <c r="O47" s="276" t="s">
        <v>315</v>
      </c>
    </row>
    <row r="48" spans="1:15" ht="189.75" customHeight="1">
      <c r="A48" s="337"/>
      <c r="B48" s="338"/>
      <c r="C48" s="300"/>
      <c r="D48" s="38" t="s">
        <v>318</v>
      </c>
      <c r="E48" s="38" t="s">
        <v>317</v>
      </c>
      <c r="F48" s="38" t="s">
        <v>316</v>
      </c>
      <c r="G48" s="38" t="s">
        <v>318</v>
      </c>
      <c r="H48" s="38" t="s">
        <v>317</v>
      </c>
      <c r="I48" s="38" t="s">
        <v>316</v>
      </c>
      <c r="J48" s="38" t="s">
        <v>318</v>
      </c>
      <c r="K48" s="38" t="s">
        <v>317</v>
      </c>
      <c r="L48" s="38" t="s">
        <v>316</v>
      </c>
      <c r="M48" s="38" t="s">
        <v>242</v>
      </c>
      <c r="N48" s="38" t="s">
        <v>243</v>
      </c>
      <c r="O48" s="350"/>
    </row>
    <row r="49" spans="1:15">
      <c r="A49" s="327">
        <v>1</v>
      </c>
      <c r="B49" s="328"/>
      <c r="C49" s="329"/>
      <c r="D49" s="38">
        <v>4</v>
      </c>
      <c r="E49" s="38">
        <v>5</v>
      </c>
      <c r="F49" s="38">
        <v>6</v>
      </c>
      <c r="G49" s="38">
        <v>7</v>
      </c>
      <c r="H49" s="34">
        <v>8</v>
      </c>
      <c r="I49" s="34">
        <v>9</v>
      </c>
      <c r="J49" s="34">
        <v>10</v>
      </c>
      <c r="K49" s="34">
        <v>11</v>
      </c>
      <c r="L49" s="34">
        <v>12</v>
      </c>
      <c r="M49" s="34">
        <v>13</v>
      </c>
      <c r="N49" s="34">
        <v>14</v>
      </c>
      <c r="O49" s="34">
        <v>15</v>
      </c>
    </row>
    <row r="50" spans="1:15" ht="20.25" customHeight="1">
      <c r="A50" s="327" t="s">
        <v>406</v>
      </c>
      <c r="B50" s="328"/>
      <c r="C50" s="329"/>
      <c r="D50" s="38">
        <v>25</v>
      </c>
      <c r="E50" s="38"/>
      <c r="F50" s="38"/>
      <c r="G50" s="38"/>
      <c r="H50" s="34"/>
      <c r="I50" s="34"/>
      <c r="J50" s="34"/>
      <c r="K50" s="34"/>
      <c r="L50" s="34"/>
      <c r="M50" s="34"/>
      <c r="N50" s="34"/>
      <c r="O50" s="34"/>
    </row>
    <row r="51" spans="1:15" ht="20.100000000000001" customHeight="1">
      <c r="A51" s="330"/>
      <c r="B51" s="331"/>
      <c r="C51" s="332"/>
      <c r="D51" s="40"/>
      <c r="E51" s="40"/>
      <c r="F51" s="40"/>
      <c r="G51" s="40"/>
      <c r="H51" s="40"/>
      <c r="I51" s="40"/>
      <c r="J51" s="40"/>
      <c r="K51" s="40"/>
      <c r="L51" s="40"/>
      <c r="M51" s="41"/>
      <c r="N51" s="41"/>
      <c r="O51" s="40"/>
    </row>
    <row r="52" spans="1:15" ht="24.95" customHeight="1">
      <c r="A52" s="324" t="s">
        <v>58</v>
      </c>
      <c r="B52" s="325"/>
      <c r="C52" s="326"/>
      <c r="D52" s="40"/>
      <c r="E52" s="40"/>
      <c r="F52" s="82"/>
      <c r="G52" s="82"/>
      <c r="H52" s="82"/>
      <c r="I52" s="82"/>
      <c r="J52" s="82"/>
      <c r="K52" s="82"/>
      <c r="L52" s="82"/>
      <c r="M52" s="83"/>
      <c r="N52" s="83"/>
      <c r="O52" s="82"/>
    </row>
    <row r="53" spans="1:15" ht="20.25" customHeight="1">
      <c r="A53" s="29"/>
      <c r="B53" s="84"/>
      <c r="C53" s="84"/>
      <c r="D53" s="84"/>
      <c r="E53" s="84"/>
      <c r="F53" s="36"/>
      <c r="G53" s="36"/>
      <c r="H53" s="36"/>
      <c r="I53" s="44"/>
      <c r="J53" s="44"/>
      <c r="K53" s="44"/>
      <c r="L53" s="44"/>
      <c r="M53" s="44"/>
      <c r="N53" s="44"/>
      <c r="O53" s="44"/>
    </row>
    <row r="54" spans="1:15">
      <c r="A54" s="290" t="s">
        <v>75</v>
      </c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</row>
    <row r="56" spans="1:15" ht="56.25" customHeight="1">
      <c r="A56" s="38" t="s">
        <v>127</v>
      </c>
      <c r="B56" s="327" t="s">
        <v>74</v>
      </c>
      <c r="C56" s="329"/>
      <c r="D56" s="327" t="s">
        <v>69</v>
      </c>
      <c r="E56" s="329"/>
      <c r="F56" s="327" t="s">
        <v>70</v>
      </c>
      <c r="G56" s="329"/>
      <c r="H56" s="327" t="s">
        <v>90</v>
      </c>
      <c r="I56" s="328"/>
      <c r="J56" s="329"/>
      <c r="K56" s="327" t="s">
        <v>87</v>
      </c>
      <c r="L56" s="329"/>
      <c r="M56" s="327" t="s">
        <v>36</v>
      </c>
      <c r="N56" s="328"/>
      <c r="O56" s="329"/>
    </row>
    <row r="57" spans="1:15">
      <c r="A57" s="34">
        <v>1</v>
      </c>
      <c r="B57" s="320">
        <v>2</v>
      </c>
      <c r="C57" s="321"/>
      <c r="D57" s="320">
        <v>3</v>
      </c>
      <c r="E57" s="321"/>
      <c r="F57" s="320">
        <v>4</v>
      </c>
      <c r="G57" s="321"/>
      <c r="H57" s="320">
        <v>5</v>
      </c>
      <c r="I57" s="349"/>
      <c r="J57" s="321"/>
      <c r="K57" s="320">
        <v>6</v>
      </c>
      <c r="L57" s="321"/>
      <c r="M57" s="320">
        <v>7</v>
      </c>
      <c r="N57" s="349"/>
      <c r="O57" s="321"/>
    </row>
    <row r="58" spans="1:15">
      <c r="A58" s="50"/>
      <c r="B58" s="333"/>
      <c r="C58" s="334"/>
      <c r="D58" s="301"/>
      <c r="E58" s="303"/>
      <c r="F58" s="347" t="s">
        <v>258</v>
      </c>
      <c r="G58" s="348"/>
      <c r="H58" s="313"/>
      <c r="I58" s="314"/>
      <c r="J58" s="315"/>
      <c r="K58" s="301"/>
      <c r="L58" s="303"/>
      <c r="M58" s="301"/>
      <c r="N58" s="302"/>
      <c r="O58" s="303"/>
    </row>
    <row r="59" spans="1:15">
      <c r="A59" s="50"/>
      <c r="B59" s="333"/>
      <c r="C59" s="334"/>
      <c r="D59" s="301"/>
      <c r="E59" s="303"/>
      <c r="F59" s="347"/>
      <c r="G59" s="348"/>
      <c r="H59" s="313"/>
      <c r="I59" s="314"/>
      <c r="J59" s="315"/>
      <c r="K59" s="301"/>
      <c r="L59" s="303"/>
      <c r="M59" s="301"/>
      <c r="N59" s="302"/>
      <c r="O59" s="303"/>
    </row>
    <row r="60" spans="1:15">
      <c r="A60" s="50"/>
      <c r="B60" s="352"/>
      <c r="C60" s="353"/>
      <c r="D60" s="301"/>
      <c r="E60" s="303"/>
      <c r="F60" s="347"/>
      <c r="G60" s="348"/>
      <c r="H60" s="313"/>
      <c r="I60" s="314"/>
      <c r="J60" s="315"/>
      <c r="K60" s="301"/>
      <c r="L60" s="303"/>
      <c r="M60" s="301"/>
      <c r="N60" s="302"/>
      <c r="O60" s="303"/>
    </row>
    <row r="61" spans="1:15">
      <c r="A61" s="50"/>
      <c r="B61" s="333"/>
      <c r="C61" s="334"/>
      <c r="D61" s="301"/>
      <c r="E61" s="303"/>
      <c r="F61" s="347"/>
      <c r="G61" s="348"/>
      <c r="H61" s="313"/>
      <c r="I61" s="314"/>
      <c r="J61" s="315"/>
      <c r="K61" s="301"/>
      <c r="L61" s="303"/>
      <c r="M61" s="301"/>
      <c r="N61" s="302"/>
      <c r="O61" s="303"/>
    </row>
    <row r="62" spans="1:15">
      <c r="A62" s="33" t="s">
        <v>58</v>
      </c>
      <c r="B62" s="320" t="s">
        <v>37</v>
      </c>
      <c r="C62" s="321"/>
      <c r="D62" s="320" t="s">
        <v>37</v>
      </c>
      <c r="E62" s="321"/>
      <c r="F62" s="320" t="s">
        <v>37</v>
      </c>
      <c r="G62" s="321"/>
      <c r="H62" s="313"/>
      <c r="I62" s="314"/>
      <c r="J62" s="315"/>
      <c r="K62" s="301"/>
      <c r="L62" s="303"/>
      <c r="M62" s="301"/>
      <c r="N62" s="302"/>
      <c r="O62" s="303"/>
    </row>
    <row r="63" spans="1:15" ht="20.25" customHeight="1">
      <c r="A63" s="36"/>
      <c r="B63" s="30"/>
      <c r="C63" s="30"/>
      <c r="D63" s="30"/>
      <c r="E63" s="30"/>
      <c r="F63" s="30"/>
      <c r="G63" s="30"/>
      <c r="H63" s="30"/>
      <c r="I63" s="30"/>
      <c r="J63" s="30"/>
      <c r="K63" s="28"/>
      <c r="L63" s="28"/>
      <c r="M63" s="28"/>
      <c r="N63" s="28"/>
      <c r="O63" s="28"/>
    </row>
    <row r="64" spans="1:15">
      <c r="A64" s="290" t="s">
        <v>76</v>
      </c>
      <c r="B64" s="290"/>
      <c r="C64" s="290"/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0"/>
    </row>
    <row r="65" spans="1:15" ht="15" customHeight="1">
      <c r="A65" s="44"/>
      <c r="B65" s="44"/>
      <c r="C65" s="44"/>
      <c r="D65" s="44"/>
      <c r="E65" s="44"/>
      <c r="F65" s="44"/>
      <c r="G65" s="44"/>
      <c r="H65" s="44"/>
      <c r="I65" s="85"/>
    </row>
    <row r="66" spans="1:15" ht="42.75" customHeight="1">
      <c r="A66" s="335" t="s">
        <v>68</v>
      </c>
      <c r="B66" s="336"/>
      <c r="C66" s="299"/>
      <c r="D66" s="335" t="s">
        <v>244</v>
      </c>
      <c r="E66" s="299"/>
      <c r="F66" s="327" t="s">
        <v>245</v>
      </c>
      <c r="G66" s="328"/>
      <c r="H66" s="328"/>
      <c r="I66" s="329"/>
      <c r="J66" s="327" t="s">
        <v>248</v>
      </c>
      <c r="K66" s="328"/>
      <c r="L66" s="328"/>
      <c r="M66" s="329"/>
      <c r="N66" s="335" t="s">
        <v>249</v>
      </c>
      <c r="O66" s="299"/>
    </row>
    <row r="67" spans="1:15" ht="42.75" customHeight="1">
      <c r="A67" s="337"/>
      <c r="B67" s="338"/>
      <c r="C67" s="300"/>
      <c r="D67" s="337"/>
      <c r="E67" s="300"/>
      <c r="F67" s="320" t="s">
        <v>246</v>
      </c>
      <c r="G67" s="321"/>
      <c r="H67" s="327" t="s">
        <v>247</v>
      </c>
      <c r="I67" s="329"/>
      <c r="J67" s="320" t="s">
        <v>246</v>
      </c>
      <c r="K67" s="321"/>
      <c r="L67" s="327" t="s">
        <v>247</v>
      </c>
      <c r="M67" s="329"/>
      <c r="N67" s="337"/>
      <c r="O67" s="300"/>
    </row>
    <row r="68" spans="1:15">
      <c r="A68" s="327">
        <v>1</v>
      </c>
      <c r="B68" s="328"/>
      <c r="C68" s="329"/>
      <c r="D68" s="327">
        <v>2</v>
      </c>
      <c r="E68" s="329"/>
      <c r="F68" s="327">
        <v>3</v>
      </c>
      <c r="G68" s="329"/>
      <c r="H68" s="320">
        <v>4</v>
      </c>
      <c r="I68" s="321"/>
      <c r="J68" s="320">
        <v>5</v>
      </c>
      <c r="K68" s="321"/>
      <c r="L68" s="320">
        <v>6</v>
      </c>
      <c r="M68" s="321"/>
      <c r="N68" s="320">
        <v>7</v>
      </c>
      <c r="O68" s="321"/>
    </row>
    <row r="69" spans="1:15" ht="20.100000000000001" customHeight="1">
      <c r="A69" s="330" t="s">
        <v>312</v>
      </c>
      <c r="B69" s="331"/>
      <c r="C69" s="332"/>
      <c r="D69" s="301"/>
      <c r="E69" s="303"/>
      <c r="F69" s="301"/>
      <c r="G69" s="303"/>
      <c r="H69" s="301"/>
      <c r="I69" s="303"/>
      <c r="J69" s="301"/>
      <c r="K69" s="303"/>
      <c r="L69" s="301"/>
      <c r="M69" s="303"/>
      <c r="N69" s="301"/>
      <c r="O69" s="303"/>
    </row>
    <row r="70" spans="1:15" ht="20.100000000000001" customHeight="1">
      <c r="A70" s="330" t="s">
        <v>104</v>
      </c>
      <c r="B70" s="331"/>
      <c r="C70" s="332"/>
      <c r="D70" s="301"/>
      <c r="E70" s="303"/>
      <c r="F70" s="301"/>
      <c r="G70" s="303"/>
      <c r="H70" s="301"/>
      <c r="I70" s="303"/>
      <c r="J70" s="301"/>
      <c r="K70" s="303"/>
      <c r="L70" s="301"/>
      <c r="M70" s="303"/>
      <c r="N70" s="301"/>
      <c r="O70" s="303"/>
    </row>
    <row r="71" spans="1:15" ht="20.100000000000001" customHeight="1">
      <c r="A71" s="330"/>
      <c r="B71" s="331"/>
      <c r="C71" s="332"/>
      <c r="D71" s="301"/>
      <c r="E71" s="303"/>
      <c r="F71" s="301"/>
      <c r="G71" s="303"/>
      <c r="H71" s="301"/>
      <c r="I71" s="303"/>
      <c r="J71" s="301"/>
      <c r="K71" s="303"/>
      <c r="L71" s="301"/>
      <c r="M71" s="303"/>
      <c r="N71" s="301"/>
      <c r="O71" s="303"/>
    </row>
    <row r="72" spans="1:15" ht="20.100000000000001" customHeight="1">
      <c r="A72" s="330" t="s">
        <v>313</v>
      </c>
      <c r="B72" s="331"/>
      <c r="C72" s="332"/>
      <c r="D72" s="301"/>
      <c r="E72" s="303"/>
      <c r="F72" s="301"/>
      <c r="G72" s="303"/>
      <c r="H72" s="301"/>
      <c r="I72" s="303"/>
      <c r="J72" s="301"/>
      <c r="K72" s="303"/>
      <c r="L72" s="301"/>
      <c r="M72" s="303"/>
      <c r="N72" s="301"/>
      <c r="O72" s="303"/>
    </row>
    <row r="73" spans="1:15" ht="20.100000000000001" customHeight="1">
      <c r="A73" s="330" t="s">
        <v>364</v>
      </c>
      <c r="B73" s="331"/>
      <c r="C73" s="332"/>
      <c r="D73" s="301"/>
      <c r="E73" s="303"/>
      <c r="F73" s="301"/>
      <c r="G73" s="303"/>
      <c r="H73" s="301"/>
      <c r="I73" s="303"/>
      <c r="J73" s="301"/>
      <c r="K73" s="303"/>
      <c r="L73" s="301"/>
      <c r="M73" s="303"/>
      <c r="N73" s="301"/>
      <c r="O73" s="303"/>
    </row>
    <row r="74" spans="1:15" ht="20.100000000000001" customHeight="1">
      <c r="A74" s="330"/>
      <c r="B74" s="331"/>
      <c r="C74" s="332"/>
      <c r="D74" s="301"/>
      <c r="E74" s="303"/>
      <c r="F74" s="301"/>
      <c r="G74" s="303"/>
      <c r="H74" s="301"/>
      <c r="I74" s="303"/>
      <c r="J74" s="301"/>
      <c r="K74" s="303"/>
      <c r="L74" s="301"/>
      <c r="M74" s="303"/>
      <c r="N74" s="301"/>
      <c r="O74" s="303"/>
    </row>
    <row r="75" spans="1:15" ht="20.100000000000001" customHeight="1">
      <c r="A75" s="330" t="s">
        <v>314</v>
      </c>
      <c r="B75" s="331"/>
      <c r="C75" s="332"/>
      <c r="D75" s="301"/>
      <c r="E75" s="303"/>
      <c r="F75" s="301"/>
      <c r="G75" s="303"/>
      <c r="H75" s="301"/>
      <c r="I75" s="303"/>
      <c r="J75" s="301"/>
      <c r="K75" s="303"/>
      <c r="L75" s="301"/>
      <c r="M75" s="303"/>
      <c r="N75" s="301"/>
      <c r="O75" s="303"/>
    </row>
    <row r="76" spans="1:15" ht="20.100000000000001" customHeight="1">
      <c r="A76" s="330" t="s">
        <v>104</v>
      </c>
      <c r="B76" s="331"/>
      <c r="C76" s="332"/>
      <c r="D76" s="301"/>
      <c r="E76" s="303"/>
      <c r="F76" s="301"/>
      <c r="G76" s="303"/>
      <c r="H76" s="301"/>
      <c r="I76" s="303"/>
      <c r="J76" s="301"/>
      <c r="K76" s="303"/>
      <c r="L76" s="301"/>
      <c r="M76" s="303"/>
      <c r="N76" s="301"/>
      <c r="O76" s="303"/>
    </row>
    <row r="77" spans="1:15" ht="20.100000000000001" customHeight="1">
      <c r="A77" s="330"/>
      <c r="B77" s="331"/>
      <c r="C77" s="332"/>
      <c r="D77" s="301"/>
      <c r="E77" s="303"/>
      <c r="F77" s="301"/>
      <c r="G77" s="303"/>
      <c r="H77" s="301"/>
      <c r="I77" s="303"/>
      <c r="J77" s="301"/>
      <c r="K77" s="303"/>
      <c r="L77" s="301"/>
      <c r="M77" s="303"/>
      <c r="N77" s="301"/>
      <c r="O77" s="303"/>
    </row>
    <row r="78" spans="1:15" ht="24.95" customHeight="1">
      <c r="A78" s="330" t="s">
        <v>58</v>
      </c>
      <c r="B78" s="331"/>
      <c r="C78" s="332"/>
      <c r="D78" s="301"/>
      <c r="E78" s="303"/>
      <c r="F78" s="301"/>
      <c r="G78" s="303"/>
      <c r="H78" s="301"/>
      <c r="I78" s="303"/>
      <c r="J78" s="301"/>
      <c r="K78" s="303"/>
      <c r="L78" s="301"/>
      <c r="M78" s="303"/>
      <c r="N78" s="301"/>
      <c r="O78" s="303"/>
    </row>
    <row r="79" spans="1:15">
      <c r="C79" s="86"/>
      <c r="D79" s="86"/>
      <c r="E79" s="86"/>
    </row>
    <row r="80" spans="1:15" ht="20.25" customHeight="1">
      <c r="C80" s="86"/>
      <c r="D80" s="86"/>
      <c r="E80" s="86"/>
    </row>
    <row r="81" spans="3:5">
      <c r="C81" s="86"/>
      <c r="D81" s="86"/>
      <c r="E81" s="86"/>
    </row>
    <row r="82" spans="3:5">
      <c r="C82" s="86"/>
      <c r="D82" s="86"/>
      <c r="E82" s="86"/>
    </row>
    <row r="83" spans="3:5">
      <c r="C83" s="86"/>
      <c r="D83" s="86"/>
      <c r="E83" s="86"/>
    </row>
    <row r="84" spans="3:5">
      <c r="C84" s="86"/>
      <c r="D84" s="86"/>
      <c r="E84" s="86"/>
    </row>
    <row r="85" spans="3:5">
      <c r="C85" s="86"/>
      <c r="D85" s="86"/>
      <c r="E85" s="86"/>
    </row>
    <row r="86" spans="3:5">
      <c r="C86" s="86"/>
      <c r="D86" s="86"/>
      <c r="E86" s="86"/>
    </row>
    <row r="87" spans="3:5">
      <c r="C87" s="86"/>
      <c r="D87" s="86"/>
      <c r="E87" s="86"/>
    </row>
    <row r="88" spans="3:5">
      <c r="C88" s="86"/>
      <c r="D88" s="86"/>
      <c r="E88" s="86"/>
    </row>
    <row r="89" spans="3:5">
      <c r="C89" s="86"/>
      <c r="D89" s="86"/>
      <c r="E89" s="86"/>
    </row>
    <row r="90" spans="3:5">
      <c r="C90" s="86"/>
      <c r="D90" s="86"/>
      <c r="E90" s="86"/>
    </row>
    <row r="91" spans="3:5">
      <c r="C91" s="86"/>
      <c r="D91" s="86"/>
      <c r="E91" s="86"/>
    </row>
    <row r="92" spans="3:5">
      <c r="C92" s="86"/>
      <c r="D92" s="86"/>
      <c r="E92" s="86"/>
    </row>
  </sheetData>
  <mergeCells count="304">
    <mergeCell ref="A5:O5"/>
    <mergeCell ref="A6:O6"/>
    <mergeCell ref="N1:O1"/>
    <mergeCell ref="N2:O2"/>
    <mergeCell ref="A3:O3"/>
    <mergeCell ref="A4:O4"/>
    <mergeCell ref="A7:O7"/>
    <mergeCell ref="A9:O9"/>
    <mergeCell ref="F42:O42"/>
    <mergeCell ref="B42:E42"/>
    <mergeCell ref="A37:O37"/>
    <mergeCell ref="F41:O41"/>
    <mergeCell ref="B41:E41"/>
    <mergeCell ref="F40:O40"/>
    <mergeCell ref="B40:E40"/>
    <mergeCell ref="A39:O39"/>
    <mergeCell ref="B12:C12"/>
    <mergeCell ref="D16:E16"/>
    <mergeCell ref="L16:M16"/>
    <mergeCell ref="F11:G11"/>
    <mergeCell ref="L12:M12"/>
    <mergeCell ref="N12:O12"/>
    <mergeCell ref="H12:I12"/>
    <mergeCell ref="J12:K12"/>
    <mergeCell ref="M44:O44"/>
    <mergeCell ref="G47:I47"/>
    <mergeCell ref="J47:L47"/>
    <mergeCell ref="M47:N47"/>
    <mergeCell ref="B56:C56"/>
    <mergeCell ref="D56:E56"/>
    <mergeCell ref="A54:O54"/>
    <mergeCell ref="F56:G56"/>
    <mergeCell ref="H56:J56"/>
    <mergeCell ref="K56:L56"/>
    <mergeCell ref="M56:O56"/>
    <mergeCell ref="H74:I74"/>
    <mergeCell ref="L71:M71"/>
    <mergeCell ref="H71:I71"/>
    <mergeCell ref="J71:K71"/>
    <mergeCell ref="J72:K72"/>
    <mergeCell ref="L70:M70"/>
    <mergeCell ref="L72:M72"/>
    <mergeCell ref="N76:O76"/>
    <mergeCell ref="N74:O74"/>
    <mergeCell ref="H75:I75"/>
    <mergeCell ref="J75:K75"/>
    <mergeCell ref="L75:M75"/>
    <mergeCell ref="H72:I72"/>
    <mergeCell ref="L76:M76"/>
    <mergeCell ref="L73:M73"/>
    <mergeCell ref="N72:O72"/>
    <mergeCell ref="J76:K76"/>
    <mergeCell ref="N75:O75"/>
    <mergeCell ref="J74:K74"/>
    <mergeCell ref="L74:M74"/>
    <mergeCell ref="H76:I76"/>
    <mergeCell ref="N73:O73"/>
    <mergeCell ref="A72:C72"/>
    <mergeCell ref="D70:E70"/>
    <mergeCell ref="F70:G70"/>
    <mergeCell ref="H73:I73"/>
    <mergeCell ref="J73:K73"/>
    <mergeCell ref="A73:C73"/>
    <mergeCell ref="H70:I70"/>
    <mergeCell ref="J70:K70"/>
    <mergeCell ref="N70:O70"/>
    <mergeCell ref="N71:O71"/>
    <mergeCell ref="A70:C70"/>
    <mergeCell ref="A78:C78"/>
    <mergeCell ref="D71:E71"/>
    <mergeCell ref="F71:G71"/>
    <mergeCell ref="A76:C76"/>
    <mergeCell ref="D74:E74"/>
    <mergeCell ref="F74:G74"/>
    <mergeCell ref="A75:C75"/>
    <mergeCell ref="D76:E76"/>
    <mergeCell ref="F76:G76"/>
    <mergeCell ref="A71:C71"/>
    <mergeCell ref="A74:C74"/>
    <mergeCell ref="A77:C77"/>
    <mergeCell ref="D73:E73"/>
    <mergeCell ref="F73:G73"/>
    <mergeCell ref="D72:E72"/>
    <mergeCell ref="F72:G72"/>
    <mergeCell ref="D75:E75"/>
    <mergeCell ref="F75:G75"/>
    <mergeCell ref="K59:L59"/>
    <mergeCell ref="K60:L60"/>
    <mergeCell ref="H59:J59"/>
    <mergeCell ref="F69:G69"/>
    <mergeCell ref="F61:G61"/>
    <mergeCell ref="H61:J61"/>
    <mergeCell ref="K61:L61"/>
    <mergeCell ref="F62:G62"/>
    <mergeCell ref="B59:C59"/>
    <mergeCell ref="D59:E59"/>
    <mergeCell ref="F59:G59"/>
    <mergeCell ref="B61:C61"/>
    <mergeCell ref="D61:E61"/>
    <mergeCell ref="H62:J62"/>
    <mergeCell ref="H67:I67"/>
    <mergeCell ref="J69:K69"/>
    <mergeCell ref="L68:M68"/>
    <mergeCell ref="M61:O61"/>
    <mergeCell ref="M59:O59"/>
    <mergeCell ref="B60:C60"/>
    <mergeCell ref="D60:E60"/>
    <mergeCell ref="F60:G60"/>
    <mergeCell ref="N68:O68"/>
    <mergeCell ref="A64:O64"/>
    <mergeCell ref="B62:C62"/>
    <mergeCell ref="F66:I66"/>
    <mergeCell ref="F67:G67"/>
    <mergeCell ref="D66:E67"/>
    <mergeCell ref="H68:I68"/>
    <mergeCell ref="D69:E69"/>
    <mergeCell ref="A66:C67"/>
    <mergeCell ref="J68:K68"/>
    <mergeCell ref="J66:M66"/>
    <mergeCell ref="J67:K67"/>
    <mergeCell ref="L67:M67"/>
    <mergeCell ref="L69:M69"/>
    <mergeCell ref="H69:I69"/>
    <mergeCell ref="D68:E68"/>
    <mergeCell ref="F68:G68"/>
    <mergeCell ref="N69:O69"/>
    <mergeCell ref="D62:E62"/>
    <mergeCell ref="N66:O67"/>
    <mergeCell ref="M62:O62"/>
    <mergeCell ref="K62:L62"/>
    <mergeCell ref="A69:C69"/>
    <mergeCell ref="A68:C68"/>
    <mergeCell ref="N78:O78"/>
    <mergeCell ref="D77:E77"/>
    <mergeCell ref="F77:G77"/>
    <mergeCell ref="H77:I77"/>
    <mergeCell ref="J77:K77"/>
    <mergeCell ref="N77:O77"/>
    <mergeCell ref="D78:E78"/>
    <mergeCell ref="F78:G78"/>
    <mergeCell ref="H78:I78"/>
    <mergeCell ref="J78:K78"/>
    <mergeCell ref="L78:M78"/>
    <mergeCell ref="L77:M77"/>
    <mergeCell ref="K57:L57"/>
    <mergeCell ref="M57:O57"/>
    <mergeCell ref="H57:J57"/>
    <mergeCell ref="H15:I15"/>
    <mergeCell ref="H17:I17"/>
    <mergeCell ref="F12:G12"/>
    <mergeCell ref="F57:G57"/>
    <mergeCell ref="M58:O58"/>
    <mergeCell ref="H58:J58"/>
    <mergeCell ref="F58:G58"/>
    <mergeCell ref="K58:L58"/>
    <mergeCell ref="D47:F47"/>
    <mergeCell ref="O47:O48"/>
    <mergeCell ref="A45:O45"/>
    <mergeCell ref="M43:O43"/>
    <mergeCell ref="N16:O16"/>
    <mergeCell ref="L14:M14"/>
    <mergeCell ref="N14:O14"/>
    <mergeCell ref="L17:M17"/>
    <mergeCell ref="N17:O17"/>
    <mergeCell ref="L18:M18"/>
    <mergeCell ref="N18:O18"/>
    <mergeCell ref="H16:I16"/>
    <mergeCell ref="J16:K16"/>
    <mergeCell ref="N11:O11"/>
    <mergeCell ref="D14:E14"/>
    <mergeCell ref="D15:E15"/>
    <mergeCell ref="A13:O13"/>
    <mergeCell ref="N15:O15"/>
    <mergeCell ref="B11:C11"/>
    <mergeCell ref="D11:E11"/>
    <mergeCell ref="H14:I14"/>
    <mergeCell ref="J14:K14"/>
    <mergeCell ref="D12:E12"/>
    <mergeCell ref="H11:I11"/>
    <mergeCell ref="J11:K11"/>
    <mergeCell ref="L11:M11"/>
    <mergeCell ref="J15:K15"/>
    <mergeCell ref="L15:M15"/>
    <mergeCell ref="J17:K17"/>
    <mergeCell ref="J18:K18"/>
    <mergeCell ref="D17:E17"/>
    <mergeCell ref="D18:E18"/>
    <mergeCell ref="D21:E21"/>
    <mergeCell ref="D22:E22"/>
    <mergeCell ref="H22:I22"/>
    <mergeCell ref="N19:O19"/>
    <mergeCell ref="N21:O21"/>
    <mergeCell ref="N22:O22"/>
    <mergeCell ref="L19:M19"/>
    <mergeCell ref="L21:M21"/>
    <mergeCell ref="L22:M22"/>
    <mergeCell ref="F19:G19"/>
    <mergeCell ref="F21:G21"/>
    <mergeCell ref="F22:G22"/>
    <mergeCell ref="B33:C33"/>
    <mergeCell ref="A32:O32"/>
    <mergeCell ref="F34:G34"/>
    <mergeCell ref="J34:K34"/>
    <mergeCell ref="J23:K23"/>
    <mergeCell ref="J25:K25"/>
    <mergeCell ref="J26:K26"/>
    <mergeCell ref="J27:K27"/>
    <mergeCell ref="L23:M23"/>
    <mergeCell ref="L25:M25"/>
    <mergeCell ref="L26:M26"/>
    <mergeCell ref="L27:M27"/>
    <mergeCell ref="H23:I23"/>
    <mergeCell ref="H25:I25"/>
    <mergeCell ref="H26:I26"/>
    <mergeCell ref="H27:I27"/>
    <mergeCell ref="F23:G23"/>
    <mergeCell ref="F25:G25"/>
    <mergeCell ref="F26:G26"/>
    <mergeCell ref="D27:E27"/>
    <mergeCell ref="D23:E23"/>
    <mergeCell ref="D25:E25"/>
    <mergeCell ref="D26:E26"/>
    <mergeCell ref="F29:G29"/>
    <mergeCell ref="H31:I31"/>
    <mergeCell ref="A28:O28"/>
    <mergeCell ref="N27:O27"/>
    <mergeCell ref="D29:E29"/>
    <mergeCell ref="D30:E30"/>
    <mergeCell ref="F27:G27"/>
    <mergeCell ref="B14:C14"/>
    <mergeCell ref="B15:C15"/>
    <mergeCell ref="B16:C16"/>
    <mergeCell ref="B17:C17"/>
    <mergeCell ref="B25:C25"/>
    <mergeCell ref="B26:C26"/>
    <mergeCell ref="F14:G14"/>
    <mergeCell ref="F15:G15"/>
    <mergeCell ref="F16:G16"/>
    <mergeCell ref="F17:G17"/>
    <mergeCell ref="D19:E19"/>
    <mergeCell ref="J19:K19"/>
    <mergeCell ref="J21:K21"/>
    <mergeCell ref="J22:K22"/>
    <mergeCell ref="A20:O20"/>
    <mergeCell ref="H19:I19"/>
    <mergeCell ref="H21:I21"/>
    <mergeCell ref="H18:I18"/>
    <mergeCell ref="B58:C58"/>
    <mergeCell ref="D58:E58"/>
    <mergeCell ref="A47:C48"/>
    <mergeCell ref="N35:O35"/>
    <mergeCell ref="B18:C18"/>
    <mergeCell ref="B19:C19"/>
    <mergeCell ref="B21:C21"/>
    <mergeCell ref="B22:C22"/>
    <mergeCell ref="B23:C23"/>
    <mergeCell ref="B27:C27"/>
    <mergeCell ref="B29:C29"/>
    <mergeCell ref="B31:C31"/>
    <mergeCell ref="B30:C30"/>
    <mergeCell ref="H33:I33"/>
    <mergeCell ref="H34:I34"/>
    <mergeCell ref="J30:K30"/>
    <mergeCell ref="J31:K31"/>
    <mergeCell ref="N29:O29"/>
    <mergeCell ref="N30:O30"/>
    <mergeCell ref="N31:O31"/>
    <mergeCell ref="N33:O33"/>
    <mergeCell ref="F18:G18"/>
    <mergeCell ref="F30:G30"/>
    <mergeCell ref="F31:G31"/>
    <mergeCell ref="D57:E57"/>
    <mergeCell ref="H35:I35"/>
    <mergeCell ref="D35:E35"/>
    <mergeCell ref="D34:E34"/>
    <mergeCell ref="B57:C57"/>
    <mergeCell ref="A52:C52"/>
    <mergeCell ref="A49:C49"/>
    <mergeCell ref="A51:C51"/>
    <mergeCell ref="A50:C50"/>
    <mergeCell ref="M60:O60"/>
    <mergeCell ref="L33:M33"/>
    <mergeCell ref="J33:K33"/>
    <mergeCell ref="L34:M34"/>
    <mergeCell ref="L35:M35"/>
    <mergeCell ref="N34:O34"/>
    <mergeCell ref="L29:M29"/>
    <mergeCell ref="F33:G33"/>
    <mergeCell ref="N23:O23"/>
    <mergeCell ref="N25:O25"/>
    <mergeCell ref="N26:O26"/>
    <mergeCell ref="A24:O24"/>
    <mergeCell ref="D33:E33"/>
    <mergeCell ref="J29:K29"/>
    <mergeCell ref="H29:I29"/>
    <mergeCell ref="H30:I30"/>
    <mergeCell ref="L30:M30"/>
    <mergeCell ref="L31:M31"/>
    <mergeCell ref="D31:E31"/>
    <mergeCell ref="H60:J60"/>
    <mergeCell ref="B34:C34"/>
    <mergeCell ref="B35:C35"/>
    <mergeCell ref="J35:K35"/>
    <mergeCell ref="F35:G35"/>
  </mergeCells>
  <phoneticPr fontId="3" type="noConversion"/>
  <pageMargins left="0.25" right="0.25" top="0.75" bottom="0.75" header="0.3" footer="0.3"/>
  <pageSetup paperSize="9" scale="48" orientation="landscape" horizontalDpi="4294967293" verticalDpi="1200" r:id="rId1"/>
  <headerFooter alignWithMargins="0"/>
  <rowBreaks count="1" manualBreakCount="1">
    <brk id="39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76"/>
  <sheetViews>
    <sheetView tabSelected="1" topLeftCell="D3" zoomScale="85" zoomScaleNormal="85" zoomScaleSheetLayoutView="45" workbookViewId="0">
      <selection activeCell="R35" sqref="R33:U35"/>
    </sheetView>
  </sheetViews>
  <sheetFormatPr defaultRowHeight="20.25" outlineLevelRow="1"/>
  <cols>
    <col min="1" max="2" width="4.42578125" style="45" customWidth="1"/>
    <col min="3" max="3" width="28.7109375" style="45" customWidth="1"/>
    <col min="4" max="6" width="8.42578125" style="45" customWidth="1"/>
    <col min="7" max="9" width="11.28515625" style="45" customWidth="1"/>
    <col min="10" max="10" width="8.7109375" style="45" customWidth="1"/>
    <col min="11" max="11" width="7" style="45" customWidth="1"/>
    <col min="12" max="12" width="8.5703125" style="45" customWidth="1"/>
    <col min="13" max="13" width="12.28515625" style="45" customWidth="1"/>
    <col min="14" max="14" width="12.5703125" style="45" customWidth="1"/>
    <col min="15" max="15" width="14.5703125" style="45" customWidth="1"/>
    <col min="16" max="16" width="14" style="45" customWidth="1"/>
    <col min="17" max="17" width="12.5703125" style="45" customWidth="1"/>
    <col min="18" max="18" width="12.28515625" style="45" customWidth="1"/>
    <col min="19" max="19" width="14.5703125" style="45" customWidth="1"/>
    <col min="20" max="20" width="14" style="45" customWidth="1"/>
    <col min="21" max="21" width="12.5703125" style="45" customWidth="1"/>
    <col min="22" max="22" width="12.28515625" style="45" customWidth="1"/>
    <col min="23" max="23" width="14.85546875" style="45" customWidth="1"/>
    <col min="24" max="24" width="14" style="45" customWidth="1"/>
    <col min="25" max="25" width="12.5703125" style="45" customWidth="1"/>
    <col min="26" max="26" width="12.28515625" style="45" customWidth="1"/>
    <col min="27" max="27" width="14.5703125" style="45" customWidth="1"/>
    <col min="28" max="28" width="13.7109375" style="45" customWidth="1"/>
    <col min="29" max="29" width="12.28515625" style="45" customWidth="1"/>
    <col min="30" max="30" width="12" style="45" customWidth="1"/>
    <col min="31" max="31" width="14.5703125" style="45" customWidth="1"/>
    <col min="32" max="32" width="14" style="45" customWidth="1"/>
    <col min="33" max="16384" width="9.140625" style="45"/>
  </cols>
  <sheetData>
    <row r="1" spans="1:32" ht="18.75" hidden="1" customHeight="1" outlineLevel="1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R1" s="47"/>
      <c r="S1" s="47"/>
      <c r="T1" s="47"/>
      <c r="U1" s="47"/>
      <c r="V1" s="47"/>
      <c r="AD1" s="356" t="s">
        <v>240</v>
      </c>
      <c r="AE1" s="356"/>
      <c r="AF1" s="356"/>
    </row>
    <row r="2" spans="1:32" ht="18.75" hidden="1" customHeight="1" outlineLevel="1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R2" s="47"/>
      <c r="S2" s="47"/>
      <c r="T2" s="47"/>
      <c r="U2" s="47"/>
      <c r="V2" s="47"/>
      <c r="AD2" s="356"/>
      <c r="AE2" s="356"/>
      <c r="AF2" s="356"/>
    </row>
    <row r="3" spans="1:32" s="114" customFormat="1" ht="18.75" customHeight="1" collapsed="1">
      <c r="A3" s="243" t="s">
        <v>251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243"/>
      <c r="AD3" s="243"/>
      <c r="AE3" s="243"/>
      <c r="AF3" s="243"/>
    </row>
    <row r="4" spans="1:32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</row>
    <row r="5" spans="1:32" ht="27.75" customHeight="1">
      <c r="A5" s="375" t="s">
        <v>53</v>
      </c>
      <c r="B5" s="404" t="s">
        <v>196</v>
      </c>
      <c r="C5" s="406"/>
      <c r="D5" s="378" t="s">
        <v>197</v>
      </c>
      <c r="E5" s="391"/>
      <c r="F5" s="391"/>
      <c r="G5" s="250" t="s">
        <v>347</v>
      </c>
      <c r="H5" s="250"/>
      <c r="I5" s="250"/>
      <c r="J5" s="250"/>
      <c r="K5" s="250"/>
      <c r="L5" s="250"/>
      <c r="M5" s="250"/>
      <c r="N5" s="378" t="s">
        <v>198</v>
      </c>
      <c r="O5" s="391"/>
      <c r="P5" s="391"/>
      <c r="Q5" s="379"/>
      <c r="R5" s="415" t="s">
        <v>303</v>
      </c>
      <c r="S5" s="416"/>
      <c r="T5" s="416"/>
      <c r="U5" s="416"/>
      <c r="V5" s="416"/>
      <c r="W5" s="416"/>
      <c r="X5" s="416"/>
      <c r="Y5" s="416"/>
      <c r="Z5" s="416"/>
      <c r="AA5" s="416"/>
      <c r="AB5" s="416"/>
      <c r="AC5" s="416"/>
      <c r="AD5" s="416"/>
      <c r="AE5" s="416"/>
      <c r="AF5" s="417"/>
    </row>
    <row r="6" spans="1:32" ht="48.75" customHeight="1">
      <c r="A6" s="377"/>
      <c r="B6" s="410"/>
      <c r="C6" s="412"/>
      <c r="D6" s="380"/>
      <c r="E6" s="392"/>
      <c r="F6" s="392"/>
      <c r="G6" s="250"/>
      <c r="H6" s="250"/>
      <c r="I6" s="250"/>
      <c r="J6" s="250"/>
      <c r="K6" s="250"/>
      <c r="L6" s="250"/>
      <c r="M6" s="250"/>
      <c r="N6" s="380"/>
      <c r="O6" s="392"/>
      <c r="P6" s="392"/>
      <c r="Q6" s="381"/>
      <c r="R6" s="418" t="s">
        <v>199</v>
      </c>
      <c r="S6" s="419"/>
      <c r="T6" s="420"/>
      <c r="U6" s="418" t="s">
        <v>200</v>
      </c>
      <c r="V6" s="419"/>
      <c r="W6" s="420"/>
      <c r="X6" s="418" t="s">
        <v>41</v>
      </c>
      <c r="Y6" s="419"/>
      <c r="Z6" s="420"/>
      <c r="AA6" s="415" t="s">
        <v>201</v>
      </c>
      <c r="AB6" s="416"/>
      <c r="AC6" s="417"/>
      <c r="AD6" s="415" t="s">
        <v>202</v>
      </c>
      <c r="AE6" s="416"/>
      <c r="AF6" s="417"/>
    </row>
    <row r="7" spans="1:32" ht="18.75" customHeight="1">
      <c r="A7" s="89">
        <v>1</v>
      </c>
      <c r="B7" s="399">
        <v>2</v>
      </c>
      <c r="C7" s="400"/>
      <c r="D7" s="327">
        <v>3</v>
      </c>
      <c r="E7" s="328"/>
      <c r="F7" s="328"/>
      <c r="G7" s="291">
        <v>4</v>
      </c>
      <c r="H7" s="291"/>
      <c r="I7" s="291"/>
      <c r="J7" s="291"/>
      <c r="K7" s="291"/>
      <c r="L7" s="291"/>
      <c r="M7" s="291"/>
      <c r="N7" s="327">
        <v>5</v>
      </c>
      <c r="O7" s="328"/>
      <c r="P7" s="328"/>
      <c r="Q7" s="329"/>
      <c r="R7" s="327">
        <v>6</v>
      </c>
      <c r="S7" s="328"/>
      <c r="T7" s="329"/>
      <c r="U7" s="327">
        <v>7</v>
      </c>
      <c r="V7" s="328"/>
      <c r="W7" s="329"/>
      <c r="X7" s="320">
        <v>8</v>
      </c>
      <c r="Y7" s="349"/>
      <c r="Z7" s="321"/>
      <c r="AA7" s="320">
        <v>9</v>
      </c>
      <c r="AB7" s="349"/>
      <c r="AC7" s="321"/>
      <c r="AD7" s="320">
        <v>10</v>
      </c>
      <c r="AE7" s="349"/>
      <c r="AF7" s="321"/>
    </row>
    <row r="8" spans="1:32" ht="20.100000000000001" customHeight="1">
      <c r="A8" s="89"/>
      <c r="B8" s="421"/>
      <c r="C8" s="422"/>
      <c r="D8" s="313"/>
      <c r="E8" s="314"/>
      <c r="F8" s="314"/>
      <c r="G8" s="386"/>
      <c r="H8" s="386"/>
      <c r="I8" s="386"/>
      <c r="J8" s="386"/>
      <c r="K8" s="386"/>
      <c r="L8" s="386"/>
      <c r="M8" s="386"/>
      <c r="N8" s="301"/>
      <c r="O8" s="302"/>
      <c r="P8" s="302"/>
      <c r="Q8" s="303"/>
      <c r="R8" s="301"/>
      <c r="S8" s="302"/>
      <c r="T8" s="303"/>
      <c r="U8" s="301"/>
      <c r="V8" s="302"/>
      <c r="W8" s="303"/>
      <c r="X8" s="301"/>
      <c r="Y8" s="302"/>
      <c r="Z8" s="303"/>
      <c r="AA8" s="301"/>
      <c r="AB8" s="302"/>
      <c r="AC8" s="303"/>
      <c r="AD8" s="301"/>
      <c r="AE8" s="302"/>
      <c r="AF8" s="303"/>
    </row>
    <row r="9" spans="1:32" ht="20.100000000000001" customHeight="1">
      <c r="A9" s="89"/>
      <c r="B9" s="421"/>
      <c r="C9" s="422"/>
      <c r="D9" s="313"/>
      <c r="E9" s="314"/>
      <c r="F9" s="314"/>
      <c r="G9" s="386"/>
      <c r="H9" s="386"/>
      <c r="I9" s="386"/>
      <c r="J9" s="386"/>
      <c r="K9" s="386"/>
      <c r="L9" s="386"/>
      <c r="M9" s="386"/>
      <c r="N9" s="301"/>
      <c r="O9" s="302"/>
      <c r="P9" s="302"/>
      <c r="Q9" s="303"/>
      <c r="R9" s="301"/>
      <c r="S9" s="302"/>
      <c r="T9" s="303"/>
      <c r="U9" s="301"/>
      <c r="V9" s="302"/>
      <c r="W9" s="303"/>
      <c r="X9" s="301"/>
      <c r="Y9" s="302"/>
      <c r="Z9" s="303"/>
      <c r="AA9" s="301"/>
      <c r="AB9" s="302"/>
      <c r="AC9" s="303"/>
      <c r="AD9" s="301"/>
      <c r="AE9" s="302"/>
      <c r="AF9" s="303"/>
    </row>
    <row r="10" spans="1:32" ht="20.100000000000001" customHeight="1">
      <c r="A10" s="89"/>
      <c r="B10" s="421"/>
      <c r="C10" s="422"/>
      <c r="D10" s="313"/>
      <c r="E10" s="314"/>
      <c r="F10" s="314"/>
      <c r="G10" s="386"/>
      <c r="H10" s="386"/>
      <c r="I10" s="386"/>
      <c r="J10" s="386"/>
      <c r="K10" s="386"/>
      <c r="L10" s="386"/>
      <c r="M10" s="386"/>
      <c r="N10" s="301"/>
      <c r="O10" s="302"/>
      <c r="P10" s="302"/>
      <c r="Q10" s="303"/>
      <c r="R10" s="301"/>
      <c r="S10" s="302"/>
      <c r="T10" s="303"/>
      <c r="U10" s="301"/>
      <c r="V10" s="302"/>
      <c r="W10" s="303"/>
      <c r="X10" s="301"/>
      <c r="Y10" s="302"/>
      <c r="Z10" s="303"/>
      <c r="AA10" s="301"/>
      <c r="AB10" s="302"/>
      <c r="AC10" s="303"/>
      <c r="AD10" s="301"/>
      <c r="AE10" s="302"/>
      <c r="AF10" s="303"/>
    </row>
    <row r="11" spans="1:32" ht="20.100000000000001" customHeight="1">
      <c r="A11" s="89"/>
      <c r="B11" s="421"/>
      <c r="C11" s="422"/>
      <c r="D11" s="313"/>
      <c r="E11" s="314"/>
      <c r="F11" s="314"/>
      <c r="G11" s="386"/>
      <c r="H11" s="386"/>
      <c r="I11" s="386"/>
      <c r="J11" s="386"/>
      <c r="K11" s="386"/>
      <c r="L11" s="386"/>
      <c r="M11" s="386"/>
      <c r="N11" s="301"/>
      <c r="O11" s="302"/>
      <c r="P11" s="302"/>
      <c r="Q11" s="303"/>
      <c r="R11" s="301"/>
      <c r="S11" s="302"/>
      <c r="T11" s="303"/>
      <c r="U11" s="301"/>
      <c r="V11" s="302"/>
      <c r="W11" s="303"/>
      <c r="X11" s="301"/>
      <c r="Y11" s="302"/>
      <c r="Z11" s="303"/>
      <c r="AA11" s="301"/>
      <c r="AB11" s="302"/>
      <c r="AC11" s="303"/>
      <c r="AD11" s="301"/>
      <c r="AE11" s="302"/>
      <c r="AF11" s="303"/>
    </row>
    <row r="12" spans="1:32" ht="24.95" customHeight="1">
      <c r="A12" s="396" t="s">
        <v>58</v>
      </c>
      <c r="B12" s="397"/>
      <c r="C12" s="397"/>
      <c r="D12" s="397"/>
      <c r="E12" s="397"/>
      <c r="F12" s="397"/>
      <c r="G12" s="397"/>
      <c r="H12" s="397"/>
      <c r="I12" s="397"/>
      <c r="J12" s="397"/>
      <c r="K12" s="397"/>
      <c r="L12" s="397"/>
      <c r="M12" s="398"/>
      <c r="N12" s="301"/>
      <c r="O12" s="302"/>
      <c r="P12" s="302"/>
      <c r="Q12" s="303"/>
      <c r="R12" s="301"/>
      <c r="S12" s="302"/>
      <c r="T12" s="303"/>
      <c r="U12" s="301"/>
      <c r="V12" s="302"/>
      <c r="W12" s="303"/>
      <c r="X12" s="301"/>
      <c r="Y12" s="302"/>
      <c r="Z12" s="303"/>
      <c r="AA12" s="301"/>
      <c r="AB12" s="302"/>
      <c r="AC12" s="303"/>
      <c r="AD12" s="301"/>
      <c r="AE12" s="302"/>
      <c r="AF12" s="303"/>
    </row>
    <row r="13" spans="1:32" ht="11.25" customHeight="1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90"/>
      <c r="AF13" s="90"/>
    </row>
    <row r="14" spans="1:32" ht="10.5" customHeight="1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2"/>
      <c r="O14" s="92"/>
      <c r="P14" s="92"/>
      <c r="Q14" s="92"/>
      <c r="R14" s="93"/>
      <c r="S14" s="93"/>
      <c r="T14" s="93"/>
      <c r="U14" s="93"/>
      <c r="V14" s="93"/>
      <c r="W14" s="93"/>
      <c r="X14" s="94"/>
      <c r="Y14" s="94"/>
      <c r="Z14" s="94"/>
      <c r="AA14" s="94"/>
      <c r="AB14" s="94"/>
      <c r="AC14" s="94"/>
      <c r="AD14" s="94"/>
      <c r="AE14" s="95"/>
      <c r="AF14" s="95"/>
    </row>
    <row r="15" spans="1:32" s="115" customFormat="1" ht="18.75" customHeight="1">
      <c r="A15" s="243" t="s">
        <v>252</v>
      </c>
      <c r="B15" s="243"/>
      <c r="C15" s="243"/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3"/>
      <c r="X15" s="243"/>
      <c r="Y15" s="243"/>
      <c r="Z15" s="243"/>
      <c r="AA15" s="243"/>
      <c r="AB15" s="243"/>
      <c r="AC15" s="243"/>
      <c r="AD15" s="243"/>
      <c r="AE15" s="243"/>
      <c r="AF15" s="243"/>
    </row>
    <row r="16" spans="1:32" s="87" customFormat="1" ht="18.75" customHeight="1"/>
    <row r="17" spans="1:32" ht="29.25" customHeight="1">
      <c r="A17" s="423" t="s">
        <v>53</v>
      </c>
      <c r="B17" s="404" t="s">
        <v>203</v>
      </c>
      <c r="C17" s="406"/>
      <c r="D17" s="250" t="s">
        <v>196</v>
      </c>
      <c r="E17" s="250"/>
      <c r="F17" s="250"/>
      <c r="G17" s="250"/>
      <c r="H17" s="250" t="s">
        <v>347</v>
      </c>
      <c r="I17" s="250"/>
      <c r="J17" s="250"/>
      <c r="K17" s="250"/>
      <c r="L17" s="250"/>
      <c r="M17" s="250"/>
      <c r="N17" s="250"/>
      <c r="O17" s="250"/>
      <c r="P17" s="250"/>
      <c r="Q17" s="250"/>
      <c r="R17" s="250" t="s">
        <v>204</v>
      </c>
      <c r="S17" s="250"/>
      <c r="T17" s="250"/>
      <c r="U17" s="250"/>
      <c r="V17" s="250"/>
      <c r="W17" s="244" t="s">
        <v>205</v>
      </c>
      <c r="X17" s="244"/>
      <c r="Y17" s="244"/>
      <c r="Z17" s="244"/>
      <c r="AA17" s="244"/>
      <c r="AB17" s="244"/>
      <c r="AC17" s="244"/>
      <c r="AD17" s="244"/>
      <c r="AE17" s="244"/>
      <c r="AF17" s="244"/>
    </row>
    <row r="18" spans="1:32" ht="24.95" customHeight="1">
      <c r="A18" s="423"/>
      <c r="B18" s="407"/>
      <c r="C18" s="409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44" t="s">
        <v>308</v>
      </c>
      <c r="X18" s="244"/>
      <c r="Y18" s="378" t="s">
        <v>246</v>
      </c>
      <c r="Z18" s="379"/>
      <c r="AA18" s="378" t="s">
        <v>247</v>
      </c>
      <c r="AB18" s="379"/>
      <c r="AC18" s="378" t="s">
        <v>274</v>
      </c>
      <c r="AD18" s="379"/>
      <c r="AE18" s="378" t="s">
        <v>275</v>
      </c>
      <c r="AF18" s="379"/>
    </row>
    <row r="19" spans="1:32" ht="24.95" customHeight="1">
      <c r="A19" s="423"/>
      <c r="B19" s="410"/>
      <c r="C19" s="412"/>
      <c r="D19" s="250"/>
      <c r="E19" s="250"/>
      <c r="F19" s="250"/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0"/>
      <c r="U19" s="250"/>
      <c r="V19" s="250"/>
      <c r="W19" s="244"/>
      <c r="X19" s="244"/>
      <c r="Y19" s="380"/>
      <c r="Z19" s="381"/>
      <c r="AA19" s="380"/>
      <c r="AB19" s="381"/>
      <c r="AC19" s="380"/>
      <c r="AD19" s="381"/>
      <c r="AE19" s="380"/>
      <c r="AF19" s="381"/>
    </row>
    <row r="20" spans="1:32" ht="18.75" customHeight="1">
      <c r="A20" s="96">
        <v>1</v>
      </c>
      <c r="B20" s="399">
        <v>2</v>
      </c>
      <c r="C20" s="400"/>
      <c r="D20" s="291">
        <v>3</v>
      </c>
      <c r="E20" s="291"/>
      <c r="F20" s="291"/>
      <c r="G20" s="291"/>
      <c r="H20" s="291">
        <v>4</v>
      </c>
      <c r="I20" s="291"/>
      <c r="J20" s="291"/>
      <c r="K20" s="291"/>
      <c r="L20" s="291"/>
      <c r="M20" s="291"/>
      <c r="N20" s="291"/>
      <c r="O20" s="291"/>
      <c r="P20" s="291"/>
      <c r="Q20" s="291"/>
      <c r="R20" s="291">
        <v>5</v>
      </c>
      <c r="S20" s="291"/>
      <c r="T20" s="291"/>
      <c r="U20" s="291"/>
      <c r="V20" s="291"/>
      <c r="W20" s="291">
        <v>6</v>
      </c>
      <c r="X20" s="291"/>
      <c r="Y20" s="389">
        <v>7</v>
      </c>
      <c r="Z20" s="389"/>
      <c r="AA20" s="389">
        <v>8</v>
      </c>
      <c r="AB20" s="389"/>
      <c r="AC20" s="389">
        <v>9</v>
      </c>
      <c r="AD20" s="389"/>
      <c r="AE20" s="389">
        <v>10</v>
      </c>
      <c r="AF20" s="389"/>
    </row>
    <row r="21" spans="1:32" ht="20.100000000000001" customHeight="1">
      <c r="A21" s="97"/>
      <c r="B21" s="413"/>
      <c r="C21" s="414"/>
      <c r="D21" s="386"/>
      <c r="E21" s="386"/>
      <c r="F21" s="386"/>
      <c r="G21" s="386"/>
      <c r="H21" s="383"/>
      <c r="I21" s="383"/>
      <c r="J21" s="383"/>
      <c r="K21" s="383"/>
      <c r="L21" s="383"/>
      <c r="M21" s="383"/>
      <c r="N21" s="383"/>
      <c r="O21" s="383"/>
      <c r="P21" s="383"/>
      <c r="Q21" s="383"/>
      <c r="R21" s="384"/>
      <c r="S21" s="384"/>
      <c r="T21" s="384"/>
      <c r="U21" s="384"/>
      <c r="V21" s="384"/>
      <c r="W21" s="382"/>
      <c r="X21" s="382"/>
      <c r="Y21" s="382"/>
      <c r="Z21" s="382"/>
      <c r="AA21" s="382"/>
      <c r="AB21" s="382"/>
      <c r="AC21" s="382"/>
      <c r="AD21" s="382"/>
      <c r="AE21" s="394"/>
      <c r="AF21" s="394"/>
    </row>
    <row r="22" spans="1:32" ht="20.100000000000001" customHeight="1">
      <c r="A22" s="97"/>
      <c r="B22" s="413"/>
      <c r="C22" s="414"/>
      <c r="D22" s="386"/>
      <c r="E22" s="386"/>
      <c r="F22" s="386"/>
      <c r="G22" s="386"/>
      <c r="H22" s="383"/>
      <c r="I22" s="383"/>
      <c r="J22" s="383"/>
      <c r="K22" s="383"/>
      <c r="L22" s="383"/>
      <c r="M22" s="383"/>
      <c r="N22" s="383"/>
      <c r="O22" s="383"/>
      <c r="P22" s="383"/>
      <c r="Q22" s="383"/>
      <c r="R22" s="384"/>
      <c r="S22" s="384"/>
      <c r="T22" s="384"/>
      <c r="U22" s="384"/>
      <c r="V22" s="384"/>
      <c r="W22" s="382"/>
      <c r="X22" s="382"/>
      <c r="Y22" s="382"/>
      <c r="Z22" s="382"/>
      <c r="AA22" s="382"/>
      <c r="AB22" s="382"/>
      <c r="AC22" s="382"/>
      <c r="AD22" s="382"/>
      <c r="AE22" s="394"/>
      <c r="AF22" s="394"/>
    </row>
    <row r="23" spans="1:32" ht="20.100000000000001" customHeight="1">
      <c r="A23" s="97"/>
      <c r="B23" s="413"/>
      <c r="C23" s="414"/>
      <c r="D23" s="386"/>
      <c r="E23" s="386"/>
      <c r="F23" s="386"/>
      <c r="G23" s="386"/>
      <c r="H23" s="383"/>
      <c r="I23" s="383"/>
      <c r="J23" s="383"/>
      <c r="K23" s="383"/>
      <c r="L23" s="383"/>
      <c r="M23" s="383"/>
      <c r="N23" s="383"/>
      <c r="O23" s="383"/>
      <c r="P23" s="383"/>
      <c r="Q23" s="383"/>
      <c r="R23" s="384"/>
      <c r="S23" s="384"/>
      <c r="T23" s="384"/>
      <c r="U23" s="384"/>
      <c r="V23" s="384"/>
      <c r="W23" s="382"/>
      <c r="X23" s="382"/>
      <c r="Y23" s="382"/>
      <c r="Z23" s="382"/>
      <c r="AA23" s="382"/>
      <c r="AB23" s="382"/>
      <c r="AC23" s="382"/>
      <c r="AD23" s="382"/>
      <c r="AE23" s="394"/>
      <c r="AF23" s="394"/>
    </row>
    <row r="24" spans="1:32" ht="20.100000000000001" customHeight="1">
      <c r="A24" s="97"/>
      <c r="B24" s="413"/>
      <c r="C24" s="414"/>
      <c r="D24" s="386"/>
      <c r="E24" s="386"/>
      <c r="F24" s="386"/>
      <c r="G24" s="386"/>
      <c r="H24" s="383"/>
      <c r="I24" s="383"/>
      <c r="J24" s="383"/>
      <c r="K24" s="383"/>
      <c r="L24" s="383"/>
      <c r="M24" s="383"/>
      <c r="N24" s="383"/>
      <c r="O24" s="383"/>
      <c r="P24" s="383"/>
      <c r="Q24" s="383"/>
      <c r="R24" s="384"/>
      <c r="S24" s="384"/>
      <c r="T24" s="384"/>
      <c r="U24" s="384"/>
      <c r="V24" s="384"/>
      <c r="W24" s="382"/>
      <c r="X24" s="382"/>
      <c r="Y24" s="382"/>
      <c r="Z24" s="382"/>
      <c r="AA24" s="382"/>
      <c r="AB24" s="382"/>
      <c r="AC24" s="382"/>
      <c r="AD24" s="382"/>
      <c r="AE24" s="394"/>
      <c r="AF24" s="394"/>
    </row>
    <row r="25" spans="1:32" ht="24.95" customHeight="1">
      <c r="A25" s="385" t="s">
        <v>58</v>
      </c>
      <c r="B25" s="385"/>
      <c r="C25" s="385"/>
      <c r="D25" s="385"/>
      <c r="E25" s="385"/>
      <c r="F25" s="385"/>
      <c r="G25" s="385"/>
      <c r="H25" s="385"/>
      <c r="I25" s="385"/>
      <c r="J25" s="385"/>
      <c r="K25" s="385"/>
      <c r="L25" s="385"/>
      <c r="M25" s="385"/>
      <c r="N25" s="385"/>
      <c r="O25" s="385"/>
      <c r="P25" s="385"/>
      <c r="Q25" s="385"/>
      <c r="R25" s="385"/>
      <c r="S25" s="385"/>
      <c r="T25" s="385"/>
      <c r="U25" s="385"/>
      <c r="V25" s="385"/>
      <c r="W25" s="382"/>
      <c r="X25" s="382"/>
      <c r="Y25" s="382"/>
      <c r="Z25" s="382"/>
      <c r="AA25" s="382"/>
      <c r="AB25" s="382"/>
      <c r="AC25" s="382"/>
      <c r="AD25" s="382"/>
      <c r="AE25" s="394"/>
      <c r="AF25" s="394"/>
    </row>
    <row r="26" spans="1:3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R26" s="47"/>
      <c r="S26" s="47"/>
      <c r="T26" s="47"/>
      <c r="U26" s="47"/>
      <c r="V26" s="47"/>
      <c r="AF26" s="47"/>
    </row>
    <row r="27" spans="1:32" ht="16.5" customHeight="1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R27" s="47"/>
      <c r="S27" s="47"/>
      <c r="T27" s="47"/>
      <c r="U27" s="47"/>
      <c r="V27" s="47"/>
      <c r="AF27" s="47"/>
    </row>
    <row r="28" spans="1:32" s="115" customFormat="1" ht="18.75" customHeight="1">
      <c r="A28" s="243" t="s">
        <v>217</v>
      </c>
      <c r="B28" s="243"/>
      <c r="C28" s="243"/>
      <c r="D28" s="243"/>
      <c r="E28" s="243"/>
      <c r="F28" s="243"/>
      <c r="G28" s="243"/>
      <c r="H28" s="243"/>
      <c r="I28" s="243"/>
      <c r="J28" s="243"/>
      <c r="K28" s="243"/>
      <c r="L28" s="243"/>
      <c r="M28" s="243"/>
      <c r="N28" s="243"/>
      <c r="O28" s="243"/>
      <c r="P28" s="243"/>
      <c r="Q28" s="243"/>
      <c r="R28" s="243"/>
      <c r="S28" s="243"/>
      <c r="T28" s="243"/>
      <c r="U28" s="243"/>
      <c r="V28" s="243"/>
      <c r="W28" s="243"/>
      <c r="X28" s="243"/>
      <c r="Y28" s="243"/>
      <c r="Z28" s="243"/>
      <c r="AA28" s="243"/>
      <c r="AB28" s="243"/>
      <c r="AC28" s="243"/>
      <c r="AD28" s="243"/>
      <c r="AE28" s="243"/>
      <c r="AF28" s="243"/>
    </row>
    <row r="29" spans="1:32">
      <c r="A29" s="98"/>
      <c r="B29" s="98"/>
      <c r="C29" s="98"/>
      <c r="D29" s="98"/>
      <c r="E29" s="98"/>
      <c r="F29" s="98"/>
      <c r="G29" s="98"/>
      <c r="H29" s="98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8"/>
      <c r="Z29" s="393"/>
      <c r="AA29" s="393"/>
      <c r="AB29" s="393"/>
      <c r="AD29" s="393" t="s">
        <v>236</v>
      </c>
      <c r="AE29" s="393"/>
      <c r="AF29" s="393"/>
    </row>
    <row r="30" spans="1:32" ht="24.95" customHeight="1">
      <c r="A30" s="375" t="s">
        <v>53</v>
      </c>
      <c r="B30" s="404" t="s">
        <v>253</v>
      </c>
      <c r="C30" s="405"/>
      <c r="D30" s="405"/>
      <c r="E30" s="405"/>
      <c r="F30" s="405"/>
      <c r="G30" s="405"/>
      <c r="H30" s="405"/>
      <c r="I30" s="405"/>
      <c r="J30" s="405"/>
      <c r="K30" s="405"/>
      <c r="L30" s="406"/>
      <c r="M30" s="372" t="s">
        <v>57</v>
      </c>
      <c r="N30" s="373"/>
      <c r="O30" s="373"/>
      <c r="P30" s="374"/>
      <c r="Q30" s="372" t="s">
        <v>88</v>
      </c>
      <c r="R30" s="373"/>
      <c r="S30" s="373"/>
      <c r="T30" s="374"/>
      <c r="U30" s="372" t="s">
        <v>311</v>
      </c>
      <c r="V30" s="373"/>
      <c r="W30" s="373"/>
      <c r="X30" s="374"/>
      <c r="Y30" s="372" t="s">
        <v>128</v>
      </c>
      <c r="Z30" s="373"/>
      <c r="AA30" s="373"/>
      <c r="AB30" s="374"/>
      <c r="AC30" s="372" t="s">
        <v>58</v>
      </c>
      <c r="AD30" s="373"/>
      <c r="AE30" s="373"/>
      <c r="AF30" s="374"/>
    </row>
    <row r="31" spans="1:32" ht="24.95" customHeight="1">
      <c r="A31" s="376"/>
      <c r="B31" s="407"/>
      <c r="C31" s="408"/>
      <c r="D31" s="408"/>
      <c r="E31" s="408"/>
      <c r="F31" s="408"/>
      <c r="G31" s="408"/>
      <c r="H31" s="408"/>
      <c r="I31" s="408"/>
      <c r="J31" s="408"/>
      <c r="K31" s="408"/>
      <c r="L31" s="409"/>
      <c r="M31" s="370" t="s">
        <v>246</v>
      </c>
      <c r="N31" s="370" t="s">
        <v>247</v>
      </c>
      <c r="O31" s="370" t="s">
        <v>367</v>
      </c>
      <c r="P31" s="370" t="s">
        <v>368</v>
      </c>
      <c r="Q31" s="370" t="s">
        <v>246</v>
      </c>
      <c r="R31" s="370" t="s">
        <v>247</v>
      </c>
      <c r="S31" s="370" t="s">
        <v>367</v>
      </c>
      <c r="T31" s="370" t="s">
        <v>368</v>
      </c>
      <c r="U31" s="370" t="s">
        <v>246</v>
      </c>
      <c r="V31" s="370" t="s">
        <v>247</v>
      </c>
      <c r="W31" s="370" t="s">
        <v>367</v>
      </c>
      <c r="X31" s="370" t="s">
        <v>368</v>
      </c>
      <c r="Y31" s="370" t="s">
        <v>246</v>
      </c>
      <c r="Z31" s="370" t="s">
        <v>247</v>
      </c>
      <c r="AA31" s="370" t="s">
        <v>367</v>
      </c>
      <c r="AB31" s="370" t="s">
        <v>368</v>
      </c>
      <c r="AC31" s="370" t="s">
        <v>246</v>
      </c>
      <c r="AD31" s="370" t="s">
        <v>247</v>
      </c>
      <c r="AE31" s="370" t="s">
        <v>367</v>
      </c>
      <c r="AF31" s="370" t="s">
        <v>368</v>
      </c>
    </row>
    <row r="32" spans="1:32" ht="36.75" customHeight="1">
      <c r="A32" s="377"/>
      <c r="B32" s="410"/>
      <c r="C32" s="411"/>
      <c r="D32" s="411"/>
      <c r="E32" s="411"/>
      <c r="F32" s="411"/>
      <c r="G32" s="411"/>
      <c r="H32" s="411"/>
      <c r="I32" s="411"/>
      <c r="J32" s="411"/>
      <c r="K32" s="411"/>
      <c r="L32" s="412"/>
      <c r="M32" s="371"/>
      <c r="N32" s="371"/>
      <c r="O32" s="371"/>
      <c r="P32" s="371"/>
      <c r="Q32" s="371"/>
      <c r="R32" s="371"/>
      <c r="S32" s="371"/>
      <c r="T32" s="371"/>
      <c r="U32" s="371"/>
      <c r="V32" s="371"/>
      <c r="W32" s="371"/>
      <c r="X32" s="371"/>
      <c r="Y32" s="371"/>
      <c r="Z32" s="371"/>
      <c r="AA32" s="371"/>
      <c r="AB32" s="371"/>
      <c r="AC32" s="371"/>
      <c r="AD32" s="371"/>
      <c r="AE32" s="371"/>
      <c r="AF32" s="371"/>
    </row>
    <row r="33" spans="1:32" ht="18.75" customHeight="1">
      <c r="A33" s="97">
        <v>1</v>
      </c>
      <c r="B33" s="366">
        <v>2</v>
      </c>
      <c r="C33" s="366"/>
      <c r="D33" s="366"/>
      <c r="E33" s="366"/>
      <c r="F33" s="366"/>
      <c r="G33" s="366"/>
      <c r="H33" s="366"/>
      <c r="I33" s="366"/>
      <c r="J33" s="366"/>
      <c r="K33" s="366"/>
      <c r="L33" s="366"/>
      <c r="M33" s="40">
        <v>3</v>
      </c>
      <c r="N33" s="40">
        <v>4</v>
      </c>
      <c r="O33" s="40">
        <v>5</v>
      </c>
      <c r="P33" s="40">
        <v>6</v>
      </c>
      <c r="Q33" s="40">
        <v>7</v>
      </c>
      <c r="R33" s="40">
        <v>8</v>
      </c>
      <c r="S33" s="40">
        <v>9</v>
      </c>
      <c r="T33" s="40">
        <v>10</v>
      </c>
      <c r="U33" s="40">
        <v>11</v>
      </c>
      <c r="V33" s="40">
        <v>12</v>
      </c>
      <c r="W33" s="40">
        <v>13</v>
      </c>
      <c r="X33" s="40">
        <v>14</v>
      </c>
      <c r="Y33" s="40">
        <v>15</v>
      </c>
      <c r="Z33" s="40">
        <v>16</v>
      </c>
      <c r="AA33" s="40">
        <v>17</v>
      </c>
      <c r="AB33" s="40">
        <v>18</v>
      </c>
      <c r="AC33" s="40">
        <v>19</v>
      </c>
      <c r="AD33" s="40">
        <v>20</v>
      </c>
      <c r="AE33" s="40">
        <v>21</v>
      </c>
      <c r="AF33" s="40">
        <v>22</v>
      </c>
    </row>
    <row r="34" spans="1:32" ht="20.100000000000001" customHeight="1">
      <c r="A34" s="89">
        <v>1</v>
      </c>
      <c r="B34" s="367" t="s">
        <v>423</v>
      </c>
      <c r="C34" s="368"/>
      <c r="D34" s="368"/>
      <c r="E34" s="368"/>
      <c r="F34" s="368"/>
      <c r="G34" s="368"/>
      <c r="H34" s="368"/>
      <c r="I34" s="368"/>
      <c r="J34" s="368"/>
      <c r="K34" s="368"/>
      <c r="L34" s="369"/>
      <c r="M34" s="40"/>
      <c r="N34" s="40"/>
      <c r="O34" s="40"/>
      <c r="P34" s="41"/>
      <c r="Q34" s="40"/>
      <c r="R34" s="40"/>
      <c r="S34" s="40"/>
      <c r="T34" s="41"/>
      <c r="U34" s="40"/>
      <c r="V34" s="40"/>
      <c r="W34" s="40"/>
      <c r="X34" s="41"/>
      <c r="Y34" s="40"/>
      <c r="Z34" s="40"/>
      <c r="AA34" s="40"/>
      <c r="AB34" s="41"/>
      <c r="AC34" s="40"/>
      <c r="AD34" s="40"/>
      <c r="AE34" s="40"/>
      <c r="AF34" s="41"/>
    </row>
    <row r="35" spans="1:32" ht="20.100000000000001" customHeight="1">
      <c r="A35" s="89">
        <v>2</v>
      </c>
      <c r="B35" s="395" t="s">
        <v>476</v>
      </c>
      <c r="C35" s="395"/>
      <c r="D35" s="395"/>
      <c r="E35" s="395"/>
      <c r="F35" s="395"/>
      <c r="G35" s="395"/>
      <c r="H35" s="395"/>
      <c r="I35" s="395"/>
      <c r="J35" s="395"/>
      <c r="K35" s="395"/>
      <c r="L35" s="395"/>
      <c r="M35" s="40"/>
      <c r="N35" s="40"/>
      <c r="O35" s="40"/>
      <c r="P35" s="41"/>
      <c r="Q35" s="40">
        <v>7078</v>
      </c>
      <c r="R35" s="40"/>
      <c r="S35" s="158">
        <f>R35-Q35</f>
        <v>-7078</v>
      </c>
      <c r="T35" s="159">
        <f>SUM(R35/Q35)*100</f>
        <v>0</v>
      </c>
      <c r="U35" s="40"/>
      <c r="V35" s="40"/>
      <c r="W35" s="40"/>
      <c r="X35" s="41"/>
      <c r="Y35" s="40"/>
      <c r="Z35" s="40"/>
      <c r="AA35" s="40"/>
      <c r="AB35" s="41"/>
      <c r="AC35" s="40">
        <v>7078</v>
      </c>
      <c r="AD35" s="40"/>
      <c r="AE35" s="158">
        <f>AD35-AC35</f>
        <v>-7078</v>
      </c>
      <c r="AF35" s="41"/>
    </row>
    <row r="36" spans="1:32" ht="20.100000000000001" customHeight="1">
      <c r="A36" s="89">
        <v>3</v>
      </c>
      <c r="B36" s="395" t="s">
        <v>477</v>
      </c>
      <c r="C36" s="395"/>
      <c r="D36" s="395"/>
      <c r="E36" s="395"/>
      <c r="F36" s="395"/>
      <c r="G36" s="395"/>
      <c r="H36" s="395"/>
      <c r="I36" s="395"/>
      <c r="J36" s="395"/>
      <c r="K36" s="395"/>
      <c r="L36" s="395"/>
      <c r="M36" s="40"/>
      <c r="N36" s="40"/>
      <c r="O36" s="40"/>
      <c r="P36" s="41"/>
      <c r="Q36" s="40">
        <v>20418</v>
      </c>
      <c r="R36" s="40">
        <v>12409</v>
      </c>
      <c r="S36" s="158">
        <f>R36-Q36</f>
        <v>-8009</v>
      </c>
      <c r="T36" s="159">
        <f>SUM(R36/Q36)*100</f>
        <v>60.77480654324615</v>
      </c>
      <c r="U36" s="40"/>
      <c r="V36" s="40"/>
      <c r="W36" s="40"/>
      <c r="X36" s="41"/>
      <c r="Y36" s="40"/>
      <c r="Z36" s="40"/>
      <c r="AA36" s="40"/>
      <c r="AB36" s="41"/>
      <c r="AC36" s="40">
        <v>20418</v>
      </c>
      <c r="AD36" s="40">
        <v>12409</v>
      </c>
      <c r="AE36" s="158">
        <f>AD36-AC36</f>
        <v>-8009</v>
      </c>
      <c r="AF36" s="41"/>
    </row>
    <row r="37" spans="1:32" ht="20.100000000000001" customHeight="1">
      <c r="A37" s="89">
        <v>4</v>
      </c>
      <c r="B37" s="395" t="s">
        <v>478</v>
      </c>
      <c r="C37" s="395"/>
      <c r="D37" s="395"/>
      <c r="E37" s="395"/>
      <c r="F37" s="395"/>
      <c r="G37" s="395"/>
      <c r="H37" s="395"/>
      <c r="I37" s="395"/>
      <c r="J37" s="395"/>
      <c r="K37" s="395"/>
      <c r="L37" s="395"/>
      <c r="M37" s="40"/>
      <c r="N37" s="40"/>
      <c r="O37" s="40"/>
      <c r="P37" s="41"/>
      <c r="Q37" s="40">
        <v>833</v>
      </c>
      <c r="R37" s="40"/>
      <c r="S37" s="158">
        <f>R37-Q37</f>
        <v>-833</v>
      </c>
      <c r="T37" s="159">
        <f>SUM(R37/Q37)*100</f>
        <v>0</v>
      </c>
      <c r="U37" s="40"/>
      <c r="V37" s="40"/>
      <c r="W37" s="40"/>
      <c r="X37" s="41"/>
      <c r="Y37" s="40"/>
      <c r="Z37" s="40"/>
      <c r="AA37" s="40"/>
      <c r="AB37" s="41"/>
      <c r="AC37" s="40">
        <v>833</v>
      </c>
      <c r="AD37" s="40"/>
      <c r="AE37" s="158">
        <f>AD37-AC37</f>
        <v>-833</v>
      </c>
      <c r="AF37" s="41"/>
    </row>
    <row r="38" spans="1:32" ht="24.95" customHeight="1">
      <c r="A38" s="367" t="s">
        <v>58</v>
      </c>
      <c r="B38" s="368"/>
      <c r="C38" s="368"/>
      <c r="D38" s="368"/>
      <c r="E38" s="368"/>
      <c r="F38" s="368"/>
      <c r="G38" s="368"/>
      <c r="H38" s="368"/>
      <c r="I38" s="368"/>
      <c r="J38" s="368"/>
      <c r="K38" s="368"/>
      <c r="L38" s="369"/>
      <c r="M38" s="40"/>
      <c r="N38" s="40"/>
      <c r="O38" s="40"/>
      <c r="P38" s="41"/>
      <c r="Q38" s="40">
        <f>SUM(Q35:Q37)</f>
        <v>28329</v>
      </c>
      <c r="R38" s="40">
        <f>SUM(R35:R37)</f>
        <v>12409</v>
      </c>
      <c r="S38" s="158">
        <f>R38-Q38</f>
        <v>-15920</v>
      </c>
      <c r="T38" s="159">
        <f>SUM(R38/Q38)*100</f>
        <v>43.80316989657242</v>
      </c>
      <c r="U38" s="40"/>
      <c r="V38" s="40"/>
      <c r="W38" s="40"/>
      <c r="X38" s="41"/>
      <c r="Y38" s="40"/>
      <c r="Z38" s="40"/>
      <c r="AA38" s="40"/>
      <c r="AB38" s="41"/>
      <c r="AC38" s="40">
        <f>SUM(AC35:AC37)</f>
        <v>28329</v>
      </c>
      <c r="AD38" s="40">
        <f>SUM(AD35:AD37)</f>
        <v>12409</v>
      </c>
      <c r="AE38" s="158">
        <f>AD38-AC38</f>
        <v>-15920</v>
      </c>
      <c r="AF38" s="41"/>
    </row>
    <row r="39" spans="1:32" ht="24.95" customHeight="1">
      <c r="A39" s="367" t="s">
        <v>59</v>
      </c>
      <c r="B39" s="368"/>
      <c r="C39" s="368"/>
      <c r="D39" s="368"/>
      <c r="E39" s="368"/>
      <c r="F39" s="368"/>
      <c r="G39" s="368"/>
      <c r="H39" s="368"/>
      <c r="I39" s="368"/>
      <c r="J39" s="368"/>
      <c r="K39" s="368"/>
      <c r="L39" s="369"/>
      <c r="M39" s="100">
        <f>M38/AC38*100</f>
        <v>0</v>
      </c>
      <c r="N39" s="41"/>
      <c r="O39" s="41"/>
      <c r="P39" s="41"/>
      <c r="Q39" s="226">
        <v>100</v>
      </c>
      <c r="R39" s="41"/>
      <c r="S39" s="158">
        <f>R39-Q39</f>
        <v>-100</v>
      </c>
      <c r="T39" s="159">
        <f>SUM(R39/Q39)*100</f>
        <v>0</v>
      </c>
      <c r="U39" s="100">
        <f>U38/AC38*100</f>
        <v>0</v>
      </c>
      <c r="V39" s="41"/>
      <c r="W39" s="41"/>
      <c r="X39" s="41"/>
      <c r="Y39" s="100">
        <f>Y38/AC38*100</f>
        <v>0</v>
      </c>
      <c r="Z39" s="41"/>
      <c r="AA39" s="41"/>
      <c r="AB39" s="41"/>
      <c r="AC39" s="100">
        <f>AC38/AC38*100</f>
        <v>100</v>
      </c>
      <c r="AD39" s="41"/>
      <c r="AE39" s="41"/>
      <c r="AF39" s="41"/>
    </row>
    <row r="40" spans="1:32" ht="15" customHeight="1">
      <c r="A40" s="85"/>
      <c r="B40" s="85"/>
      <c r="C40" s="85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</row>
    <row r="41" spans="1:32" ht="15" customHeight="1">
      <c r="A41" s="85"/>
      <c r="B41" s="85"/>
      <c r="C41" s="85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</row>
    <row r="42" spans="1:32" s="115" customFormat="1" ht="31.5" customHeight="1">
      <c r="A42" s="243" t="s">
        <v>254</v>
      </c>
      <c r="B42" s="243"/>
      <c r="C42" s="243"/>
      <c r="D42" s="243"/>
      <c r="E42" s="243"/>
      <c r="F42" s="243"/>
      <c r="G42" s="243"/>
      <c r="H42" s="243"/>
      <c r="I42" s="243"/>
      <c r="J42" s="243"/>
      <c r="K42" s="243"/>
      <c r="L42" s="243"/>
      <c r="M42" s="243"/>
      <c r="N42" s="243"/>
      <c r="O42" s="243"/>
      <c r="P42" s="243"/>
      <c r="Q42" s="243"/>
      <c r="R42" s="243"/>
      <c r="S42" s="243"/>
      <c r="T42" s="243"/>
      <c r="U42" s="243"/>
      <c r="V42" s="243"/>
      <c r="W42" s="243"/>
      <c r="X42" s="243"/>
      <c r="Y42" s="243"/>
      <c r="Z42" s="243"/>
      <c r="AA42" s="243"/>
      <c r="AB42" s="243"/>
      <c r="AC42" s="243"/>
      <c r="AD42" s="243"/>
      <c r="AE42" s="243"/>
      <c r="AF42" s="243"/>
    </row>
    <row r="43" spans="1:32" s="102" customFormat="1">
      <c r="A43" s="45"/>
      <c r="B43" s="45"/>
      <c r="C43" s="45"/>
      <c r="D43" s="45"/>
      <c r="E43" s="45"/>
      <c r="F43" s="45"/>
      <c r="G43" s="45"/>
      <c r="H43" s="45"/>
      <c r="I43" s="45"/>
      <c r="J43" s="45"/>
      <c r="L43" s="45"/>
      <c r="AD43" s="424" t="s">
        <v>236</v>
      </c>
      <c r="AE43" s="424"/>
      <c r="AF43" s="424"/>
    </row>
    <row r="44" spans="1:32" s="103" customFormat="1" ht="34.5" customHeight="1">
      <c r="A44" s="389" t="s">
        <v>210</v>
      </c>
      <c r="B44" s="378" t="s">
        <v>336</v>
      </c>
      <c r="C44" s="379"/>
      <c r="D44" s="291" t="s">
        <v>369</v>
      </c>
      <c r="E44" s="291"/>
      <c r="F44" s="250" t="s">
        <v>211</v>
      </c>
      <c r="G44" s="250"/>
      <c r="H44" s="291" t="s">
        <v>212</v>
      </c>
      <c r="I44" s="291"/>
      <c r="J44" s="291" t="s">
        <v>370</v>
      </c>
      <c r="K44" s="291"/>
      <c r="L44" s="249" t="s">
        <v>366</v>
      </c>
      <c r="M44" s="249"/>
      <c r="N44" s="249"/>
      <c r="O44" s="249"/>
      <c r="P44" s="249"/>
      <c r="Q44" s="249"/>
      <c r="R44" s="249"/>
      <c r="S44" s="249"/>
      <c r="T44" s="249"/>
      <c r="U44" s="249"/>
      <c r="V44" s="250" t="s">
        <v>337</v>
      </c>
      <c r="W44" s="250"/>
      <c r="X44" s="250"/>
      <c r="Y44" s="250"/>
      <c r="Z44" s="250"/>
      <c r="AA44" s="250" t="s">
        <v>338</v>
      </c>
      <c r="AB44" s="250"/>
      <c r="AC44" s="250"/>
      <c r="AD44" s="250"/>
      <c r="AE44" s="250"/>
      <c r="AF44" s="250"/>
    </row>
    <row r="45" spans="1:32" s="103" customFormat="1" ht="52.5" customHeight="1">
      <c r="A45" s="389"/>
      <c r="B45" s="425"/>
      <c r="C45" s="426"/>
      <c r="D45" s="291"/>
      <c r="E45" s="291"/>
      <c r="F45" s="250"/>
      <c r="G45" s="250"/>
      <c r="H45" s="291"/>
      <c r="I45" s="291"/>
      <c r="J45" s="291"/>
      <c r="K45" s="291"/>
      <c r="L45" s="250" t="s">
        <v>304</v>
      </c>
      <c r="M45" s="250"/>
      <c r="N45" s="291" t="s">
        <v>309</v>
      </c>
      <c r="O45" s="291"/>
      <c r="P45" s="250" t="s">
        <v>310</v>
      </c>
      <c r="Q45" s="250"/>
      <c r="R45" s="250"/>
      <c r="S45" s="250"/>
      <c r="T45" s="250"/>
      <c r="U45" s="250"/>
      <c r="V45" s="250"/>
      <c r="W45" s="250"/>
      <c r="X45" s="250"/>
      <c r="Y45" s="250"/>
      <c r="Z45" s="250"/>
      <c r="AA45" s="250"/>
      <c r="AB45" s="250"/>
      <c r="AC45" s="250"/>
      <c r="AD45" s="250"/>
      <c r="AE45" s="250"/>
      <c r="AF45" s="250"/>
    </row>
    <row r="46" spans="1:32" s="104" customFormat="1" ht="82.5" customHeight="1">
      <c r="A46" s="389"/>
      <c r="B46" s="380"/>
      <c r="C46" s="381"/>
      <c r="D46" s="291"/>
      <c r="E46" s="291"/>
      <c r="F46" s="250"/>
      <c r="G46" s="250"/>
      <c r="H46" s="291"/>
      <c r="I46" s="291"/>
      <c r="J46" s="291"/>
      <c r="K46" s="291"/>
      <c r="L46" s="250"/>
      <c r="M46" s="250"/>
      <c r="N46" s="291"/>
      <c r="O46" s="291"/>
      <c r="P46" s="250" t="s">
        <v>305</v>
      </c>
      <c r="Q46" s="250"/>
      <c r="R46" s="250" t="s">
        <v>306</v>
      </c>
      <c r="S46" s="250"/>
      <c r="T46" s="250" t="s">
        <v>307</v>
      </c>
      <c r="U46" s="250"/>
      <c r="V46" s="250"/>
      <c r="W46" s="250"/>
      <c r="X46" s="250"/>
      <c r="Y46" s="250"/>
      <c r="Z46" s="250"/>
      <c r="AA46" s="250"/>
      <c r="AB46" s="250"/>
      <c r="AC46" s="250"/>
      <c r="AD46" s="250"/>
      <c r="AE46" s="250"/>
      <c r="AF46" s="250"/>
    </row>
    <row r="47" spans="1:32" s="103" customFormat="1" ht="18.75" customHeight="1">
      <c r="A47" s="66">
        <v>1</v>
      </c>
      <c r="B47" s="327">
        <v>2</v>
      </c>
      <c r="C47" s="329"/>
      <c r="D47" s="291">
        <v>3</v>
      </c>
      <c r="E47" s="291"/>
      <c r="F47" s="291">
        <v>4</v>
      </c>
      <c r="G47" s="291"/>
      <c r="H47" s="291">
        <v>5</v>
      </c>
      <c r="I47" s="291"/>
      <c r="J47" s="291">
        <v>6</v>
      </c>
      <c r="K47" s="291"/>
      <c r="L47" s="327">
        <v>7</v>
      </c>
      <c r="M47" s="329"/>
      <c r="N47" s="327">
        <v>8</v>
      </c>
      <c r="O47" s="329"/>
      <c r="P47" s="291">
        <v>9</v>
      </c>
      <c r="Q47" s="291"/>
      <c r="R47" s="389">
        <v>10</v>
      </c>
      <c r="S47" s="389"/>
      <c r="T47" s="291">
        <v>11</v>
      </c>
      <c r="U47" s="291"/>
      <c r="V47" s="291">
        <v>12</v>
      </c>
      <c r="W47" s="291"/>
      <c r="X47" s="291"/>
      <c r="Y47" s="291"/>
      <c r="Z47" s="291"/>
      <c r="AA47" s="291">
        <v>13</v>
      </c>
      <c r="AB47" s="291"/>
      <c r="AC47" s="291"/>
      <c r="AD47" s="291"/>
      <c r="AE47" s="291"/>
      <c r="AF47" s="291"/>
    </row>
    <row r="48" spans="1:32" s="103" customFormat="1" ht="20.100000000000001" customHeight="1">
      <c r="A48" s="105"/>
      <c r="B48" s="387"/>
      <c r="C48" s="388"/>
      <c r="D48" s="386"/>
      <c r="E48" s="386"/>
      <c r="F48" s="382"/>
      <c r="G48" s="382"/>
      <c r="H48" s="382"/>
      <c r="I48" s="382"/>
      <c r="J48" s="382"/>
      <c r="K48" s="382"/>
      <c r="L48" s="301"/>
      <c r="M48" s="303"/>
      <c r="N48" s="301"/>
      <c r="O48" s="303"/>
      <c r="P48" s="382"/>
      <c r="Q48" s="382"/>
      <c r="R48" s="382"/>
      <c r="S48" s="382"/>
      <c r="T48" s="382"/>
      <c r="U48" s="382"/>
      <c r="V48" s="390"/>
      <c r="W48" s="390"/>
      <c r="X48" s="390"/>
      <c r="Y48" s="390"/>
      <c r="Z48" s="390"/>
      <c r="AA48" s="382"/>
      <c r="AB48" s="382"/>
      <c r="AC48" s="382"/>
      <c r="AD48" s="382"/>
      <c r="AE48" s="382"/>
      <c r="AF48" s="382"/>
    </row>
    <row r="49" spans="1:32" s="103" customFormat="1" ht="20.100000000000001" customHeight="1">
      <c r="A49" s="105"/>
      <c r="B49" s="387"/>
      <c r="C49" s="388"/>
      <c r="D49" s="386"/>
      <c r="E49" s="386"/>
      <c r="F49" s="382"/>
      <c r="G49" s="382"/>
      <c r="H49" s="382"/>
      <c r="I49" s="382"/>
      <c r="J49" s="382"/>
      <c r="K49" s="382"/>
      <c r="L49" s="301"/>
      <c r="M49" s="303"/>
      <c r="N49" s="301"/>
      <c r="O49" s="303"/>
      <c r="P49" s="382"/>
      <c r="Q49" s="382"/>
      <c r="R49" s="382"/>
      <c r="S49" s="382"/>
      <c r="T49" s="382"/>
      <c r="U49" s="382"/>
      <c r="V49" s="390"/>
      <c r="W49" s="390"/>
      <c r="X49" s="390"/>
      <c r="Y49" s="390"/>
      <c r="Z49" s="390"/>
      <c r="AA49" s="382"/>
      <c r="AB49" s="382"/>
      <c r="AC49" s="382"/>
      <c r="AD49" s="382"/>
      <c r="AE49" s="382"/>
      <c r="AF49" s="382"/>
    </row>
    <row r="50" spans="1:32" s="103" customFormat="1" ht="20.100000000000001" customHeight="1">
      <c r="A50" s="105"/>
      <c r="B50" s="387"/>
      <c r="C50" s="388"/>
      <c r="D50" s="386"/>
      <c r="E50" s="386"/>
      <c r="F50" s="382"/>
      <c r="G50" s="382"/>
      <c r="H50" s="382"/>
      <c r="I50" s="382"/>
      <c r="J50" s="382"/>
      <c r="K50" s="382"/>
      <c r="L50" s="301"/>
      <c r="M50" s="303"/>
      <c r="N50" s="301"/>
      <c r="O50" s="303"/>
      <c r="P50" s="382"/>
      <c r="Q50" s="382"/>
      <c r="R50" s="382"/>
      <c r="S50" s="382"/>
      <c r="T50" s="382"/>
      <c r="U50" s="382"/>
      <c r="V50" s="390"/>
      <c r="W50" s="390"/>
      <c r="X50" s="390"/>
      <c r="Y50" s="390"/>
      <c r="Z50" s="390"/>
      <c r="AA50" s="382"/>
      <c r="AB50" s="382"/>
      <c r="AC50" s="382"/>
      <c r="AD50" s="382"/>
      <c r="AE50" s="382"/>
      <c r="AF50" s="382"/>
    </row>
    <row r="51" spans="1:32" s="103" customFormat="1" ht="20.100000000000001" customHeight="1">
      <c r="A51" s="105"/>
      <c r="B51" s="387"/>
      <c r="C51" s="388"/>
      <c r="D51" s="386"/>
      <c r="E51" s="386"/>
      <c r="F51" s="382"/>
      <c r="G51" s="382"/>
      <c r="H51" s="382"/>
      <c r="I51" s="382"/>
      <c r="J51" s="382"/>
      <c r="K51" s="382"/>
      <c r="L51" s="301"/>
      <c r="M51" s="303"/>
      <c r="N51" s="301"/>
      <c r="O51" s="303"/>
      <c r="P51" s="382"/>
      <c r="Q51" s="382"/>
      <c r="R51" s="382"/>
      <c r="S51" s="382"/>
      <c r="T51" s="382"/>
      <c r="U51" s="382"/>
      <c r="V51" s="390"/>
      <c r="W51" s="390"/>
      <c r="X51" s="390"/>
      <c r="Y51" s="390"/>
      <c r="Z51" s="390"/>
      <c r="AA51" s="382"/>
      <c r="AB51" s="382"/>
      <c r="AC51" s="382"/>
      <c r="AD51" s="382"/>
      <c r="AE51" s="382"/>
      <c r="AF51" s="382"/>
    </row>
    <row r="52" spans="1:32" s="103" customFormat="1" ht="20.100000000000001" customHeight="1">
      <c r="A52" s="105"/>
      <c r="B52" s="387"/>
      <c r="C52" s="388"/>
      <c r="D52" s="386"/>
      <c r="E52" s="386"/>
      <c r="F52" s="382"/>
      <c r="G52" s="382"/>
      <c r="H52" s="382"/>
      <c r="I52" s="382"/>
      <c r="J52" s="382"/>
      <c r="K52" s="382"/>
      <c r="L52" s="301"/>
      <c r="M52" s="303"/>
      <c r="N52" s="301"/>
      <c r="O52" s="303"/>
      <c r="P52" s="382"/>
      <c r="Q52" s="382"/>
      <c r="R52" s="382"/>
      <c r="S52" s="382"/>
      <c r="T52" s="382"/>
      <c r="U52" s="382"/>
      <c r="V52" s="390"/>
      <c r="W52" s="390"/>
      <c r="X52" s="390"/>
      <c r="Y52" s="390"/>
      <c r="Z52" s="390"/>
      <c r="AA52" s="382"/>
      <c r="AB52" s="382"/>
      <c r="AC52" s="382"/>
      <c r="AD52" s="382"/>
      <c r="AE52" s="382"/>
      <c r="AF52" s="382"/>
    </row>
    <row r="53" spans="1:32" s="103" customFormat="1" ht="20.100000000000001" customHeight="1">
      <c r="A53" s="105"/>
      <c r="B53" s="387"/>
      <c r="C53" s="388"/>
      <c r="D53" s="386"/>
      <c r="E53" s="386"/>
      <c r="F53" s="382"/>
      <c r="G53" s="382"/>
      <c r="H53" s="382"/>
      <c r="I53" s="382"/>
      <c r="J53" s="382"/>
      <c r="K53" s="382"/>
      <c r="L53" s="301"/>
      <c r="M53" s="303"/>
      <c r="N53" s="301"/>
      <c r="O53" s="303"/>
      <c r="P53" s="382"/>
      <c r="Q53" s="382"/>
      <c r="R53" s="382"/>
      <c r="S53" s="382"/>
      <c r="T53" s="382"/>
      <c r="U53" s="382"/>
      <c r="V53" s="390"/>
      <c r="W53" s="390"/>
      <c r="X53" s="390"/>
      <c r="Y53" s="390"/>
      <c r="Z53" s="390"/>
      <c r="AA53" s="382"/>
      <c r="AB53" s="382"/>
      <c r="AC53" s="382"/>
      <c r="AD53" s="382"/>
      <c r="AE53" s="382"/>
      <c r="AF53" s="382"/>
    </row>
    <row r="54" spans="1:32" s="103" customFormat="1" ht="20.100000000000001" customHeight="1">
      <c r="A54" s="105"/>
      <c r="B54" s="387"/>
      <c r="C54" s="388"/>
      <c r="D54" s="386"/>
      <c r="E54" s="386"/>
      <c r="F54" s="382"/>
      <c r="G54" s="382"/>
      <c r="H54" s="382"/>
      <c r="I54" s="382"/>
      <c r="J54" s="382"/>
      <c r="K54" s="382"/>
      <c r="L54" s="301"/>
      <c r="M54" s="303"/>
      <c r="N54" s="301"/>
      <c r="O54" s="303"/>
      <c r="P54" s="382"/>
      <c r="Q54" s="382"/>
      <c r="R54" s="382"/>
      <c r="S54" s="382"/>
      <c r="T54" s="382"/>
      <c r="U54" s="382"/>
      <c r="V54" s="390"/>
      <c r="W54" s="390"/>
      <c r="X54" s="390"/>
      <c r="Y54" s="390"/>
      <c r="Z54" s="390"/>
      <c r="AA54" s="382"/>
      <c r="AB54" s="382"/>
      <c r="AC54" s="382"/>
      <c r="AD54" s="382"/>
      <c r="AE54" s="382"/>
      <c r="AF54" s="382"/>
    </row>
    <row r="55" spans="1:32" s="103" customFormat="1" ht="24.95" customHeight="1">
      <c r="A55" s="401" t="s">
        <v>58</v>
      </c>
      <c r="B55" s="402"/>
      <c r="C55" s="402"/>
      <c r="D55" s="402"/>
      <c r="E55" s="403"/>
      <c r="F55" s="382"/>
      <c r="G55" s="382"/>
      <c r="H55" s="382"/>
      <c r="I55" s="382"/>
      <c r="J55" s="382"/>
      <c r="K55" s="382"/>
      <c r="L55" s="301"/>
      <c r="M55" s="303"/>
      <c r="N55" s="301"/>
      <c r="O55" s="303"/>
      <c r="P55" s="382"/>
      <c r="Q55" s="382"/>
      <c r="R55" s="382"/>
      <c r="S55" s="382"/>
      <c r="T55" s="382"/>
      <c r="U55" s="382"/>
      <c r="V55" s="390"/>
      <c r="W55" s="390"/>
      <c r="X55" s="390"/>
      <c r="Y55" s="390"/>
      <c r="Z55" s="390"/>
      <c r="AA55" s="382"/>
      <c r="AB55" s="382"/>
      <c r="AC55" s="382"/>
      <c r="AD55" s="382"/>
      <c r="AE55" s="382"/>
      <c r="AF55" s="382"/>
    </row>
    <row r="56" spans="1:32" ht="15" customHeight="1">
      <c r="A56" s="85"/>
      <c r="B56" s="85"/>
      <c r="C56" s="85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</row>
    <row r="57" spans="1:32" ht="15" customHeight="1">
      <c r="A57" s="85"/>
      <c r="B57" s="85"/>
      <c r="C57" s="85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</row>
    <row r="58" spans="1:32" ht="15" customHeight="1">
      <c r="A58" s="85"/>
      <c r="B58" s="85"/>
      <c r="C58" s="85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</row>
    <row r="59" spans="1:32" ht="15" customHeight="1">
      <c r="A59" s="85"/>
      <c r="B59" s="85"/>
      <c r="C59" s="85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</row>
    <row r="60" spans="1:32" s="114" customFormat="1" ht="18" customHeight="1">
      <c r="A60" s="429" t="s">
        <v>392</v>
      </c>
      <c r="B60" s="429"/>
      <c r="C60" s="429"/>
      <c r="D60" s="429"/>
      <c r="E60" s="429"/>
      <c r="F60" s="429"/>
      <c r="G60" s="429"/>
      <c r="H60" s="116"/>
      <c r="I60" s="116"/>
      <c r="J60" s="116"/>
      <c r="K60" s="116"/>
      <c r="L60" s="116"/>
      <c r="M60" s="225"/>
      <c r="N60" s="225"/>
      <c r="O60" s="225"/>
      <c r="P60" s="430" t="s">
        <v>454</v>
      </c>
      <c r="Q60" s="430"/>
      <c r="R60" s="430"/>
      <c r="S60" s="430"/>
      <c r="T60" s="430"/>
      <c r="U60" s="116"/>
      <c r="V60" s="116"/>
      <c r="W60" s="242"/>
      <c r="X60" s="242"/>
      <c r="Y60" s="242"/>
      <c r="Z60" s="242"/>
      <c r="AA60" s="242"/>
    </row>
    <row r="61" spans="1:32" s="32" customFormat="1">
      <c r="B61" s="424" t="s">
        <v>78</v>
      </c>
      <c r="C61" s="424"/>
      <c r="D61" s="424"/>
      <c r="E61" s="424"/>
      <c r="F61" s="424"/>
      <c r="G61" s="424"/>
      <c r="H61" s="85"/>
      <c r="I61" s="85"/>
      <c r="J61" s="87"/>
      <c r="K61" s="87"/>
      <c r="L61" s="87"/>
      <c r="N61" s="45"/>
      <c r="O61" s="45"/>
      <c r="P61" s="45"/>
      <c r="Q61" s="45"/>
      <c r="R61" s="45" t="s">
        <v>79</v>
      </c>
      <c r="V61" s="45"/>
      <c r="AB61" s="278" t="s">
        <v>129</v>
      </c>
      <c r="AC61" s="278"/>
      <c r="AD61" s="278"/>
      <c r="AE61" s="278"/>
      <c r="AF61" s="278"/>
    </row>
    <row r="62" spans="1:32" s="106" customFormat="1" ht="16.5" customHeight="1">
      <c r="C62" s="107"/>
      <c r="D62" s="108"/>
      <c r="E62" s="108"/>
      <c r="F62" s="109"/>
      <c r="G62" s="109"/>
      <c r="H62" s="109"/>
      <c r="I62" s="109"/>
      <c r="J62" s="109"/>
      <c r="K62" s="109"/>
      <c r="L62" s="109"/>
      <c r="M62" s="109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</row>
    <row r="63" spans="1:32" s="32" customFormat="1" ht="15" customHeight="1">
      <c r="F63" s="30"/>
      <c r="G63" s="30"/>
      <c r="H63" s="30"/>
      <c r="I63" s="30"/>
      <c r="J63" s="30"/>
      <c r="K63" s="30"/>
      <c r="L63" s="30"/>
      <c r="Q63" s="30"/>
      <c r="R63" s="30"/>
      <c r="S63" s="30"/>
      <c r="T63" s="30"/>
      <c r="X63" s="30"/>
      <c r="Y63" s="30"/>
      <c r="Z63" s="30"/>
      <c r="AA63" s="30"/>
    </row>
    <row r="64" spans="1:32" ht="3.75" hidden="1" customHeight="1">
      <c r="C64" s="110"/>
      <c r="D64" s="110"/>
      <c r="E64" s="110"/>
      <c r="F64" s="110"/>
      <c r="G64" s="110"/>
      <c r="H64" s="110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0"/>
      <c r="V64" s="110"/>
    </row>
    <row r="65" spans="1:32" s="179" customFormat="1" ht="102" customHeight="1">
      <c r="A65" s="427"/>
      <c r="B65" s="427"/>
      <c r="C65" s="427"/>
      <c r="D65" s="427"/>
      <c r="E65" s="427"/>
      <c r="F65" s="427"/>
      <c r="G65" s="427"/>
      <c r="H65" s="427"/>
      <c r="I65" s="427"/>
      <c r="J65" s="427"/>
      <c r="K65" s="178"/>
      <c r="L65" s="178"/>
      <c r="M65" s="178"/>
      <c r="N65" s="178"/>
      <c r="O65" s="178"/>
      <c r="P65" s="178"/>
      <c r="Q65" s="178"/>
      <c r="R65" s="178"/>
      <c r="S65" s="178"/>
      <c r="T65" s="178"/>
      <c r="U65" s="178"/>
      <c r="V65" s="178"/>
      <c r="W65" s="178"/>
      <c r="X65" s="178"/>
      <c r="Y65" s="178"/>
      <c r="Z65" s="178"/>
      <c r="AA65" s="178"/>
      <c r="AB65" s="178"/>
      <c r="AC65" s="178"/>
      <c r="AD65" s="428"/>
      <c r="AE65" s="428"/>
      <c r="AF65" s="428"/>
    </row>
    <row r="66" spans="1:32"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</row>
    <row r="67" spans="1:32">
      <c r="C67" s="112"/>
    </row>
    <row r="70" spans="1:32">
      <c r="C70" s="113"/>
    </row>
    <row r="71" spans="1:32">
      <c r="C71" s="113"/>
    </row>
    <row r="72" spans="1:32">
      <c r="C72" s="113"/>
    </row>
    <row r="73" spans="1:32">
      <c r="C73" s="113"/>
    </row>
    <row r="74" spans="1:32">
      <c r="C74" s="113"/>
    </row>
    <row r="75" spans="1:32">
      <c r="C75" s="113"/>
    </row>
    <row r="76" spans="1:32">
      <c r="C76" s="113"/>
    </row>
  </sheetData>
  <mergeCells count="297">
    <mergeCell ref="AD1:AF1"/>
    <mergeCell ref="AD2:AF2"/>
    <mergeCell ref="T55:U55"/>
    <mergeCell ref="V55:Z55"/>
    <mergeCell ref="T53:U53"/>
    <mergeCell ref="T48:U48"/>
    <mergeCell ref="T52:U52"/>
    <mergeCell ref="V49:Z49"/>
    <mergeCell ref="A65:J65"/>
    <mergeCell ref="AD65:AF65"/>
    <mergeCell ref="W60:AA60"/>
    <mergeCell ref="B61:G61"/>
    <mergeCell ref="AB61:AF61"/>
    <mergeCell ref="A60:G60"/>
    <mergeCell ref="P60:T60"/>
    <mergeCell ref="H55:I55"/>
    <mergeCell ref="L55:M55"/>
    <mergeCell ref="R55:S55"/>
    <mergeCell ref="V53:Z53"/>
    <mergeCell ref="T54:U54"/>
    <mergeCell ref="V54:Z54"/>
    <mergeCell ref="R52:S52"/>
    <mergeCell ref="R53:S53"/>
    <mergeCell ref="R54:S54"/>
    <mergeCell ref="N55:O55"/>
    <mergeCell ref="J55:K55"/>
    <mergeCell ref="P55:Q55"/>
    <mergeCell ref="AA24:AB24"/>
    <mergeCell ref="H50:I50"/>
    <mergeCell ref="Q30:T30"/>
    <mergeCell ref="AA25:AB25"/>
    <mergeCell ref="A44:A46"/>
    <mergeCell ref="D44:E46"/>
    <mergeCell ref="F44:G46"/>
    <mergeCell ref="H44:I46"/>
    <mergeCell ref="B44:C46"/>
    <mergeCell ref="Z29:AB29"/>
    <mergeCell ref="Y31:Y32"/>
    <mergeCell ref="P49:Q49"/>
    <mergeCell ref="AA31:AA32"/>
    <mergeCell ref="T50:U50"/>
    <mergeCell ref="D47:E47"/>
    <mergeCell ref="F47:G47"/>
    <mergeCell ref="L47:M47"/>
    <mergeCell ref="D48:E48"/>
    <mergeCell ref="F48:G48"/>
    <mergeCell ref="R49:S49"/>
    <mergeCell ref="N48:O48"/>
    <mergeCell ref="V50:Z50"/>
    <mergeCell ref="AE20:AF20"/>
    <mergeCell ref="AA21:AB21"/>
    <mergeCell ref="AE21:AF21"/>
    <mergeCell ref="AC21:AD21"/>
    <mergeCell ref="AA20:AB20"/>
    <mergeCell ref="D20:G20"/>
    <mergeCell ref="W20:X20"/>
    <mergeCell ref="Y20:Z20"/>
    <mergeCell ref="N45:O46"/>
    <mergeCell ref="H22:Q22"/>
    <mergeCell ref="R22:V22"/>
    <mergeCell ref="AC22:AD22"/>
    <mergeCell ref="AC24:AD24"/>
    <mergeCell ref="AE24:AF24"/>
    <mergeCell ref="AC23:AD23"/>
    <mergeCell ref="W22:X22"/>
    <mergeCell ref="R31:R32"/>
    <mergeCell ref="Y24:Z24"/>
    <mergeCell ref="Z31:Z32"/>
    <mergeCell ref="AC20:AD20"/>
    <mergeCell ref="AE23:AF23"/>
    <mergeCell ref="D23:G23"/>
    <mergeCell ref="H23:Q23"/>
    <mergeCell ref="R23:V23"/>
    <mergeCell ref="W23:X23"/>
    <mergeCell ref="Y22:Z22"/>
    <mergeCell ref="AA22:AB22"/>
    <mergeCell ref="D22:G22"/>
    <mergeCell ref="R20:V20"/>
    <mergeCell ref="V44:Z46"/>
    <mergeCell ref="AA44:AF46"/>
    <mergeCell ref="AD43:AF43"/>
    <mergeCell ref="AD31:AD32"/>
    <mergeCell ref="AE31:AE32"/>
    <mergeCell ref="AF31:AF32"/>
    <mergeCell ref="W18:X19"/>
    <mergeCell ref="X12:Z12"/>
    <mergeCell ref="AA11:AC11"/>
    <mergeCell ref="AA9:AC9"/>
    <mergeCell ref="X8:Z8"/>
    <mergeCell ref="AE22:AF22"/>
    <mergeCell ref="J44:K46"/>
    <mergeCell ref="L44:U44"/>
    <mergeCell ref="Y21:Z21"/>
    <mergeCell ref="Y18:Z19"/>
    <mergeCell ref="A17:A19"/>
    <mergeCell ref="D17:G19"/>
    <mergeCell ref="H17:Q19"/>
    <mergeCell ref="N5:Q6"/>
    <mergeCell ref="N7:Q7"/>
    <mergeCell ref="AD10:AF10"/>
    <mergeCell ref="X10:Z10"/>
    <mergeCell ref="U9:W9"/>
    <mergeCell ref="AD8:AF8"/>
    <mergeCell ref="X9:Z9"/>
    <mergeCell ref="X11:Z11"/>
    <mergeCell ref="AE18:AF19"/>
    <mergeCell ref="AC18:AD19"/>
    <mergeCell ref="U12:W12"/>
    <mergeCell ref="AA12:AC12"/>
    <mergeCell ref="R17:V19"/>
    <mergeCell ref="R11:T11"/>
    <mergeCell ref="R12:T12"/>
    <mergeCell ref="AD12:AF12"/>
    <mergeCell ref="AD11:AF11"/>
    <mergeCell ref="R10:T10"/>
    <mergeCell ref="R9:T9"/>
    <mergeCell ref="U11:W11"/>
    <mergeCell ref="U10:W10"/>
    <mergeCell ref="N8:Q8"/>
    <mergeCell ref="B9:C9"/>
    <mergeCell ref="N10:Q10"/>
    <mergeCell ref="N9:Q9"/>
    <mergeCell ref="A5:A6"/>
    <mergeCell ref="B5:C6"/>
    <mergeCell ref="B7:C7"/>
    <mergeCell ref="B8:C8"/>
    <mergeCell ref="N11:Q11"/>
    <mergeCell ref="R5:AF5"/>
    <mergeCell ref="R7:T7"/>
    <mergeCell ref="R6:T6"/>
    <mergeCell ref="AD6:AF6"/>
    <mergeCell ref="U7:W7"/>
    <mergeCell ref="AD7:AF7"/>
    <mergeCell ref="U6:W6"/>
    <mergeCell ref="X6:Z6"/>
    <mergeCell ref="AA7:AC7"/>
    <mergeCell ref="X7:Z7"/>
    <mergeCell ref="AA6:AC6"/>
    <mergeCell ref="R8:T8"/>
    <mergeCell ref="AA10:AC10"/>
    <mergeCell ref="U30:X30"/>
    <mergeCell ref="S31:S32"/>
    <mergeCell ref="T31:T32"/>
    <mergeCell ref="P31:P32"/>
    <mergeCell ref="B30:L32"/>
    <mergeCell ref="M31:M32"/>
    <mergeCell ref="D21:G21"/>
    <mergeCell ref="B22:C22"/>
    <mergeCell ref="R21:V21"/>
    <mergeCell ref="W21:X21"/>
    <mergeCell ref="D24:G24"/>
    <mergeCell ref="G11:M11"/>
    <mergeCell ref="B23:C23"/>
    <mergeCell ref="B24:C24"/>
    <mergeCell ref="B21:C21"/>
    <mergeCell ref="W31:W32"/>
    <mergeCell ref="X31:X32"/>
    <mergeCell ref="AC31:AC32"/>
    <mergeCell ref="AB31:AB32"/>
    <mergeCell ref="B10:C10"/>
    <mergeCell ref="B11:C11"/>
    <mergeCell ref="B17:C19"/>
    <mergeCell ref="L50:M50"/>
    <mergeCell ref="N50:O50"/>
    <mergeCell ref="P47:Q47"/>
    <mergeCell ref="N47:O47"/>
    <mergeCell ref="N49:O49"/>
    <mergeCell ref="N31:N32"/>
    <mergeCell ref="O31:O32"/>
    <mergeCell ref="Q31:Q32"/>
    <mergeCell ref="P48:Q48"/>
    <mergeCell ref="A38:L38"/>
    <mergeCell ref="P45:U45"/>
    <mergeCell ref="L45:M46"/>
    <mergeCell ref="B48:C48"/>
    <mergeCell ref="B35:L35"/>
    <mergeCell ref="B36:L36"/>
    <mergeCell ref="B49:C49"/>
    <mergeCell ref="H47:I47"/>
    <mergeCell ref="J47:K47"/>
    <mergeCell ref="B47:C47"/>
    <mergeCell ref="H48:I48"/>
    <mergeCell ref="J48:K48"/>
    <mergeCell ref="T49:U49"/>
    <mergeCell ref="J50:K50"/>
    <mergeCell ref="V48:Z48"/>
    <mergeCell ref="H54:I54"/>
    <mergeCell ref="J54:K54"/>
    <mergeCell ref="H51:I51"/>
    <mergeCell ref="J51:K51"/>
    <mergeCell ref="L54:M54"/>
    <mergeCell ref="N54:O54"/>
    <mergeCell ref="P54:Q54"/>
    <mergeCell ref="P53:Q53"/>
    <mergeCell ref="R48:S48"/>
    <mergeCell ref="R51:S51"/>
    <mergeCell ref="P50:Q50"/>
    <mergeCell ref="R50:S50"/>
    <mergeCell ref="P51:Q51"/>
    <mergeCell ref="N53:O53"/>
    <mergeCell ref="N52:O52"/>
    <mergeCell ref="P52:Q52"/>
    <mergeCell ref="J49:K49"/>
    <mergeCell ref="L49:M49"/>
    <mergeCell ref="L52:M52"/>
    <mergeCell ref="L51:M51"/>
    <mergeCell ref="H52:I52"/>
    <mergeCell ref="J52:K52"/>
    <mergeCell ref="L48:M48"/>
    <mergeCell ref="A55:E55"/>
    <mergeCell ref="F55:G55"/>
    <mergeCell ref="D50:E50"/>
    <mergeCell ref="F50:G50"/>
    <mergeCell ref="B53:C53"/>
    <mergeCell ref="B54:C54"/>
    <mergeCell ref="D52:E52"/>
    <mergeCell ref="D54:E54"/>
    <mergeCell ref="F54:G54"/>
    <mergeCell ref="D53:E53"/>
    <mergeCell ref="F53:G53"/>
    <mergeCell ref="D51:E51"/>
    <mergeCell ref="F51:G51"/>
    <mergeCell ref="F52:G52"/>
    <mergeCell ref="B50:C50"/>
    <mergeCell ref="B52:C52"/>
    <mergeCell ref="AA54:AF54"/>
    <mergeCell ref="AA55:AF55"/>
    <mergeCell ref="D5:F6"/>
    <mergeCell ref="D7:F7"/>
    <mergeCell ref="D8:F8"/>
    <mergeCell ref="D9:F9"/>
    <mergeCell ref="D10:F10"/>
    <mergeCell ref="G5:M6"/>
    <mergeCell ref="AA50:AF50"/>
    <mergeCell ref="G8:M8"/>
    <mergeCell ref="G9:M9"/>
    <mergeCell ref="G10:M10"/>
    <mergeCell ref="AD29:AF29"/>
    <mergeCell ref="AA23:AB23"/>
    <mergeCell ref="AC25:AD25"/>
    <mergeCell ref="AE25:AF25"/>
    <mergeCell ref="B37:L37"/>
    <mergeCell ref="W24:X24"/>
    <mergeCell ref="H20:Q20"/>
    <mergeCell ref="A12:M12"/>
    <mergeCell ref="N12:Q12"/>
    <mergeCell ref="AA8:AC8"/>
    <mergeCell ref="D11:F11"/>
    <mergeCell ref="B20:C20"/>
    <mergeCell ref="AA51:AF51"/>
    <mergeCell ref="AA52:AF52"/>
    <mergeCell ref="AA53:AF53"/>
    <mergeCell ref="A39:L39"/>
    <mergeCell ref="AA47:AF47"/>
    <mergeCell ref="AA48:AF48"/>
    <mergeCell ref="AA49:AF49"/>
    <mergeCell ref="D49:E49"/>
    <mergeCell ref="F49:G49"/>
    <mergeCell ref="H49:I49"/>
    <mergeCell ref="B51:C51"/>
    <mergeCell ref="N51:O51"/>
    <mergeCell ref="L53:M53"/>
    <mergeCell ref="H53:I53"/>
    <mergeCell ref="J53:K53"/>
    <mergeCell ref="P46:Q46"/>
    <mergeCell ref="R46:S46"/>
    <mergeCell ref="V47:Z47"/>
    <mergeCell ref="T46:U46"/>
    <mergeCell ref="R47:S47"/>
    <mergeCell ref="T47:U47"/>
    <mergeCell ref="V52:Z52"/>
    <mergeCell ref="T51:U51"/>
    <mergeCell ref="V51:Z51"/>
    <mergeCell ref="A3:AF3"/>
    <mergeCell ref="A15:AF15"/>
    <mergeCell ref="A28:AF28"/>
    <mergeCell ref="A42:AF42"/>
    <mergeCell ref="B33:L33"/>
    <mergeCell ref="B34:L34"/>
    <mergeCell ref="U31:U32"/>
    <mergeCell ref="V31:V32"/>
    <mergeCell ref="AC30:AF30"/>
    <mergeCell ref="G7:M7"/>
    <mergeCell ref="A30:A32"/>
    <mergeCell ref="Y30:AB30"/>
    <mergeCell ref="M30:P30"/>
    <mergeCell ref="AA18:AB19"/>
    <mergeCell ref="W17:AF17"/>
    <mergeCell ref="AD9:AF9"/>
    <mergeCell ref="Y25:Z25"/>
    <mergeCell ref="H24:Q24"/>
    <mergeCell ref="R24:V24"/>
    <mergeCell ref="W25:X25"/>
    <mergeCell ref="U8:W8"/>
    <mergeCell ref="Y23:Z23"/>
    <mergeCell ref="H21:Q21"/>
    <mergeCell ref="A25:V25"/>
  </mergeCells>
  <phoneticPr fontId="3" type="noConversion"/>
  <pageMargins left="0.25" right="0.25" top="0.75" bottom="0.75" header="0.3" footer="0.3"/>
  <pageSetup paperSize="9" scale="35" orientation="landscape" horizontalDpi="4294967293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фінплан - зведені показники</vt:lpstr>
      <vt:lpstr>1. Фін результат</vt:lpstr>
      <vt:lpstr>2. Розрахунки з бюджетом</vt:lpstr>
      <vt:lpstr>3. Рух грошових коштів</vt:lpstr>
      <vt:lpstr>4. Кап. інвестиції</vt:lpstr>
      <vt:lpstr> 5. Коефіцієнти</vt:lpstr>
      <vt:lpstr>6.1. Інша інфо_1</vt:lpstr>
      <vt:lpstr>6.2. Інша інфо_2</vt:lpstr>
      <vt:lpstr>' 5. Коефіцієнти'!Заголовки_для_печати</vt:lpstr>
      <vt:lpstr>'1. Фін результат'!Заголовки_для_печати</vt:lpstr>
      <vt:lpstr>'2. Розрахунки з бюджетом'!Заголовки_для_печати</vt:lpstr>
      <vt:lpstr>'3. Рух грошових коштів'!Заголовки_для_печати</vt:lpstr>
      <vt:lpstr>'фінплан - зведені показники'!Заголовки_для_печати</vt:lpstr>
      <vt:lpstr>' 5. Коефіцієнти'!Область_печати</vt:lpstr>
      <vt:lpstr>'1. Фін результат'!Область_печати</vt:lpstr>
      <vt:lpstr>'2. Розрахунки з бюджетом'!Область_печати</vt:lpstr>
      <vt:lpstr>'3. Рух грошових коштів'!Область_печати</vt:lpstr>
      <vt:lpstr>'4. Кап. інвестиції'!Область_печати</vt:lpstr>
      <vt:lpstr>'6.1. Інша інфо_1'!Область_печати</vt:lpstr>
      <vt:lpstr>'6.2. Інша інфо_2'!Область_печати</vt:lpstr>
      <vt:lpstr>'фінплан - зведені показники'!Область_печати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2018-10-04T13:41:28Z</cp:lastPrinted>
  <dcterms:created xsi:type="dcterms:W3CDTF">2003-03-13T16:00:22Z</dcterms:created>
  <dcterms:modified xsi:type="dcterms:W3CDTF">2020-06-16T08:39:33Z</dcterms:modified>
</cp:coreProperties>
</file>