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esktop\ОПЕНДАТА\ОКОНЧАТЕЛЬНАЯ\2020\"/>
    </mc:Choice>
  </mc:AlternateContent>
  <bookViews>
    <workbookView xWindow="0" yWindow="0" windowWidth="28800" windowHeight="12330" tabRatio="928" activeTab="7"/>
  </bookViews>
  <sheets>
    <sheet name="фінплан - зведені показники" sheetId="14" r:id="rId1"/>
    <sheet name="1. Фін результат" sheetId="2" r:id="rId2"/>
    <sheet name="2. Розрахунки з бюджетом" sheetId="19" r:id="rId3"/>
    <sheet name="3. Рух грошових коштів" sheetId="18" r:id="rId4"/>
    <sheet name="4. Кап. інвестиції" sheetId="3" r:id="rId5"/>
    <sheet name=" 5. Коефіцієнти" sheetId="11" r:id="rId6"/>
    <sheet name="6.1. Інша інфо_1" sheetId="10" r:id="rId7"/>
    <sheet name="6.2. Інша інфо_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5. Коефіцієнти'!$5:$5</definedName>
    <definedName name="_xlnm.Print_Titles" localSheetId="1">'1. Фін результат'!$7:$7</definedName>
    <definedName name="_xlnm.Print_Titles" localSheetId="2">'2. Розрахунки з бюджетом'!$6:$6</definedName>
    <definedName name="_xlnm.Print_Titles" localSheetId="3">'3. Рух грошових коштів'!$5:$5</definedName>
    <definedName name="_xlnm.Print_Titles" localSheetId="0">'фінплан - зведені показники'!$29:$29</definedName>
    <definedName name="Заголовки_для_печати_МИ">'[28]1993'!$A$1:$IV$3,'[28]1993'!$A$1:$A$65536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5. Коефіцієнти'!$A$1:$F$26</definedName>
    <definedName name="_xlnm.Print_Area" localSheetId="1">'1. Фін результат'!$A$1:$H$124</definedName>
    <definedName name="_xlnm.Print_Area" localSheetId="2">'2. Розрахунки з бюджетом'!$A$1:$G$43</definedName>
    <definedName name="_xlnm.Print_Area" localSheetId="3">'3. Рух грошових коштів'!$A$1:$G$88</definedName>
    <definedName name="_xlnm.Print_Area" localSheetId="4">'4. Кап. інвестиції'!$A$1:$G$19</definedName>
    <definedName name="_xlnm.Print_Area" localSheetId="6">'6.1. Інша інфо_1'!$A$1:$O$78</definedName>
    <definedName name="_xlnm.Print_Area" localSheetId="7">'6.2. Інша інфо_2'!$A$1:$AF$73</definedName>
    <definedName name="_xlnm.Print_Area" localSheetId="0">'фінплан - зведені показники'!$A$1:$G$81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62913" refMode="R1C1"/>
</workbook>
</file>

<file path=xl/calcChain.xml><?xml version="1.0" encoding="utf-8"?>
<calcChain xmlns="http://schemas.openxmlformats.org/spreadsheetml/2006/main">
  <c r="J27" i="10" l="1"/>
  <c r="J26" i="10"/>
  <c r="J23" i="10"/>
  <c r="J22" i="10"/>
  <c r="H22" i="10"/>
  <c r="H27" i="10" l="1"/>
  <c r="H26" i="10"/>
  <c r="H23" i="10"/>
  <c r="R26" i="10" l="1"/>
  <c r="E87" i="2"/>
  <c r="E83" i="2"/>
  <c r="S21" i="10" l="1"/>
  <c r="S26" i="10"/>
  <c r="R21" i="10"/>
  <c r="AD47" i="9"/>
  <c r="E12" i="18" l="1"/>
  <c r="E45" i="18"/>
  <c r="H34" i="10" l="1"/>
  <c r="H35" i="10"/>
  <c r="H33" i="10"/>
  <c r="H30" i="10"/>
  <c r="H31" i="10"/>
  <c r="H29" i="10"/>
  <c r="F54" i="2" l="1"/>
  <c r="F55" i="2"/>
  <c r="F79" i="2"/>
  <c r="E18" i="2" l="1"/>
  <c r="E118" i="2"/>
  <c r="N35" i="10"/>
  <c r="E63" i="18" l="1"/>
  <c r="D17" i="18"/>
  <c r="E17" i="18"/>
  <c r="C17" i="18"/>
  <c r="E10" i="2" l="1"/>
  <c r="G80" i="2"/>
  <c r="F80" i="2"/>
  <c r="E52" i="2"/>
  <c r="E30" i="2" s="1"/>
  <c r="E107" i="2" l="1"/>
  <c r="E9" i="18" s="1"/>
  <c r="D107" i="2"/>
  <c r="F8" i="19" l="1"/>
  <c r="C35" i="18" l="1"/>
  <c r="E35" i="18"/>
  <c r="C63" i="18"/>
  <c r="C78" i="18" s="1"/>
  <c r="C45" i="18"/>
  <c r="C36" i="19"/>
  <c r="C50" i="18" l="1"/>
  <c r="C26" i="2"/>
  <c r="C100" i="2" s="1"/>
  <c r="D116" i="2" l="1"/>
  <c r="R22" i="10" s="1"/>
  <c r="D73" i="14" l="1"/>
  <c r="E73" i="14"/>
  <c r="C73" i="14"/>
  <c r="C52" i="2"/>
  <c r="C30" i="2" s="1"/>
  <c r="C10" i="3"/>
  <c r="C8" i="3"/>
  <c r="C6" i="3" l="1"/>
  <c r="G47" i="18" l="1"/>
  <c r="F47" i="18"/>
  <c r="G59" i="2"/>
  <c r="G58" i="2"/>
  <c r="G57" i="2"/>
  <c r="G56" i="2"/>
  <c r="F57" i="2"/>
  <c r="F58" i="2"/>
  <c r="F59" i="2"/>
  <c r="F56" i="2"/>
  <c r="D52" i="2" l="1"/>
  <c r="AD40" i="9"/>
  <c r="AC40" i="9"/>
  <c r="S44" i="9"/>
  <c r="D35" i="18" l="1"/>
  <c r="D8" i="3" l="1"/>
  <c r="D6" i="3" s="1"/>
  <c r="E72" i="2"/>
  <c r="F43" i="2" l="1"/>
  <c r="C26" i="19" l="1"/>
  <c r="C118" i="2"/>
  <c r="C107" i="2" s="1"/>
  <c r="C117" i="2"/>
  <c r="C116" i="2"/>
  <c r="D117" i="2"/>
  <c r="D118" i="2"/>
  <c r="C103" i="2"/>
  <c r="C34" i="14"/>
  <c r="C32" i="14"/>
  <c r="C36" i="14"/>
  <c r="C41" i="14"/>
  <c r="C51" i="14"/>
  <c r="C54" i="14"/>
  <c r="C56" i="14"/>
  <c r="C70" i="14"/>
  <c r="C76" i="14" s="1"/>
  <c r="D70" i="14"/>
  <c r="D76" i="14" s="1"/>
  <c r="C40" i="19" l="1"/>
  <c r="C52" i="14" s="1"/>
  <c r="C50" i="14"/>
  <c r="C81" i="2"/>
  <c r="C104" i="2"/>
  <c r="C120" i="2" s="1"/>
  <c r="AE46" i="9"/>
  <c r="AF46" i="9"/>
  <c r="AE47" i="9"/>
  <c r="AF47" i="9"/>
  <c r="S47" i="9"/>
  <c r="T47" i="9"/>
  <c r="N17" i="10"/>
  <c r="N18" i="10"/>
  <c r="N19" i="10"/>
  <c r="C106" i="2" l="1"/>
  <c r="C111" i="2" s="1"/>
  <c r="C38" i="14" s="1"/>
  <c r="C92" i="2"/>
  <c r="C37" i="14"/>
  <c r="S46" i="9"/>
  <c r="T46" i="9"/>
  <c r="AD35" i="9"/>
  <c r="AD48" i="9" s="1"/>
  <c r="AC35" i="9"/>
  <c r="AC48" i="9" s="1"/>
  <c r="G81" i="18"/>
  <c r="F81" i="18"/>
  <c r="G80" i="18"/>
  <c r="F80" i="18"/>
  <c r="G77" i="18"/>
  <c r="F77" i="18"/>
  <c r="G76" i="18"/>
  <c r="F76" i="18"/>
  <c r="G75" i="18"/>
  <c r="F75" i="18"/>
  <c r="G74" i="18"/>
  <c r="F74" i="18"/>
  <c r="G73" i="18"/>
  <c r="F73" i="18"/>
  <c r="G72" i="18"/>
  <c r="F72" i="18"/>
  <c r="G71" i="18"/>
  <c r="F71" i="18"/>
  <c r="G70" i="18"/>
  <c r="F70" i="18"/>
  <c r="G69" i="18"/>
  <c r="F69" i="18"/>
  <c r="G68" i="18"/>
  <c r="F68" i="18"/>
  <c r="G65" i="18"/>
  <c r="F65" i="18"/>
  <c r="G64" i="18"/>
  <c r="F64" i="18"/>
  <c r="G49" i="18"/>
  <c r="F49" i="18"/>
  <c r="G48" i="18"/>
  <c r="F48" i="18"/>
  <c r="G46" i="18"/>
  <c r="F46" i="18"/>
  <c r="G44" i="18"/>
  <c r="F44" i="18"/>
  <c r="G43" i="18"/>
  <c r="F43" i="18"/>
  <c r="G42" i="18"/>
  <c r="F42" i="18"/>
  <c r="G41" i="18"/>
  <c r="F41" i="18"/>
  <c r="G40" i="18"/>
  <c r="F40" i="18"/>
  <c r="G38" i="18"/>
  <c r="F38" i="18"/>
  <c r="G37" i="18"/>
  <c r="F37" i="18"/>
  <c r="G36" i="18"/>
  <c r="F36" i="18"/>
  <c r="G21" i="18"/>
  <c r="F21" i="18"/>
  <c r="G19" i="18"/>
  <c r="F19" i="18"/>
  <c r="G18" i="18"/>
  <c r="F18" i="18"/>
  <c r="C42" i="14" l="1"/>
  <c r="C7" i="18"/>
  <c r="C16" i="18" s="1"/>
  <c r="C20" i="18" s="1"/>
  <c r="C22" i="18" s="1"/>
  <c r="C55" i="14" s="1"/>
  <c r="AE48" i="9"/>
  <c r="C95" i="2"/>
  <c r="AE35" i="9"/>
  <c r="S40" i="9"/>
  <c r="AF35" i="9"/>
  <c r="E116" i="2"/>
  <c r="E117" i="2"/>
  <c r="F7" i="3"/>
  <c r="G7" i="3"/>
  <c r="F11" i="3"/>
  <c r="G11" i="3"/>
  <c r="C44" i="14" l="1"/>
  <c r="C18" i="19"/>
  <c r="C97" i="2"/>
  <c r="S27" i="10"/>
  <c r="D63" i="18"/>
  <c r="D45" i="18"/>
  <c r="G45" i="18" l="1"/>
  <c r="F45" i="18"/>
  <c r="D9" i="18"/>
  <c r="D30" i="2"/>
  <c r="D20" i="19" l="1"/>
  <c r="F9" i="19"/>
  <c r="F10" i="19"/>
  <c r="F11" i="19"/>
  <c r="F12" i="19"/>
  <c r="F13" i="19"/>
  <c r="F14" i="19"/>
  <c r="F15" i="19"/>
  <c r="F16" i="19"/>
  <c r="F17" i="19"/>
  <c r="F35" i="19"/>
  <c r="AF36" i="9"/>
  <c r="AF37" i="9"/>
  <c r="AF38" i="9"/>
  <c r="AF39" i="9"/>
  <c r="AF40" i="9"/>
  <c r="AF41" i="9"/>
  <c r="AF42" i="9"/>
  <c r="AF43" i="9"/>
  <c r="AF45" i="9"/>
  <c r="AF49" i="9"/>
  <c r="AE41" i="9"/>
  <c r="AE42" i="9"/>
  <c r="AE43" i="9"/>
  <c r="AE45" i="9"/>
  <c r="T41" i="9"/>
  <c r="T42" i="9"/>
  <c r="T43" i="9"/>
  <c r="T45" i="9"/>
  <c r="T36" i="9"/>
  <c r="T37" i="9"/>
  <c r="T38" i="9"/>
  <c r="T39" i="9"/>
  <c r="S41" i="9"/>
  <c r="S42" i="9"/>
  <c r="S43" i="9"/>
  <c r="G17" i="18" l="1"/>
  <c r="F17" i="18"/>
  <c r="C57" i="14" l="1"/>
  <c r="AE49" i="9"/>
  <c r="AE39" i="9"/>
  <c r="AE38" i="9"/>
  <c r="AE37" i="9"/>
  <c r="AE36" i="9"/>
  <c r="Q35" i="9"/>
  <c r="S36" i="9"/>
  <c r="S37" i="9"/>
  <c r="S38" i="9"/>
  <c r="S39" i="9"/>
  <c r="R35" i="9"/>
  <c r="E39" i="18"/>
  <c r="E50" i="18" s="1"/>
  <c r="D39" i="18"/>
  <c r="D50" i="18" s="1"/>
  <c r="C59" i="14" l="1"/>
  <c r="E10" i="3"/>
  <c r="G39" i="18"/>
  <c r="F39" i="18"/>
  <c r="Q48" i="9"/>
  <c r="R48" i="9"/>
  <c r="AF48" i="9" s="1"/>
  <c r="AE40" i="9"/>
  <c r="T40" i="9"/>
  <c r="G10" i="3" l="1"/>
  <c r="E6" i="3"/>
  <c r="F10" i="3"/>
  <c r="D36" i="19"/>
  <c r="E70" i="14"/>
  <c r="G9" i="18"/>
  <c r="N33" i="10"/>
  <c r="F68" i="14"/>
  <c r="F69" i="14"/>
  <c r="T49" i="9"/>
  <c r="D51" i="14"/>
  <c r="E51" i="14"/>
  <c r="D41" i="14"/>
  <c r="T35" i="9"/>
  <c r="S35" i="9"/>
  <c r="S45" i="9"/>
  <c r="L29" i="10"/>
  <c r="L14" i="10"/>
  <c r="N14" i="10"/>
  <c r="L15" i="10"/>
  <c r="N15" i="10"/>
  <c r="L16" i="10"/>
  <c r="N16" i="10"/>
  <c r="L17" i="10"/>
  <c r="L18" i="10"/>
  <c r="L19" i="10"/>
  <c r="L21" i="10"/>
  <c r="N21" i="10"/>
  <c r="L23" i="10"/>
  <c r="N23" i="10"/>
  <c r="N25" i="10"/>
  <c r="N27" i="10"/>
  <c r="L31" i="10"/>
  <c r="N31" i="10"/>
  <c r="L35" i="10"/>
  <c r="D67" i="18"/>
  <c r="D66" i="18"/>
  <c r="F8" i="18"/>
  <c r="F9" i="18"/>
  <c r="F10" i="18"/>
  <c r="F11" i="18"/>
  <c r="F12" i="18"/>
  <c r="E36" i="19"/>
  <c r="F38" i="19"/>
  <c r="G38" i="19"/>
  <c r="F39" i="19"/>
  <c r="G39" i="19"/>
  <c r="F74" i="2"/>
  <c r="G74" i="2"/>
  <c r="F75" i="2"/>
  <c r="G75" i="2"/>
  <c r="F73" i="2"/>
  <c r="F78" i="2"/>
  <c r="G78" i="2"/>
  <c r="F118" i="2"/>
  <c r="S22" i="10"/>
  <c r="D18" i="2"/>
  <c r="D10" i="2" s="1"/>
  <c r="L25" i="10"/>
  <c r="E78" i="18"/>
  <c r="G22" i="19"/>
  <c r="F22" i="19"/>
  <c r="G21" i="19"/>
  <c r="F21" i="19"/>
  <c r="E20" i="19"/>
  <c r="F20" i="19"/>
  <c r="G27" i="2"/>
  <c r="F27" i="2"/>
  <c r="E26" i="2"/>
  <c r="G54" i="2"/>
  <c r="E67" i="2"/>
  <c r="E100" i="2" s="1"/>
  <c r="D72" i="2"/>
  <c r="D67" i="2" s="1"/>
  <c r="F76" i="2"/>
  <c r="F77" i="2"/>
  <c r="G73" i="2"/>
  <c r="G76" i="2"/>
  <c r="G77" i="2"/>
  <c r="G49" i="2"/>
  <c r="G51" i="2"/>
  <c r="G53" i="2"/>
  <c r="G55" i="2"/>
  <c r="F48" i="2"/>
  <c r="F49" i="2"/>
  <c r="F51" i="2"/>
  <c r="F53" i="2"/>
  <c r="G45" i="2"/>
  <c r="G46" i="2"/>
  <c r="G47" i="2"/>
  <c r="F45" i="2"/>
  <c r="F46" i="2"/>
  <c r="G38" i="2"/>
  <c r="G39" i="2"/>
  <c r="F38" i="2"/>
  <c r="F39" i="2"/>
  <c r="F52" i="2"/>
  <c r="G50" i="2"/>
  <c r="C25" i="2"/>
  <c r="C33" i="14" s="1"/>
  <c r="G28" i="2"/>
  <c r="G29" i="2"/>
  <c r="G31" i="2"/>
  <c r="G32" i="2"/>
  <c r="G33" i="2"/>
  <c r="G34" i="2"/>
  <c r="G35" i="2"/>
  <c r="G36" i="2"/>
  <c r="G37" i="2"/>
  <c r="G40" i="2"/>
  <c r="G41" i="2"/>
  <c r="G42" i="2"/>
  <c r="G43" i="2"/>
  <c r="G44" i="2"/>
  <c r="G48" i="2"/>
  <c r="G60" i="2"/>
  <c r="G61" i="2"/>
  <c r="G62" i="2"/>
  <c r="G63" i="2"/>
  <c r="G64" i="2"/>
  <c r="G65" i="2"/>
  <c r="G66" i="2"/>
  <c r="G68" i="2"/>
  <c r="G69" i="2"/>
  <c r="G70" i="2"/>
  <c r="G71" i="2"/>
  <c r="G82" i="2"/>
  <c r="G83" i="2"/>
  <c r="G85" i="2"/>
  <c r="G86" i="2"/>
  <c r="G87" i="2"/>
  <c r="G89" i="2"/>
  <c r="G90" i="2"/>
  <c r="G91" i="2"/>
  <c r="G93" i="2"/>
  <c r="G94" i="2"/>
  <c r="G96" i="2"/>
  <c r="G98" i="2"/>
  <c r="F36" i="2"/>
  <c r="F37" i="2"/>
  <c r="F40" i="2"/>
  <c r="F41" i="2"/>
  <c r="F42" i="2"/>
  <c r="F44" i="2"/>
  <c r="F47" i="2"/>
  <c r="F60" i="2"/>
  <c r="F61" i="2"/>
  <c r="F62" i="2"/>
  <c r="F63" i="2"/>
  <c r="F64" i="2"/>
  <c r="F65" i="2"/>
  <c r="F66" i="2"/>
  <c r="F68" i="2"/>
  <c r="F69" i="2"/>
  <c r="F70" i="2"/>
  <c r="F71" i="2"/>
  <c r="F82" i="2"/>
  <c r="F83" i="2"/>
  <c r="F85" i="2"/>
  <c r="F86" i="2"/>
  <c r="F87" i="2"/>
  <c r="F89" i="2"/>
  <c r="F90" i="2"/>
  <c r="F91" i="2"/>
  <c r="F93" i="2"/>
  <c r="F94" i="2"/>
  <c r="F96" i="2"/>
  <c r="F98" i="2"/>
  <c r="F28" i="2"/>
  <c r="F29" i="2"/>
  <c r="F31" i="2"/>
  <c r="F32" i="2"/>
  <c r="F33" i="2"/>
  <c r="F34" i="2"/>
  <c r="F35" i="2"/>
  <c r="G20" i="2"/>
  <c r="G21" i="2"/>
  <c r="G22" i="2"/>
  <c r="G23" i="2"/>
  <c r="F20" i="2"/>
  <c r="F21" i="2"/>
  <c r="F22" i="2"/>
  <c r="F23" i="2"/>
  <c r="G19" i="2"/>
  <c r="F19" i="2"/>
  <c r="G11" i="2"/>
  <c r="G12" i="2"/>
  <c r="G13" i="2"/>
  <c r="G14" i="2"/>
  <c r="G15" i="2"/>
  <c r="G16" i="2"/>
  <c r="G17" i="2"/>
  <c r="F14" i="2"/>
  <c r="F15" i="2"/>
  <c r="F16" i="2"/>
  <c r="F17" i="2"/>
  <c r="F11" i="2"/>
  <c r="F12" i="2"/>
  <c r="F13" i="2"/>
  <c r="D26" i="2"/>
  <c r="D103" i="2" s="1"/>
  <c r="G30" i="19"/>
  <c r="F27" i="19"/>
  <c r="F28" i="19"/>
  <c r="F29" i="19"/>
  <c r="F30" i="19"/>
  <c r="F31" i="19"/>
  <c r="F32" i="19"/>
  <c r="F33" i="19"/>
  <c r="F34" i="19"/>
  <c r="G8" i="19"/>
  <c r="G118" i="2"/>
  <c r="G107" i="2"/>
  <c r="G9" i="2"/>
  <c r="F107" i="2"/>
  <c r="F108" i="2"/>
  <c r="F109" i="2"/>
  <c r="F110" i="2"/>
  <c r="F101" i="2"/>
  <c r="F102" i="2"/>
  <c r="F9" i="2"/>
  <c r="G72" i="14"/>
  <c r="G67" i="14"/>
  <c r="G49" i="14"/>
  <c r="F71" i="14"/>
  <c r="F72" i="14"/>
  <c r="F74" i="14"/>
  <c r="F75" i="14"/>
  <c r="F67" i="14"/>
  <c r="F58" i="14"/>
  <c r="F49" i="14"/>
  <c r="G31" i="14"/>
  <c r="F35" i="14"/>
  <c r="F39" i="14"/>
  <c r="F40" i="14"/>
  <c r="F43" i="14"/>
  <c r="F31" i="14"/>
  <c r="E45" i="14"/>
  <c r="F45" i="14" s="1"/>
  <c r="E54" i="14"/>
  <c r="D54" i="14"/>
  <c r="E41" i="14"/>
  <c r="G73" i="14"/>
  <c r="Y49" i="9"/>
  <c r="M49" i="9"/>
  <c r="B41" i="14"/>
  <c r="B65" i="14"/>
  <c r="B64" i="14"/>
  <c r="B63" i="14"/>
  <c r="B61" i="14"/>
  <c r="B58" i="14"/>
  <c r="B57" i="14"/>
  <c r="B56" i="14"/>
  <c r="B55" i="14"/>
  <c r="B59" i="14"/>
  <c r="B54" i="14"/>
  <c r="B52" i="14"/>
  <c r="B51" i="14"/>
  <c r="B50" i="14"/>
  <c r="B48" i="14"/>
  <c r="B47" i="14"/>
  <c r="B45" i="14"/>
  <c r="B44" i="14"/>
  <c r="B43" i="14"/>
  <c r="B42" i="14"/>
  <c r="B40" i="14"/>
  <c r="B39" i="14"/>
  <c r="B38" i="14"/>
  <c r="B37" i="14"/>
  <c r="B36" i="14"/>
  <c r="B34" i="14"/>
  <c r="B35" i="14"/>
  <c r="B33" i="14"/>
  <c r="B32" i="14"/>
  <c r="B31" i="14"/>
  <c r="F73" i="14"/>
  <c r="F50" i="2"/>
  <c r="E81" i="2" l="1"/>
  <c r="E103" i="2"/>
  <c r="F103" i="2" s="1"/>
  <c r="E26" i="19"/>
  <c r="E50" i="14" s="1"/>
  <c r="E104" i="2"/>
  <c r="E119" i="2" s="1"/>
  <c r="E120" i="2" s="1"/>
  <c r="F51" i="14"/>
  <c r="G20" i="19"/>
  <c r="D104" i="2"/>
  <c r="D119" i="2" s="1"/>
  <c r="S48" i="9"/>
  <c r="E25" i="2"/>
  <c r="F41" i="14"/>
  <c r="G63" i="18"/>
  <c r="F63" i="18"/>
  <c r="G35" i="18"/>
  <c r="F35" i="18"/>
  <c r="G67" i="18"/>
  <c r="F67" i="18"/>
  <c r="L27" i="10"/>
  <c r="G66" i="18"/>
  <c r="F66" i="18"/>
  <c r="F36" i="19"/>
  <c r="G26" i="2"/>
  <c r="F70" i="14"/>
  <c r="F117" i="2"/>
  <c r="F18" i="2"/>
  <c r="G70" i="14"/>
  <c r="D32" i="14"/>
  <c r="D25" i="2"/>
  <c r="D33" i="14" s="1"/>
  <c r="G10" i="2"/>
  <c r="F26" i="2"/>
  <c r="D36" i="14"/>
  <c r="E36" i="14"/>
  <c r="G117" i="2"/>
  <c r="F54" i="14"/>
  <c r="G36" i="19"/>
  <c r="E32" i="14"/>
  <c r="G18" i="2"/>
  <c r="F72" i="2"/>
  <c r="G51" i="14"/>
  <c r="D26" i="19"/>
  <c r="D50" i="14" s="1"/>
  <c r="T48" i="9"/>
  <c r="G54" i="14"/>
  <c r="D78" i="18"/>
  <c r="G52" i="2"/>
  <c r="F67" i="2"/>
  <c r="G72" i="2"/>
  <c r="R27" i="10"/>
  <c r="G67" i="2"/>
  <c r="G116" i="2"/>
  <c r="F116" i="2"/>
  <c r="F10" i="2"/>
  <c r="G30" i="2"/>
  <c r="U49" i="9"/>
  <c r="D56" i="14"/>
  <c r="L33" i="10"/>
  <c r="N29" i="10"/>
  <c r="E34" i="14"/>
  <c r="E40" i="19" l="1"/>
  <c r="G103" i="2"/>
  <c r="E106" i="2"/>
  <c r="E111" i="2" s="1"/>
  <c r="E92" i="2"/>
  <c r="E95" i="2" s="1"/>
  <c r="E52" i="14"/>
  <c r="F32" i="14"/>
  <c r="G50" i="18"/>
  <c r="F50" i="18"/>
  <c r="E56" i="14"/>
  <c r="F56" i="14" s="1"/>
  <c r="G78" i="18"/>
  <c r="F78" i="18"/>
  <c r="E57" i="14"/>
  <c r="G9" i="3"/>
  <c r="F9" i="3"/>
  <c r="L26" i="10"/>
  <c r="N26" i="10"/>
  <c r="G8" i="3"/>
  <c r="F8" i="3"/>
  <c r="F36" i="14"/>
  <c r="F76" i="14"/>
  <c r="G76" i="14"/>
  <c r="E14" i="11"/>
  <c r="E65" i="14" s="1"/>
  <c r="D40" i="19"/>
  <c r="D52" i="14" s="1"/>
  <c r="F26" i="19"/>
  <c r="F40" i="19" s="1"/>
  <c r="G32" i="14"/>
  <c r="F25" i="2"/>
  <c r="F30" i="2"/>
  <c r="G36" i="14"/>
  <c r="F50" i="14"/>
  <c r="G50" i="14"/>
  <c r="G26" i="19"/>
  <c r="D57" i="14"/>
  <c r="D34" i="14"/>
  <c r="G34" i="14" s="1"/>
  <c r="D81" i="2"/>
  <c r="G81" i="2" s="1"/>
  <c r="D120" i="2"/>
  <c r="E33" i="14"/>
  <c r="G25" i="2"/>
  <c r="G100" i="2"/>
  <c r="F100" i="2"/>
  <c r="E37" i="14"/>
  <c r="E97" i="2" l="1"/>
  <c r="E7" i="18"/>
  <c r="E16" i="18" s="1"/>
  <c r="E18" i="19"/>
  <c r="F52" i="14"/>
  <c r="G40" i="19"/>
  <c r="G52" i="14"/>
  <c r="F57" i="14"/>
  <c r="N34" i="10"/>
  <c r="L34" i="10"/>
  <c r="G6" i="3"/>
  <c r="F6" i="3"/>
  <c r="F34" i="14"/>
  <c r="F104" i="2"/>
  <c r="F81" i="2"/>
  <c r="G104" i="2"/>
  <c r="F33" i="14"/>
  <c r="G33" i="14"/>
  <c r="D37" i="14"/>
  <c r="F37" i="14" s="1"/>
  <c r="D106" i="2"/>
  <c r="D111" i="2" s="1"/>
  <c r="D38" i="14" s="1"/>
  <c r="D92" i="2"/>
  <c r="G92" i="2" s="1"/>
  <c r="E42" i="14"/>
  <c r="F119" i="2"/>
  <c r="G119" i="2"/>
  <c r="E20" i="18" l="1"/>
  <c r="F92" i="2"/>
  <c r="F106" i="2"/>
  <c r="G106" i="2"/>
  <c r="D95" i="2"/>
  <c r="D42" i="14"/>
  <c r="F42" i="14" s="1"/>
  <c r="F120" i="2"/>
  <c r="G120" i="2"/>
  <c r="E44" i="14"/>
  <c r="E38" i="14"/>
  <c r="F111" i="2"/>
  <c r="G111" i="2"/>
  <c r="F95" i="2" l="1"/>
  <c r="D97" i="2"/>
  <c r="G95" i="2"/>
  <c r="D44" i="14"/>
  <c r="F44" i="14" s="1"/>
  <c r="D7" i="18"/>
  <c r="G18" i="19"/>
  <c r="F18" i="19"/>
  <c r="G38" i="14"/>
  <c r="E13" i="11"/>
  <c r="F38" i="14"/>
  <c r="E9" i="11"/>
  <c r="E63" i="14" s="1"/>
  <c r="E10" i="11"/>
  <c r="E64" i="14" s="1"/>
  <c r="G97" i="2" l="1"/>
  <c r="F97" i="2"/>
  <c r="D16" i="18"/>
  <c r="G16" i="18" s="1"/>
  <c r="D20" i="18"/>
  <c r="D22" i="18" s="1"/>
  <c r="D82" i="18" s="1"/>
  <c r="F16" i="18"/>
  <c r="G7" i="18"/>
  <c r="F7" i="18"/>
  <c r="E22" i="18"/>
  <c r="E82" i="18" s="1"/>
  <c r="L82" i="18" s="1"/>
  <c r="D55" i="14" l="1"/>
  <c r="D83" i="18"/>
  <c r="G20" i="18"/>
  <c r="F20" i="18"/>
  <c r="F22" i="18"/>
  <c r="G22" i="18"/>
  <c r="E55" i="14"/>
  <c r="D59" i="14" l="1"/>
  <c r="F55" i="14"/>
  <c r="G55" i="14"/>
  <c r="L22" i="10"/>
  <c r="N22" i="10"/>
  <c r="L30" i="10"/>
  <c r="N30" i="10" l="1"/>
  <c r="G82" i="18"/>
  <c r="F82" i="18"/>
  <c r="E83" i="18"/>
  <c r="F83" i="18" s="1"/>
  <c r="E59" i="14"/>
  <c r="F59" i="14" s="1"/>
  <c r="G59" i="14" l="1"/>
  <c r="G83" i="18"/>
</calcChain>
</file>

<file path=xl/sharedStrings.xml><?xml version="1.0" encoding="utf-8"?>
<sst xmlns="http://schemas.openxmlformats.org/spreadsheetml/2006/main" count="684" uniqueCount="523">
  <si>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</si>
  <si>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</si>
  <si>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</si>
  <si>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</si>
  <si>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</si>
  <si>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</si>
  <si>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</si>
  <si>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</si>
  <si>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</si>
  <si>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</si>
  <si>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</si>
  <si>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</si>
  <si>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</si>
  <si>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</si>
  <si>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</si>
  <si>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</si>
  <si>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</si>
  <si>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</si>
  <si>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</si>
  <si>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</si>
  <si>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</si>
  <si>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</si>
  <si>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</si>
  <si>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</si>
  <si>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</si>
  <si>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</si>
  <si>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</si>
  <si>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</si>
  <si>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</si>
  <si>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</si>
  <si>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</si>
  <si>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</si>
  <si>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</si>
  <si>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</si>
  <si>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на початок періоду</t>
  </si>
  <si>
    <t>Чистий грошовий потік</t>
  </si>
  <si>
    <t>Забезпечення</t>
  </si>
  <si>
    <t>х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</si>
  <si>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</si>
  <si>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</si>
  <si>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</si>
  <si>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</si>
  <si>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</si>
  <si>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</si>
  <si>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</si>
  <si>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</si>
  <si>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</si>
  <si>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</si>
  <si>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</si>
  <si>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</si>
  <si>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</si>
  <si>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</si>
  <si>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</si>
  <si>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</si>
  <si>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</si>
  <si>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</si>
  <si>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</si>
  <si>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</si>
  <si>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</si>
  <si>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</si>
  <si>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</si>
  <si>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</si>
  <si>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</si>
  <si>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</si>
  <si>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</si>
  <si>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</si>
  <si>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</si>
  <si>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</si>
  <si>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</si>
  <si>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</si>
  <si>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</si>
  <si>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</si>
  <si>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</si>
  <si>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</si>
  <si>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</si>
  <si>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</si>
  <si>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</si>
  <si>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</si>
  <si>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</si>
  <si>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</si>
  <si>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</si>
  <si>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</si>
  <si>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</si>
  <si>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</si>
  <si>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</si>
  <si>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</si>
  <si>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</si>
  <si>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Бюджетне фінансування</t>
  </si>
  <si>
    <t>інші платежі (розшифрувати)</t>
  </si>
  <si>
    <t>Дата видачі / погашення (графік)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</si>
  <si>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</si>
  <si>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</si>
  <si>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</si>
  <si>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</si>
  <si>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</si>
  <si>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</si>
  <si>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</si>
  <si>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</si>
  <si>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</si>
  <si>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</si>
  <si>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</si>
  <si>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&gt; 0</t>
  </si>
  <si>
    <t xml:space="preserve">         (ініціали, прізвище)    </t>
  </si>
  <si>
    <t>у тому числі:</t>
  </si>
  <si>
    <t>рентна плата за транспортування</t>
  </si>
  <si>
    <t>Середньооблікова кількість штатних працівників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</si>
  <si>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</si>
  <si>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</si>
  <si>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</si>
  <si>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</si>
  <si>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</si>
  <si>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</si>
  <si>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</si>
  <si>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</si>
  <si>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</si>
  <si>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</si>
  <si>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</si>
  <si>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</si>
  <si>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</si>
  <si>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</si>
  <si>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</si>
  <si>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</si>
  <si>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</si>
  <si>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інші витрати (розшифрувати)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</si>
  <si>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</si>
  <si>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</si>
  <si>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</si>
  <si>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</si>
  <si>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</si>
  <si>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</si>
  <si>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</si>
  <si>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</si>
  <si>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</si>
  <si>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</si>
  <si>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</si>
  <si>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</si>
  <si>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Код за ЄДРПОУ</t>
  </si>
  <si>
    <t>Рік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</si>
  <si>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</si>
  <si>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</si>
  <si>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</si>
  <si>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</si>
  <si>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</si>
  <si>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</si>
  <si>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</si>
  <si>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</si>
  <si>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</si>
  <si>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</si>
  <si>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</si>
  <si>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</si>
  <si>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</si>
  <si>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</si>
  <si>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</si>
  <si>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</si>
  <si>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</si>
  <si>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</si>
  <si>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</si>
  <si>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</si>
  <si>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</si>
  <si>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</si>
  <si>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</si>
  <si>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</si>
  <si>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</si>
  <si>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</si>
  <si>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</si>
  <si>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</si>
  <si>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</si>
  <si>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</si>
  <si>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</si>
  <si>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</si>
  <si>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</si>
  <si>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</si>
  <si>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</si>
  <si>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</si>
  <si>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</si>
  <si>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</si>
  <si>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</si>
  <si>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</si>
  <si>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</si>
  <si>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</si>
  <si>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</si>
  <si>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</si>
  <si>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</si>
  <si>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</si>
  <si>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</si>
  <si>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</si>
  <si>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</si>
  <si>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</si>
  <si>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</si>
  <si>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</si>
  <si>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</si>
  <si>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</si>
  <si>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</si>
  <si>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</si>
  <si>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</si>
  <si>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</si>
  <si>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</si>
  <si>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</si>
  <si>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</si>
  <si>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</si>
  <si>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</si>
  <si>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</si>
  <si>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</si>
  <si>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</si>
  <si>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</si>
  <si>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</si>
  <si>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</si>
  <si>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</si>
  <si>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</si>
  <si>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</si>
  <si>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</si>
  <si>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</si>
  <si>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</si>
  <si>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</si>
  <si>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>VI. Звіт про фінансовий стан</t>
  </si>
  <si>
    <t>V. Коефіцієнтний аналіз</t>
  </si>
  <si>
    <t>8. Джерела капітальних інвестицій</t>
  </si>
  <si>
    <t>Інші операційні доходи (розшифрувати), у тому числі: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</si>
  <si>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</si>
  <si>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</si>
  <si>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</si>
  <si>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</si>
  <si>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</si>
  <si>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</si>
  <si>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Таблиця 1</t>
  </si>
  <si>
    <t>Таблиця 2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</si>
  <si>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</si>
  <si>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</si>
  <si>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</si>
  <si>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</si>
  <si>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</si>
  <si>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</si>
  <si>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</si>
  <si>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</si>
  <si>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Елементи операційних витрат</t>
  </si>
  <si>
    <t>тис. гривень (без ПДВ)</t>
  </si>
  <si>
    <t>Факт</t>
  </si>
  <si>
    <t>Додаток 3</t>
  </si>
  <si>
    <t>ЗВІТ</t>
  </si>
  <si>
    <t>Продовження додатка 3</t>
  </si>
  <si>
    <t>План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</si>
  <si>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</si>
  <si>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</si>
  <si>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Заборгованість за кредитами на початок звітного періоду</t>
  </si>
  <si>
    <t>Отримано залучених коштів за звітний період</t>
  </si>
  <si>
    <t>план</t>
  </si>
  <si>
    <t>факт</t>
  </si>
  <si>
    <t>Повернено залучених коштів  за звітний період</t>
  </si>
  <si>
    <t>Заборгованість на кінець звітного періоду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</si>
  <si>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</si>
  <si>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</si>
  <si>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</si>
  <si>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</si>
  <si>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</si>
  <si>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</si>
  <si>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</si>
  <si>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>Сплата інших податків, зборів, обов'язкових платежів до державного та місцевих бюджетів</t>
  </si>
  <si>
    <t xml:space="preserve">          </t>
  </si>
  <si>
    <t>Коди</t>
  </si>
  <si>
    <t>Таблиця 6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</si>
  <si>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</si>
  <si>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</si>
  <si>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</si>
  <si>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 xml:space="preserve">план </t>
  </si>
  <si>
    <t>Валовий прибуток/збиток</t>
  </si>
  <si>
    <t>Усього виплат на користь держави</t>
  </si>
  <si>
    <t>Усього активи</t>
  </si>
  <si>
    <t>Усього зобов'язання і забезпечення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</si>
  <si>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</si>
  <si>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</si>
  <si>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</si>
  <si>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Доходи і витрати (деталізація)</t>
  </si>
  <si>
    <t xml:space="preserve">пояснення та обґрунтування відхилення від запланованого рівня доходів/витрат                               </t>
  </si>
  <si>
    <t>відхилення,  +/–</t>
  </si>
  <si>
    <t>виконання, %</t>
  </si>
  <si>
    <t>Доходи і витрати (узагальнені показники)</t>
  </si>
  <si>
    <t>Інші операційні доходи/витрати
(рядок 1030 - рядок 1080)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</si>
  <si>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</si>
  <si>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</si>
  <si>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діяльності, рядок 1100</t>
  </si>
  <si>
    <t>плюс амортизація, рядок 1530</t>
  </si>
  <si>
    <t>мінус операційні доходи від курсових різниць, рядок 1031</t>
  </si>
  <si>
    <t>плюс операційні витрати від курсових різниць, рядок 1084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</si>
  <si>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</si>
  <si>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</si>
  <si>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</si>
  <si>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 xml:space="preserve">Надходження </t>
  </si>
  <si>
    <t>Витрати</t>
  </si>
  <si>
    <t>Продовження  таблиці 6</t>
  </si>
  <si>
    <t>Відхилення,  +/–</t>
  </si>
  <si>
    <t>Виконання, %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</si>
  <si>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</si>
  <si>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</si>
  <si>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</si>
  <si>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</si>
  <si>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</si>
  <si>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</si>
  <si>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адміністративно-управлінський персонал</t>
  </si>
  <si>
    <t>директор</t>
  </si>
  <si>
    <t>працівники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</si>
  <si>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</si>
  <si>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</si>
  <si>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>У тому числі за їх видами</t>
  </si>
  <si>
    <t>освоєння капітальних вкладень</t>
  </si>
  <si>
    <t>власні кошти</t>
  </si>
  <si>
    <t>кредитні кошти</t>
  </si>
  <si>
    <t>інші джерела (зазначити джерело)</t>
  </si>
  <si>
    <t>усього на рік</t>
  </si>
  <si>
    <t>фінансування капітальних інвестицій (оплата грошовими коштами), усього</t>
  </si>
  <si>
    <t xml:space="preserve">у тому числі </t>
  </si>
  <si>
    <t>Власні кошти (розшифрувати)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</si>
  <si>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</si>
  <si>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</si>
  <si>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</si>
  <si>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>Зміна ціни одиниці  (вартості продукції/     наданих послуг)</t>
  </si>
  <si>
    <t>ціна одиниці     (вартість  продукції/     наданих послуг), гривень</t>
  </si>
  <si>
    <t>кількість продукції/             наданих послуг, одиниця виміру</t>
  </si>
  <si>
    <t>чистий дохід  від реалізації продукції (товарів, робіт, послуг),     тис. гривень</t>
  </si>
  <si>
    <t>2120/2130</t>
  </si>
  <si>
    <t>Примітки</t>
  </si>
  <si>
    <t>Плановий рік, усього</t>
  </si>
  <si>
    <t>План звітного періоду</t>
  </si>
  <si>
    <t>Факт звітного періоду</t>
  </si>
  <si>
    <t xml:space="preserve">(ініціали, прізвище)    </t>
  </si>
  <si>
    <t>Одиниця виміру, тис. гривень</t>
  </si>
  <si>
    <t>мінус/плюс значні нетипові операційні доходи/витрати (розшифрувати)</t>
  </si>
  <si>
    <t>Коефіцієнт рентабельності активів
(чистий фінансовий результат, рядок 1190 / вартість активів, рядок 6030)</t>
  </si>
  <si>
    <t>Коефіцієнт рентабельності власного капіталу
(чистий фінансовий результат, рядок 1190 / власний капітал, рядок 6090)</t>
  </si>
  <si>
    <t>Коефіцієнт рентабельності діяльності
(чистий фінансовий результат, рядок 1190 / чистий дохід від реалізації продукції (товарів, робіт, послуг), рядок 1000)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</si>
  <si>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</si>
  <si>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</si>
  <si>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</si>
  <si>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Ковенанти/обмежувальні коефіцієнти</t>
  </si>
  <si>
    <t>Коефіцієнт відношення боргу до EBITDA
(довгострокові зобов'язання, рядок 6040 + поточні зобов'язання,                                                рядок 6050 / EBITDA, рядок 1410)</t>
  </si>
  <si>
    <t>Витрати на оплату праці,                                         тис. гривень, у тому числі:</t>
  </si>
  <si>
    <t xml:space="preserve">Найменування об’єкта </t>
  </si>
  <si>
    <t>Інформація щодо проектно-кошторисної документації (стан розроблення, затвердження, у разі затвердження зазначити орган, яким затверджено, та відповідний документ)</t>
  </si>
  <si>
    <t>Документ, яким затверджений титул будови, із зазначенням органу, який його погодив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</si>
  <si>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</si>
  <si>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</si>
  <si>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</si>
  <si>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</si>
  <si>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</si>
  <si>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</si>
  <si>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</si>
  <si>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</si>
  <si>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</si>
  <si>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 xml:space="preserve">У разі збільшення витрат  на оплату праці в плановому році порівняно до запланованих та порівняно з попереднім роком обов'язково надаються відповідні обґрунтування. </t>
  </si>
  <si>
    <t>Податок на додану вартість нарахований/до відшкодування                            (з мінусом)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</si>
  <si>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</si>
  <si>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</si>
  <si>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</si>
  <si>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</si>
  <si>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Звітний період</t>
  </si>
  <si>
    <t>Минулий рік (аналогічний період)</t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</si>
  <si>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Дніпропетровська</t>
  </si>
  <si>
    <t>Відрахування частини чистого прибутку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</si>
  <si>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</si>
  <si>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15 % чистого прибутку до загального фонду міського бюджету</t>
  </si>
  <si>
    <t xml:space="preserve">     (ініціали, прізвище)    </t>
  </si>
  <si>
    <t>Коефіцієнт відношення капітальних інвестицій до чистого доходу (виручки) від реалізації продукції (товарів, робіт, послуг) (рядок 4000 / рядок 1000)</t>
  </si>
  <si>
    <r>
      <t>у тому числі:</t>
    </r>
    <r>
      <rPr>
        <i/>
        <sz val="16"/>
        <rFont val="Times New Roman"/>
        <family val="1"/>
        <charset val="204"/>
      </rPr>
      <t xml:space="preserve"> </t>
    </r>
  </si>
  <si>
    <t>Фонд оплати праці, тис. гривень,  у тому числі:</t>
  </si>
  <si>
    <t>Плановий  період</t>
  </si>
  <si>
    <t>відхи-лення,  +/–</t>
  </si>
  <si>
    <t>вико-нання, %</t>
  </si>
  <si>
    <t>Рік початку        і закінчення будів-
ництва</t>
  </si>
  <si>
    <t>Незавер-
шене будівництво на початок планового року</t>
  </si>
  <si>
    <t xml:space="preserve">      2. Перелік відокремлених підрозділів підприємства, які включені до консолідованого (зведеного) фінансового плану</t>
  </si>
  <si>
    <t>Найменування відокремленого підрозділу підприємства</t>
  </si>
  <si>
    <t xml:space="preserve"> </t>
  </si>
  <si>
    <t>Таблиця І. Формування фінансових результатів</t>
  </si>
  <si>
    <t>Таблиця IІ. Розрахунки з бюджетом</t>
  </si>
  <si>
    <t>Таблиця ІІІ. Рух грошових коштів</t>
  </si>
  <si>
    <t xml:space="preserve">Таблиця IV. Капітальні інвестиції </t>
  </si>
  <si>
    <t>Таблиця V. Коефіцієнтний аналіз</t>
  </si>
  <si>
    <t xml:space="preserve">      1. Дані про підприємство, персонал та фонд оплати праці</t>
  </si>
  <si>
    <t>ПРО ВИКОНАННЯ ФІНАНСОВОГО ПЛАНУ ПІДПРИЄМСТВА</t>
  </si>
  <si>
    <r>
      <t xml:space="preserve">Орган державного управління  </t>
    </r>
    <r>
      <rPr>
        <b/>
        <i/>
        <sz val="18"/>
        <rFont val="Times New Roman"/>
        <family val="1"/>
        <charset val="204"/>
      </rPr>
      <t xml:space="preserve"> </t>
    </r>
  </si>
  <si>
    <t>відхи-
лення,  +/–</t>
  </si>
  <si>
    <t>Минулий рік (анало-
гічний період)</t>
  </si>
  <si>
    <t xml:space="preserve">      Загальна інформація про підприємство (резюме) ___________________________________________________________________________________________________________________
______________________________________________________________________________________________________________________________________________________________</t>
  </si>
  <si>
    <t>Усього доходів (рядок 1000 + рядок 1030 + рядок 1110 + рядок 1120 + рядок 1150)</t>
  </si>
  <si>
    <t>Усього витрат (рядок 1010 + рядок 1040 + рядок 1070 + рядок 1080 + рядок 1130 + рядок 1140 + рядок 1160 + рядок 1180 + рядок 1190)</t>
  </si>
  <si>
    <t xml:space="preserve">                                                 (посада)</t>
  </si>
  <si>
    <t xml:space="preserve">                                                (посада)</t>
  </si>
  <si>
    <t xml:space="preserve">                                        (посада)</t>
  </si>
  <si>
    <t xml:space="preserve">                                                        (посада)</t>
  </si>
  <si>
    <t>Унітарне комунальне підприємство</t>
  </si>
  <si>
    <t>Комунальна</t>
  </si>
  <si>
    <t>м. Дніпро, пр. Дмитра Яворницького, 75</t>
  </si>
  <si>
    <t>Комунальне підприємство</t>
  </si>
  <si>
    <t>1018/1</t>
  </si>
  <si>
    <t>1018/2</t>
  </si>
  <si>
    <t>1018/3</t>
  </si>
  <si>
    <t>1018/4</t>
  </si>
  <si>
    <t>1018/5</t>
  </si>
  <si>
    <t>цільове фінансування (поповнення обігових коштів)</t>
  </si>
  <si>
    <t>1030/1</t>
  </si>
  <si>
    <t>військовий збір</t>
  </si>
  <si>
    <t>2147/1</t>
  </si>
  <si>
    <t>дохід від участі проведення святкових заходів</t>
  </si>
  <si>
    <t>1062/1</t>
  </si>
  <si>
    <t>1062/2</t>
  </si>
  <si>
    <t>1085/1</t>
  </si>
  <si>
    <t>1085/2</t>
  </si>
  <si>
    <t>1085/3</t>
  </si>
  <si>
    <t>Штрафи, пені, усе інші</t>
  </si>
  <si>
    <t>Доход операційної діяльності (% від депозиту)</t>
  </si>
  <si>
    <t>1030/2</t>
  </si>
  <si>
    <t>3480/1</t>
  </si>
  <si>
    <t>КП "ІНФОРМАЦІЙНІ СИСТЕМИ" ДМР</t>
  </si>
  <si>
    <t xml:space="preserve"> Оброблення даних, розміщення інформації на веб-вузлах і пов'язана з ними діяльність</t>
  </si>
  <si>
    <t>63.11</t>
  </si>
  <si>
    <t>СМИРНА К. В.</t>
  </si>
  <si>
    <t>+380980068288</t>
  </si>
  <si>
    <t>Проектно-вишукальні роботи</t>
  </si>
  <si>
    <t>3270/1</t>
  </si>
  <si>
    <t>Виконання робіт з капітального ремонту нежитлового приміщення</t>
  </si>
  <si>
    <t>3270/4</t>
  </si>
  <si>
    <t>3290/1</t>
  </si>
  <si>
    <t>3290/2</t>
  </si>
  <si>
    <t>опитування громадської думки</t>
  </si>
  <si>
    <t>маркетингові послуги щодо удосконалення існуючої автоматизованої системи у сфері житлово-комунального господарства</t>
  </si>
  <si>
    <t>виготовлення брендованої продукції</t>
  </si>
  <si>
    <t>1018/6</t>
  </si>
  <si>
    <t>податок на землю</t>
  </si>
  <si>
    <t>штрафи, пені</t>
  </si>
  <si>
    <t xml:space="preserve"> послуги з теплопостачання</t>
  </si>
  <si>
    <t>послуги з водопостачання, водовідведення</t>
  </si>
  <si>
    <t>1085/5</t>
  </si>
  <si>
    <t>інші податки та збори</t>
  </si>
  <si>
    <t>1085/7</t>
  </si>
  <si>
    <t>1085/6</t>
  </si>
  <si>
    <t>К.В. СМИРНА</t>
  </si>
  <si>
    <t>2147/2</t>
  </si>
  <si>
    <t>погашення реструктуризованих та відстрочених сум,  що підлягають сплаті в поточному році до бюджетів та державних цільових фондів</t>
  </si>
  <si>
    <t>плата за землю</t>
  </si>
  <si>
    <t>2146/1</t>
  </si>
  <si>
    <t>Усього виплат</t>
  </si>
  <si>
    <t>коригування від цільового фінансування капітальних інвестицій, що відноситься до амортизації</t>
  </si>
  <si>
    <t>3030/1</t>
  </si>
  <si>
    <t>коригування суми непокритого збитку</t>
  </si>
  <si>
    <t>3030/2</t>
  </si>
  <si>
    <t>коригування на динаміку дебіторської заборгованості, витрат майбутніх періодів</t>
  </si>
  <si>
    <t>3050/1</t>
  </si>
  <si>
    <t>Надходження</t>
  </si>
  <si>
    <t>Вибуття інших необоротних матеріальних активів</t>
  </si>
  <si>
    <t>3260/1</t>
  </si>
  <si>
    <t>3310/1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</si>
  <si>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15 % чистого прибутку до загального фонду міського бюджету</t>
  </si>
  <si>
    <t>Зростання суми неоплаченого капіталу</t>
  </si>
  <si>
    <t>3570/1</t>
  </si>
  <si>
    <t>Грошові кошти:</t>
  </si>
  <si>
    <t>Придбання нематеріальних активів</t>
  </si>
  <si>
    <t>Придбання основних засобів</t>
  </si>
  <si>
    <t xml:space="preserve">Виконання робіт </t>
  </si>
  <si>
    <t>СМОТРИМ В фін.результат ФОТ плани та факт</t>
  </si>
  <si>
    <t>СМОТРИМ В фін. Результат ФОТ + 22% плани та факт</t>
  </si>
  <si>
    <t>СМОТРИМ Фін.план</t>
  </si>
  <si>
    <t>Придбання модулів автоматизованого керування об'єктами систем диспетчеризації ліфтів у м. Дніпро (по районам)</t>
  </si>
  <si>
    <t>Придбання(виготовлення) апаратий комплекс взаємодії систем керування об'єктами мереж освітлення, автоматизованої системи диспетчерезації ліфтів та автоматизованої системи керування дорожнім рухом</t>
  </si>
  <si>
    <t>Модуль програмного забеспечення інтеграції системи керування об'єктами мереж освітлення міста до системи головного центру автоматизованного керування</t>
  </si>
  <si>
    <t>Модуль взаємодії систем керування об'єктами мереж освітлення, автоматизованої системи диспетчерезації ліфтів та автоматизованої системи керування дорожнім рухом</t>
  </si>
  <si>
    <t>Модуль програмного забеспечення взаємодії систем керування об'єктами мереж освітлення, автоматизованої системи диспетчеризації ліфтів та автоматизованної системи керування дорожнім рухом</t>
  </si>
  <si>
    <t>3290/3</t>
  </si>
  <si>
    <t>Модуль програмного забезпечення інтеграції системи керування дорожнім рухом до системи головного центру автоматизованного керування взаємодії систем та його автоматизованого помічника</t>
  </si>
  <si>
    <t>3290/4</t>
  </si>
  <si>
    <t>витрати за обслуговування банком</t>
  </si>
  <si>
    <t>1062/3</t>
  </si>
  <si>
    <t>2.1</t>
  </si>
  <si>
    <t>2.2</t>
  </si>
  <si>
    <t>2.3</t>
  </si>
  <si>
    <t>2.4</t>
  </si>
  <si>
    <t xml:space="preserve">             (посада)</t>
  </si>
  <si>
    <r>
      <t xml:space="preserve">Керівник </t>
    </r>
    <r>
      <rPr>
        <sz val="20"/>
        <rFont val="Times New Roman"/>
        <family val="1"/>
        <charset val="204"/>
      </rPr>
      <t>Директор КП</t>
    </r>
  </si>
  <si>
    <t>Керівник  _______Директор</t>
  </si>
  <si>
    <t>Керівник     Директор</t>
  </si>
  <si>
    <t>Керівник   Директор КП</t>
  </si>
  <si>
    <t>Керівник ____ Директор КП</t>
  </si>
  <si>
    <t>Керівник                    Директор КП</t>
  </si>
  <si>
    <t>3.1</t>
  </si>
  <si>
    <t>3.2</t>
  </si>
  <si>
    <t>3.3</t>
  </si>
  <si>
    <t>Керівник     Директор КП</t>
  </si>
  <si>
    <t>1062/4</t>
  </si>
  <si>
    <t>3310/2</t>
  </si>
  <si>
    <t>3310/3</t>
  </si>
  <si>
    <t>4.1</t>
  </si>
  <si>
    <t>Виконання робіт з капітального ремонту нежитлового примішення</t>
  </si>
  <si>
    <t>витрати на  офісне устаткування та приладдя різне</t>
  </si>
  <si>
    <t>1085/8</t>
  </si>
  <si>
    <t>1062/5</t>
  </si>
  <si>
    <t>Поліграфічні витрати, та підписка на переодичні видання</t>
  </si>
  <si>
    <t xml:space="preserve">Модернізація мудулів диспетчеризації ліфтів, а саме Придбання плати перекосу ваз </t>
  </si>
  <si>
    <t>Таблиця VI. Інформація до фінансового плану за півріччя 2019 року</t>
  </si>
  <si>
    <t>витрати на обслуговування оргтехніки (заправка картриджів)</t>
  </si>
  <si>
    <t>1062/6</t>
  </si>
  <si>
    <t>1062/7</t>
  </si>
  <si>
    <t>Витрати на обслуговування основних фондів (обслуговування серверів)</t>
  </si>
  <si>
    <t>оренда та експлуатаційні витрати (оренда складу)</t>
  </si>
  <si>
    <t>Витрати на обслуговування основних фондів (послуги з технічного обслуговування модулів)</t>
  </si>
  <si>
    <t xml:space="preserve">Модернізація мудулів диспетчеризації ліфтів, а саме Придбання інформаційних каналів для передачі інформації від локального об"єкту до сервера </t>
  </si>
  <si>
    <t>3.4</t>
  </si>
  <si>
    <t xml:space="preserve">витрати на охорону </t>
  </si>
  <si>
    <t>оренда службових приміщень, відшкодування орендодавцю комунальних витрат</t>
  </si>
  <si>
    <t>Модуль взаємодії систем керування об'єктами мереж освітлення, автоматизованої системи диспетчеризації ліфтів та автоматизованої системи керування дорожнім рухом</t>
  </si>
  <si>
    <t>Модуль програмного забезпечення інтеграції системи керування об'єктами мереж освітлення міста до системи головного центру автоматизованого керування</t>
  </si>
  <si>
    <t>Придбання(виготовлення)плат перекосу фаз для модернізації модулів диспетчеризації ліфтів у м. Дніпро</t>
  </si>
  <si>
    <r>
      <t xml:space="preserve">(І квартал, півріччя, 9 місяців, </t>
    </r>
    <r>
      <rPr>
        <b/>
        <sz val="18"/>
        <rFont val="Times New Roman"/>
        <family val="1"/>
        <charset val="204"/>
      </rPr>
      <t>рік)</t>
    </r>
  </si>
  <si>
    <t>Витрати на обслуговування основних фондів (послуга з технічного обслуговування модулів)</t>
  </si>
  <si>
    <t>Витрати на обслуговування основних фондів (монтаж модулів автоматизованого керування обєктами)</t>
  </si>
  <si>
    <t>Внески  органів місцевого самоврядування до статутного фонду</t>
  </si>
  <si>
    <t>Придбання і виготовлення інших необоротних активів (принтер, меблі і т.п.)</t>
  </si>
  <si>
    <t>часткове списання основних засобів</t>
  </si>
  <si>
    <t>1085/9</t>
  </si>
  <si>
    <t>Придбання інших необоротних активів ( вогнегасники,крісла офісні, лампи бактериц.)</t>
  </si>
  <si>
    <r>
      <t>за   1 квартал 2020</t>
    </r>
    <r>
      <rPr>
        <b/>
        <u/>
        <sz val="18"/>
        <rFont val="Times New Roman"/>
        <family val="1"/>
        <charset val="204"/>
      </rPr>
      <t xml:space="preserve"> року</t>
    </r>
  </si>
  <si>
    <t>3030/3</t>
  </si>
  <si>
    <t>відсотки банку (овернайт)</t>
  </si>
  <si>
    <t>1120/1</t>
  </si>
  <si>
    <t>безоплатна передача основних засобів</t>
  </si>
  <si>
    <t>1150/1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</si>
</sst>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_₴_-;\-* #,##0.00_₴_-;_-* &quot;-&quot;??_₴_-;_-@_-"/>
    <numFmt numFmtId="165" formatCode="_-* #,##0.00\ _г_р_н_._-;\-* #,##0.00\ _г_р_н_._-;_-* &quot;-&quot;??\ _г_р_н_._-;_-@_-"/>
    <numFmt numFmtId="166" formatCode="#,##0&quot;р.&quot;;[Red]\-#,##0&quot;р.&quot;"/>
    <numFmt numFmtId="167" formatCode="#,##0.00&quot;р.&quot;;\-#,##0.00&quot;р.&quot;"/>
    <numFmt numFmtId="168" formatCode="_-* #,##0.00_р_._-;\-* #,##0.00_р_._-;_-* &quot;-&quot;??_р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dd\.mm\.yyyy;@"/>
    <numFmt numFmtId="178" formatCode="_(* #,##0_);_(* \(#,##0\);_(* &quot;-&quot;??_);_(@_)"/>
  </numFmts>
  <fonts count="94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6"/>
      <color indexed="1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9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Arial Cyr"/>
      <charset val="204"/>
    </font>
    <font>
      <u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sz val="15"/>
      <name val="Times New Roman"/>
      <family val="1"/>
      <charset val="204"/>
    </font>
    <font>
      <sz val="19"/>
      <name val="Times New Roman"/>
      <family val="1"/>
      <charset val="204"/>
    </font>
    <font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28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8"/>
      <color theme="0"/>
      <name val="Times New Roman"/>
      <family val="1"/>
      <charset val="204"/>
    </font>
    <font>
      <sz val="17"/>
      <color theme="0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53"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2" borderId="0" applyNumberFormat="0" applyBorder="0" applyAlignment="0" applyProtection="0"/>
    <xf numFmtId="0" fontId="10" fillId="12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1" applyNumberFormat="0" applyAlignment="0" applyProtection="0"/>
    <xf numFmtId="0" fontId="18" fillId="21" borderId="2" applyNumberFormat="0" applyAlignment="0" applyProtection="0"/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165" fontId="7" fillId="0" borderId="0" applyFont="0" applyFill="0" applyBorder="0" applyAlignment="0" applyProtection="0"/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0" fontId="22" fillId="0" borderId="0" applyNumberFormat="0" applyFill="0" applyBorder="0" applyAlignment="0" applyProtection="0"/>
    <xf numFmtId="171" fontId="30" fillId="0" borderId="0" applyAlignment="0">
      <alignment wrapText="1"/>
    </xf>
    <xf numFmtId="0" fontId="25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/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32" fillId="22" borderId="7">
      <alignment horizontal="left" vertical="center"/>
      <protection locked="0"/>
    </xf>
    <xf numFmtId="49" fontId="32" fillId="22" borderId="7">
      <alignment horizontal="left" vertical="center"/>
    </xf>
    <xf numFmtId="4" fontId="32" fillId="22" borderId="7">
      <alignment horizontal="right" vertical="center"/>
      <protection locked="0"/>
    </xf>
    <xf numFmtId="4" fontId="32" fillId="22" borderId="7">
      <alignment horizontal="right" vertical="center"/>
    </xf>
    <xf numFmtId="4" fontId="33" fillId="22" borderId="7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6" fillId="22" borderId="3">
      <alignment horizontal="righ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</xf>
    <xf numFmtId="49" fontId="29" fillId="22" borderId="3">
      <alignment horizontal="left" vertical="center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</xf>
    <xf numFmtId="4" fontId="29" fillId="22" borderId="3">
      <alignment horizontal="right" vertical="center"/>
    </xf>
    <xf numFmtId="4" fontId="33" fillId="22" borderId="3">
      <alignment horizontal="right" vertical="center"/>
      <protection locked="0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" fontId="37" fillId="22" borderId="3">
      <alignment horizontal="right" vertical="center"/>
      <protection locked="0"/>
    </xf>
    <xf numFmtId="4" fontId="37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" fontId="40" fillId="0" borderId="3">
      <alignment horizontal="right" vertical="center"/>
      <protection locked="0"/>
    </xf>
    <xf numFmtId="4" fontId="40" fillId="0" borderId="3">
      <alignment horizontal="right" vertical="center"/>
    </xf>
    <xf numFmtId="4" fontId="41" fillId="0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9" fontId="40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" fontId="40" fillId="0" borderId="3">
      <alignment horizontal="right" vertical="center"/>
      <protection locked="0"/>
    </xf>
    <xf numFmtId="0" fontId="23" fillId="0" borderId="8" applyNumberFormat="0" applyFill="0" applyAlignment="0" applyProtection="0"/>
    <xf numFmtId="0" fontId="20" fillId="23" borderId="0" applyNumberFormat="0" applyBorder="0" applyAlignment="0" applyProtection="0"/>
    <xf numFmtId="0" fontId="7" fillId="0" borderId="0"/>
    <xf numFmtId="0" fontId="7" fillId="0" borderId="0"/>
    <xf numFmtId="0" fontId="7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4" fillId="26" borderId="3">
      <alignment horizontal="right" vertical="center"/>
      <protection locked="0"/>
    </xf>
    <xf numFmtId="4" fontId="44" fillId="27" borderId="3">
      <alignment horizontal="right" vertical="center"/>
      <protection locked="0"/>
    </xf>
    <xf numFmtId="4" fontId="44" fillId="28" borderId="3">
      <alignment horizontal="right" vertical="center"/>
      <protection locked="0"/>
    </xf>
    <xf numFmtId="0" fontId="12" fillId="20" borderId="10" applyNumberFormat="0" applyAlignment="0" applyProtection="0"/>
    <xf numFmtId="49" fontId="29" fillId="0" borderId="3">
      <alignment horizontal="left" vertical="center" wrapText="1"/>
      <protection locked="0"/>
    </xf>
    <xf numFmtId="49" fontId="29" fillId="0" borderId="3">
      <alignment horizontal="left" vertical="center" wrapText="1"/>
      <protection locked="0"/>
    </xf>
    <xf numFmtId="0" fontId="19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10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7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45" fillId="7" borderId="1" applyNumberFormat="0" applyAlignment="0" applyProtection="0"/>
    <xf numFmtId="0" fontId="11" fillId="7" borderId="1" applyNumberFormat="0" applyAlignment="0" applyProtection="0"/>
    <xf numFmtId="0" fontId="46" fillId="20" borderId="10" applyNumberFormat="0" applyAlignment="0" applyProtection="0"/>
    <xf numFmtId="0" fontId="12" fillId="20" borderId="10" applyNumberFormat="0" applyAlignment="0" applyProtection="0"/>
    <xf numFmtId="0" fontId="47" fillId="20" borderId="1" applyNumberFormat="0" applyAlignment="0" applyProtection="0"/>
    <xf numFmtId="0" fontId="13" fillId="20" borderId="1" applyNumberFormat="0" applyAlignment="0" applyProtection="0"/>
    <xf numFmtId="172" fontId="7" fillId="0" borderId="0" applyFont="0" applyFill="0" applyBorder="0" applyAlignment="0" applyProtection="0"/>
    <xf numFmtId="0" fontId="48" fillId="0" borderId="4" applyNumberFormat="0" applyFill="0" applyAlignment="0" applyProtection="0"/>
    <xf numFmtId="0" fontId="14" fillId="0" borderId="4" applyNumberFormat="0" applyFill="0" applyAlignment="0" applyProtection="0"/>
    <xf numFmtId="0" fontId="49" fillId="0" borderId="5" applyNumberFormat="0" applyFill="0" applyAlignment="0" applyProtection="0"/>
    <xf numFmtId="0" fontId="15" fillId="0" borderId="5" applyNumberFormat="0" applyFill="0" applyAlignment="0" applyProtection="0"/>
    <xf numFmtId="0" fontId="50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17" fillId="0" borderId="11" applyNumberFormat="0" applyFill="0" applyAlignment="0" applyProtection="0"/>
    <xf numFmtId="0" fontId="52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85" fillId="0" borderId="0"/>
    <xf numFmtId="0" fontId="7" fillId="0" borderId="0"/>
    <xf numFmtId="0" fontId="2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4" fillId="3" borderId="0" applyNumberFormat="0" applyBorder="0" applyAlignment="0" applyProtection="0"/>
    <xf numFmtId="0" fontId="2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25" borderId="9" applyNumberFormat="0" applyFont="0" applyAlignment="0" applyProtection="0"/>
    <xf numFmtId="0" fontId="7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8" applyNumberFormat="0" applyFill="0" applyAlignment="0" applyProtection="0"/>
    <xf numFmtId="0" fontId="23" fillId="0" borderId="8" applyNumberFormat="0" applyFill="0" applyAlignment="0" applyProtection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3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1" fillId="4" borderId="0" applyNumberFormat="0" applyBorder="0" applyAlignment="0" applyProtection="0"/>
    <xf numFmtId="0" fontId="25" fillId="4" borderId="0" applyNumberFormat="0" applyBorder="0" applyAlignment="0" applyProtection="0"/>
    <xf numFmtId="176" fontId="62" fillId="22" borderId="12" applyFill="0" applyBorder="0">
      <alignment horizontal="center" vertical="center" wrapText="1"/>
      <protection locked="0"/>
    </xf>
    <xf numFmtId="171" fontId="63" fillId="0" borderId="0">
      <alignment wrapText="1"/>
    </xf>
    <xf numFmtId="171" fontId="30" fillId="0" borderId="0">
      <alignment wrapText="1"/>
    </xf>
  </cellStyleXfs>
  <cellXfs count="476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quotePrefix="1" applyFont="1" applyFill="1" applyBorder="1" applyAlignment="1">
      <alignment horizontal="center" vertical="center"/>
    </xf>
    <xf numFmtId="0" fontId="5" fillId="0" borderId="3" xfId="245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245" applyFont="1" applyFill="1"/>
    <xf numFmtId="0" fontId="5" fillId="0" borderId="13" xfId="0" applyFont="1" applyFill="1" applyBorder="1" applyAlignment="1">
      <alignment horizontal="center" vertical="center" wrapText="1"/>
    </xf>
    <xf numFmtId="0" fontId="4" fillId="0" borderId="3" xfId="245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170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3" xfId="0" quotePrefix="1" applyNumberFormat="1" applyFont="1" applyFill="1" applyBorder="1" applyAlignment="1">
      <alignment horizontal="center" vertical="center" wrapText="1"/>
    </xf>
    <xf numFmtId="170" fontId="5" fillId="0" borderId="3" xfId="0" quotePrefix="1" applyNumberFormat="1" applyFont="1" applyFill="1" applyBorder="1" applyAlignment="1">
      <alignment horizontal="center" vertical="center" wrapText="1"/>
    </xf>
    <xf numFmtId="0" fontId="64" fillId="0" borderId="0" xfId="0" applyFont="1" applyFill="1"/>
    <xf numFmtId="3" fontId="5" fillId="0" borderId="3" xfId="0" applyNumberFormat="1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right"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 wrapText="1"/>
    </xf>
    <xf numFmtId="0" fontId="65" fillId="0" borderId="0" xfId="0" applyFont="1" applyFill="1" applyAlignment="1">
      <alignment horizontal="center" vertical="center"/>
    </xf>
    <xf numFmtId="0" fontId="65" fillId="0" borderId="3" xfId="0" applyFont="1" applyFill="1" applyBorder="1" applyAlignment="1">
      <alignment horizontal="left" vertical="center"/>
    </xf>
    <xf numFmtId="0" fontId="65" fillId="0" borderId="3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vertical="center"/>
    </xf>
    <xf numFmtId="0" fontId="65" fillId="0" borderId="0" xfId="0" applyFont="1" applyFill="1" applyAlignment="1">
      <alignment vertical="center"/>
    </xf>
    <xf numFmtId="0" fontId="65" fillId="0" borderId="0" xfId="0" applyFont="1" applyFill="1" applyBorder="1" applyAlignment="1">
      <alignment vertical="center" wrapText="1"/>
    </xf>
    <xf numFmtId="3" fontId="65" fillId="0" borderId="3" xfId="0" quotePrefix="1" applyNumberFormat="1" applyFont="1" applyFill="1" applyBorder="1" applyAlignment="1">
      <alignment horizontal="center" vertical="center" wrapText="1"/>
    </xf>
    <xf numFmtId="170" fontId="65" fillId="0" borderId="3" xfId="0" quotePrefix="1" applyNumberFormat="1" applyFont="1" applyFill="1" applyBorder="1" applyAlignment="1">
      <alignment horizontal="center" vertical="center" wrapText="1"/>
    </xf>
    <xf numFmtId="49" fontId="65" fillId="0" borderId="3" xfId="0" applyNumberFormat="1" applyFont="1" applyFill="1" applyBorder="1" applyAlignment="1">
      <alignment horizontal="left" vertical="center" wrapText="1"/>
    </xf>
    <xf numFmtId="0" fontId="65" fillId="0" borderId="3" xfId="0" quotePrefix="1" applyNumberFormat="1" applyFont="1" applyFill="1" applyBorder="1" applyAlignment="1">
      <alignment horizontal="center" vertical="center"/>
    </xf>
    <xf numFmtId="0" fontId="65" fillId="0" borderId="3" xfId="0" applyNumberFormat="1" applyFont="1" applyFill="1" applyBorder="1" applyAlignment="1">
      <alignment horizontal="center" vertical="center"/>
    </xf>
    <xf numFmtId="170" fontId="65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/>
    <xf numFmtId="0" fontId="65" fillId="0" borderId="3" xfId="237" applyFont="1" applyFill="1" applyBorder="1" applyAlignment="1">
      <alignment horizontal="center" vertical="center"/>
    </xf>
    <xf numFmtId="0" fontId="65" fillId="0" borderId="3" xfId="237" applyNumberFormat="1" applyFont="1" applyFill="1" applyBorder="1" applyAlignment="1">
      <alignment horizontal="center" vertical="center" wrapText="1"/>
    </xf>
    <xf numFmtId="170" fontId="65" fillId="0" borderId="3" xfId="237" applyNumberFormat="1" applyFont="1" applyFill="1" applyBorder="1" applyAlignment="1">
      <alignment horizontal="center" vertical="center" wrapText="1"/>
    </xf>
    <xf numFmtId="0" fontId="65" fillId="0" borderId="3" xfId="237" applyNumberFormat="1" applyFont="1" applyFill="1" applyBorder="1" applyAlignment="1">
      <alignment horizontal="left" vertical="center" wrapText="1"/>
    </xf>
    <xf numFmtId="0" fontId="65" fillId="0" borderId="3" xfId="237" applyNumberFormat="1" applyFont="1" applyFill="1" applyBorder="1" applyAlignment="1">
      <alignment horizontal="left" vertical="top" wrapText="1"/>
    </xf>
    <xf numFmtId="49" fontId="65" fillId="0" borderId="3" xfId="237" applyNumberFormat="1" applyFont="1" applyFill="1" applyBorder="1" applyAlignment="1">
      <alignment horizontal="left" vertical="center" wrapText="1"/>
    </xf>
    <xf numFmtId="3" fontId="65" fillId="0" borderId="0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left" vertical="center" wrapText="1" shrinkToFit="1"/>
    </xf>
    <xf numFmtId="0" fontId="65" fillId="0" borderId="14" xfId="0" applyFont="1" applyFill="1" applyBorder="1" applyAlignment="1">
      <alignment horizontal="center" vertical="center"/>
    </xf>
    <xf numFmtId="0" fontId="65" fillId="0" borderId="14" xfId="0" applyNumberFormat="1" applyFont="1" applyFill="1" applyBorder="1" applyAlignment="1">
      <alignment horizontal="center" vertical="center"/>
    </xf>
    <xf numFmtId="0" fontId="65" fillId="0" borderId="0" xfId="0" applyNumberFormat="1" applyFont="1" applyFill="1" applyBorder="1" applyAlignment="1">
      <alignment horizontal="center" vertical="center"/>
    </xf>
    <xf numFmtId="49" fontId="65" fillId="0" borderId="0" xfId="0" applyNumberFormat="1" applyFont="1" applyFill="1" applyBorder="1" applyAlignment="1">
      <alignment horizontal="center" vertical="center" wrapText="1"/>
    </xf>
    <xf numFmtId="49" fontId="65" fillId="0" borderId="0" xfId="0" applyNumberFormat="1" applyFont="1" applyFill="1" applyBorder="1" applyAlignment="1">
      <alignment horizontal="left" vertical="center" wrapText="1"/>
    </xf>
    <xf numFmtId="3" fontId="68" fillId="0" borderId="3" xfId="0" applyNumberFormat="1" applyFont="1" applyFill="1" applyBorder="1" applyAlignment="1">
      <alignment horizontal="center" vertical="center" wrapText="1"/>
    </xf>
    <xf numFmtId="170" fontId="68" fillId="0" borderId="3" xfId="0" applyNumberFormat="1" applyFont="1" applyFill="1" applyBorder="1" applyAlignment="1">
      <alignment horizontal="center" vertical="center" wrapText="1"/>
    </xf>
    <xf numFmtId="1" fontId="65" fillId="0" borderId="0" xfId="0" applyNumberFormat="1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right" vertical="center"/>
    </xf>
    <xf numFmtId="170" fontId="65" fillId="0" borderId="0" xfId="0" applyNumberFormat="1" applyFont="1" applyFill="1" applyAlignment="1">
      <alignment vertical="center"/>
    </xf>
    <xf numFmtId="0" fontId="68" fillId="0" borderId="0" xfId="0" applyFont="1" applyFill="1" applyBorder="1" applyAlignment="1">
      <alignment horizontal="left" vertical="center"/>
    </xf>
    <xf numFmtId="0" fontId="68" fillId="0" borderId="15" xfId="0" applyFont="1" applyFill="1" applyBorder="1" applyAlignment="1">
      <alignment horizontal="left" vertical="center" wrapText="1"/>
    </xf>
    <xf numFmtId="0" fontId="65" fillId="0" borderId="3" xfId="0" applyNumberFormat="1" applyFont="1" applyFill="1" applyBorder="1" applyAlignment="1">
      <alignment horizontal="center" vertical="center" wrapText="1" shrinkToFit="1"/>
    </xf>
    <xf numFmtId="3" fontId="65" fillId="0" borderId="16" xfId="0" applyNumberFormat="1" applyFont="1" applyFill="1" applyBorder="1" applyAlignment="1">
      <alignment vertical="center" wrapText="1"/>
    </xf>
    <xf numFmtId="169" fontId="68" fillId="0" borderId="0" xfId="0" applyNumberFormat="1" applyFont="1" applyFill="1" applyBorder="1" applyAlignment="1">
      <alignment horizontal="right" vertical="center" wrapText="1"/>
    </xf>
    <xf numFmtId="169" fontId="68" fillId="0" borderId="0" xfId="0" applyNumberFormat="1" applyFont="1" applyFill="1" applyBorder="1" applyAlignment="1">
      <alignment horizontal="center" vertical="center" wrapText="1"/>
    </xf>
    <xf numFmtId="170" fontId="68" fillId="0" borderId="0" xfId="0" applyNumberFormat="1" applyFont="1" applyFill="1" applyBorder="1" applyAlignment="1">
      <alignment horizontal="center" vertical="center" wrapText="1"/>
    </xf>
    <xf numFmtId="170" fontId="68" fillId="0" borderId="0" xfId="0" applyNumberFormat="1" applyFont="1" applyFill="1" applyBorder="1" applyAlignment="1">
      <alignment horizontal="center" vertical="center"/>
    </xf>
    <xf numFmtId="170" fontId="68" fillId="0" borderId="0" xfId="0" applyNumberFormat="1" applyFont="1" applyFill="1" applyBorder="1" applyAlignment="1">
      <alignment vertical="center"/>
    </xf>
    <xf numFmtId="0" fontId="65" fillId="0" borderId="3" xfId="0" applyFont="1" applyFill="1" applyBorder="1" applyAlignment="1">
      <alignment horizontal="center" vertical="center" wrapText="1" shrinkToFit="1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15" xfId="0" applyFont="1" applyFill="1" applyBorder="1" applyAlignment="1">
      <alignment vertical="center"/>
    </xf>
    <xf numFmtId="0" fontId="65" fillId="0" borderId="15" xfId="0" applyFont="1" applyFill="1" applyBorder="1" applyAlignment="1">
      <alignment horizontal="center" vertical="center"/>
    </xf>
    <xf numFmtId="170" fontId="72" fillId="0" borderId="3" xfId="0" applyNumberFormat="1" applyFont="1" applyFill="1" applyBorder="1" applyAlignment="1">
      <alignment horizontal="center" vertical="center" wrapText="1"/>
    </xf>
    <xf numFmtId="169" fontId="68" fillId="0" borderId="0" xfId="0" applyNumberFormat="1" applyFont="1" applyFill="1" applyBorder="1" applyAlignment="1">
      <alignment horizontal="right" vertical="center"/>
    </xf>
    <xf numFmtId="0" fontId="66" fillId="0" borderId="0" xfId="0" applyFont="1" applyFill="1" applyAlignment="1">
      <alignment vertical="center"/>
    </xf>
    <xf numFmtId="0" fontId="66" fillId="0" borderId="0" xfId="0" applyFont="1" applyFill="1"/>
    <xf numFmtId="0" fontId="66" fillId="0" borderId="0" xfId="0" applyFont="1" applyFill="1" applyAlignment="1">
      <alignment horizontal="center" vertical="center"/>
    </xf>
    <xf numFmtId="0" fontId="65" fillId="0" borderId="3" xfId="0" applyNumberFormat="1" applyFont="1" applyFill="1" applyBorder="1"/>
    <xf numFmtId="0" fontId="65" fillId="0" borderId="0" xfId="0" applyFont="1" applyFill="1" applyAlignment="1"/>
    <xf numFmtId="0" fontId="68" fillId="0" borderId="0" xfId="0" applyFont="1" applyFill="1" applyAlignment="1">
      <alignment horizontal="right"/>
    </xf>
    <xf numFmtId="0" fontId="65" fillId="0" borderId="0" xfId="0" applyFont="1" applyFill="1" applyBorder="1" applyAlignment="1"/>
    <xf numFmtId="0" fontId="65" fillId="0" borderId="0" xfId="0" applyFont="1" applyFill="1" applyBorder="1" applyAlignment="1">
      <alignment horizontal="center"/>
    </xf>
    <xf numFmtId="0" fontId="65" fillId="0" borderId="0" xfId="0" applyFont="1" applyFill="1" applyAlignment="1">
      <alignment vertical="center" wrapText="1" shrinkToFit="1"/>
    </xf>
    <xf numFmtId="0" fontId="65" fillId="0" borderId="0" xfId="0" applyFont="1" applyFill="1" applyBorder="1" applyAlignment="1">
      <alignment vertical="center" wrapText="1" shrinkToFit="1"/>
    </xf>
    <xf numFmtId="0" fontId="68" fillId="0" borderId="0" xfId="0" applyFont="1" applyFill="1" applyAlignment="1">
      <alignment horizontal="right" vertical="center"/>
    </xf>
    <xf numFmtId="0" fontId="67" fillId="0" borderId="0" xfId="0" applyFont="1" applyFill="1" applyAlignment="1">
      <alignment vertical="center"/>
    </xf>
    <xf numFmtId="0" fontId="70" fillId="0" borderId="0" xfId="0" applyFont="1" applyFill="1" applyAlignment="1">
      <alignment vertical="center"/>
    </xf>
    <xf numFmtId="0" fontId="73" fillId="0" borderId="0" xfId="0" applyFont="1" applyFill="1" applyBorder="1" applyAlignment="1">
      <alignment horizontal="left" vertical="center"/>
    </xf>
    <xf numFmtId="169" fontId="73" fillId="0" borderId="0" xfId="0" applyNumberFormat="1" applyFont="1" applyFill="1" applyBorder="1" applyAlignment="1">
      <alignment horizontal="right" vertical="center"/>
    </xf>
    <xf numFmtId="0" fontId="80" fillId="0" borderId="0" xfId="0" applyFont="1" applyFill="1" applyBorder="1" applyAlignment="1">
      <alignment vertical="center"/>
    </xf>
    <xf numFmtId="3" fontId="80" fillId="0" borderId="3" xfId="0" quotePrefix="1" applyNumberFormat="1" applyFont="1" applyFill="1" applyBorder="1" applyAlignment="1">
      <alignment horizontal="center" vertical="center" wrapText="1"/>
    </xf>
    <xf numFmtId="0" fontId="83" fillId="0" borderId="0" xfId="0" applyFont="1" applyFill="1" applyBorder="1" applyAlignment="1">
      <alignment horizontal="left"/>
    </xf>
    <xf numFmtId="0" fontId="65" fillId="0" borderId="0" xfId="0" quotePrefix="1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left" vertical="center" wrapText="1"/>
    </xf>
    <xf numFmtId="0" fontId="86" fillId="0" borderId="0" xfId="0" applyFont="1" applyFill="1" applyBorder="1" applyAlignment="1">
      <alignment vertical="center"/>
    </xf>
    <xf numFmtId="169" fontId="73" fillId="0" borderId="0" xfId="0" applyNumberFormat="1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3" fontId="65" fillId="0" borderId="0" xfId="0" applyNumberFormat="1" applyFont="1" applyFill="1" applyBorder="1" applyAlignment="1">
      <alignment vertical="center"/>
    </xf>
    <xf numFmtId="178" fontId="65" fillId="0" borderId="0" xfId="0" applyNumberFormat="1" applyFont="1" applyFill="1" applyBorder="1" applyAlignment="1">
      <alignment vertical="center"/>
    </xf>
    <xf numFmtId="49" fontId="87" fillId="0" borderId="3" xfId="0" applyNumberFormat="1" applyFont="1" applyFill="1" applyBorder="1" applyAlignment="1">
      <alignment horizontal="center" vertical="center" wrapText="1" shrinkToFit="1"/>
    </xf>
    <xf numFmtId="0" fontId="79" fillId="29" borderId="0" xfId="0" applyFont="1" applyFill="1" applyBorder="1" applyAlignment="1">
      <alignment vertical="center"/>
    </xf>
    <xf numFmtId="0" fontId="80" fillId="29" borderId="0" xfId="0" applyFont="1" applyFill="1" applyBorder="1" applyAlignment="1">
      <alignment vertical="center"/>
    </xf>
    <xf numFmtId="0" fontId="80" fillId="29" borderId="0" xfId="0" applyFont="1" applyFill="1" applyAlignment="1">
      <alignment vertical="center"/>
    </xf>
    <xf numFmtId="0" fontId="65" fillId="0" borderId="14" xfId="0" applyNumberFormat="1" applyFont="1" applyFill="1" applyBorder="1" applyAlignment="1">
      <alignment horizontal="center" vertical="center" wrapText="1" shrinkToFit="1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3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right" vertical="center"/>
    </xf>
    <xf numFmtId="0" fontId="83" fillId="0" borderId="0" xfId="0" applyFont="1" applyFill="1" applyBorder="1" applyAlignment="1">
      <alignment horizontal="left" wrapText="1"/>
    </xf>
    <xf numFmtId="0" fontId="65" fillId="29" borderId="3" xfId="0" applyFont="1" applyFill="1" applyBorder="1" applyAlignment="1">
      <alignment horizontal="left" vertical="center" wrapText="1"/>
    </xf>
    <xf numFmtId="3" fontId="70" fillId="29" borderId="3" xfId="0" applyNumberFormat="1" applyFont="1" applyFill="1" applyBorder="1" applyAlignment="1">
      <alignment horizontal="center" vertical="center" wrapText="1"/>
    </xf>
    <xf numFmtId="0" fontId="70" fillId="29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88" fillId="0" borderId="3" xfId="237" applyNumberFormat="1" applyFont="1" applyFill="1" applyBorder="1" applyAlignment="1">
      <alignment horizontal="left" vertical="center" wrapText="1"/>
    </xf>
    <xf numFmtId="1" fontId="65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NumberFormat="1" applyFont="1" applyFill="1" applyBorder="1" applyAlignment="1">
      <alignment horizontal="center" vertical="center" wrapText="1"/>
    </xf>
    <xf numFmtId="3" fontId="4" fillId="0" borderId="3" xfId="0" quotePrefix="1" applyNumberFormat="1" applyFont="1" applyFill="1" applyBorder="1" applyAlignment="1">
      <alignment horizontal="center" vertical="center" wrapText="1"/>
    </xf>
    <xf numFmtId="170" fontId="4" fillId="0" borderId="3" xfId="0" quotePrefix="1" applyNumberFormat="1" applyFont="1" applyFill="1" applyBorder="1" applyAlignment="1">
      <alignment horizontal="center" vertical="center" wrapText="1"/>
    </xf>
    <xf numFmtId="0" fontId="65" fillId="30" borderId="0" xfId="0" applyFont="1" applyFill="1" applyBorder="1" applyAlignment="1">
      <alignment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65" fillId="29" borderId="3" xfId="0" applyNumberFormat="1" applyFont="1" applyFill="1" applyBorder="1" applyAlignment="1">
      <alignment horizontal="center" vertical="center" wrapText="1"/>
    </xf>
    <xf numFmtId="170" fontId="92" fillId="0" borderId="3" xfId="0" quotePrefix="1" applyNumberFormat="1" applyFont="1" applyFill="1" applyBorder="1" applyAlignment="1">
      <alignment horizontal="center" vertical="center" wrapText="1"/>
    </xf>
    <xf numFmtId="170" fontId="91" fillId="0" borderId="3" xfId="0" quotePrefix="1" applyNumberFormat="1" applyFont="1" applyFill="1" applyBorder="1" applyAlignment="1">
      <alignment horizontal="center" vertical="center" wrapText="1"/>
    </xf>
    <xf numFmtId="0" fontId="70" fillId="29" borderId="0" xfId="0" applyFont="1" applyFill="1" applyBorder="1" applyAlignment="1">
      <alignment vertical="center"/>
    </xf>
    <xf numFmtId="0" fontId="73" fillId="29" borderId="0" xfId="0" applyFont="1" applyFill="1" applyBorder="1" applyAlignment="1">
      <alignment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3" fontId="80" fillId="29" borderId="3" xfId="0" quotePrefix="1" applyNumberFormat="1" applyFont="1" applyFill="1" applyBorder="1" applyAlignment="1">
      <alignment horizontal="center" vertical="center" wrapText="1"/>
    </xf>
    <xf numFmtId="0" fontId="65" fillId="29" borderId="0" xfId="0" applyFont="1" applyFill="1" applyBorder="1" applyAlignment="1">
      <alignment vertical="center"/>
    </xf>
    <xf numFmtId="0" fontId="65" fillId="29" borderId="0" xfId="0" applyFont="1" applyFill="1" applyAlignment="1">
      <alignment horizontal="left" vertical="center"/>
    </xf>
    <xf numFmtId="0" fontId="65" fillId="29" borderId="0" xfId="0" applyFont="1" applyFill="1" applyAlignment="1">
      <alignment horizontal="right" vertical="center"/>
    </xf>
    <xf numFmtId="0" fontId="79" fillId="29" borderId="0" xfId="0" applyFont="1" applyFill="1" applyBorder="1" applyAlignment="1">
      <alignment horizontal="center" vertical="center" wrapText="1"/>
    </xf>
    <xf numFmtId="0" fontId="80" fillId="29" borderId="0" xfId="0" applyFont="1" applyFill="1" applyBorder="1" applyAlignment="1">
      <alignment horizontal="center" vertical="center" wrapText="1"/>
    </xf>
    <xf numFmtId="0" fontId="80" fillId="29" borderId="3" xfId="0" applyFont="1" applyFill="1" applyBorder="1" applyAlignment="1">
      <alignment horizontal="center" vertical="center" wrapText="1"/>
    </xf>
    <xf numFmtId="0" fontId="80" fillId="29" borderId="13" xfId="0" applyFont="1" applyFill="1" applyBorder="1" applyAlignment="1">
      <alignment horizontal="center" vertical="center" wrapText="1"/>
    </xf>
    <xf numFmtId="0" fontId="80" fillId="29" borderId="3" xfId="0" applyFont="1" applyFill="1" applyBorder="1" applyAlignment="1">
      <alignment horizontal="center" vertical="center"/>
    </xf>
    <xf numFmtId="0" fontId="80" fillId="29" borderId="3" xfId="0" applyFont="1" applyFill="1" applyBorder="1" applyAlignment="1">
      <alignment horizontal="left" vertical="center" wrapText="1"/>
    </xf>
    <xf numFmtId="0" fontId="80" fillId="29" borderId="3" xfId="0" quotePrefix="1" applyFont="1" applyFill="1" applyBorder="1" applyAlignment="1">
      <alignment horizontal="center" vertical="center"/>
    </xf>
    <xf numFmtId="170" fontId="90" fillId="29" borderId="3" xfId="0" quotePrefix="1" applyNumberFormat="1" applyFont="1" applyFill="1" applyBorder="1" applyAlignment="1">
      <alignment horizontal="center" vertical="center" wrapText="1"/>
    </xf>
    <xf numFmtId="49" fontId="80" fillId="29" borderId="3" xfId="0" quotePrefix="1" applyNumberFormat="1" applyFont="1" applyFill="1" applyBorder="1" applyAlignment="1">
      <alignment horizontal="left" vertical="center" wrapText="1"/>
    </xf>
    <xf numFmtId="3" fontId="80" fillId="29" borderId="3" xfId="0" applyNumberFormat="1" applyFont="1" applyFill="1" applyBorder="1" applyAlignment="1">
      <alignment horizontal="center" vertical="center" wrapText="1"/>
    </xf>
    <xf numFmtId="49" fontId="80" fillId="29" borderId="3" xfId="0" applyNumberFormat="1" applyFont="1" applyFill="1" applyBorder="1" applyAlignment="1">
      <alignment horizontal="left" vertical="center" wrapText="1"/>
    </xf>
    <xf numFmtId="0" fontId="5" fillId="29" borderId="3" xfId="0" applyFont="1" applyFill="1" applyBorder="1" applyAlignment="1" applyProtection="1">
      <alignment horizontal="left" vertical="center" wrapText="1"/>
      <protection locked="0"/>
    </xf>
    <xf numFmtId="3" fontId="80" fillId="29" borderId="0" xfId="0" applyNumberFormat="1" applyFont="1" applyFill="1" applyAlignment="1">
      <alignment vertical="center"/>
    </xf>
    <xf numFmtId="0" fontId="79" fillId="29" borderId="3" xfId="0" applyFont="1" applyFill="1" applyBorder="1" applyAlignment="1">
      <alignment horizontal="left" vertical="center" wrapText="1"/>
    </xf>
    <xf numFmtId="0" fontId="79" fillId="29" borderId="3" xfId="0" quotePrefix="1" applyFont="1" applyFill="1" applyBorder="1" applyAlignment="1">
      <alignment horizontal="center" vertical="center"/>
    </xf>
    <xf numFmtId="3" fontId="79" fillId="29" borderId="3" xfId="0" quotePrefix="1" applyNumberFormat="1" applyFont="1" applyFill="1" applyBorder="1" applyAlignment="1">
      <alignment horizontal="center" vertical="center" wrapText="1"/>
    </xf>
    <xf numFmtId="49" fontId="79" fillId="29" borderId="3" xfId="0" quotePrefix="1" applyNumberFormat="1" applyFont="1" applyFill="1" applyBorder="1" applyAlignment="1">
      <alignment horizontal="left" vertical="center" wrapText="1"/>
    </xf>
    <xf numFmtId="170" fontId="80" fillId="29" borderId="3" xfId="0" quotePrefix="1" applyNumberFormat="1" applyFont="1" applyFill="1" applyBorder="1" applyAlignment="1">
      <alignment horizontal="center" vertical="center" wrapText="1"/>
    </xf>
    <xf numFmtId="0" fontId="80" fillId="29" borderId="3" xfId="0" applyFont="1" applyFill="1" applyBorder="1" applyAlignment="1" applyProtection="1">
      <alignment horizontal="left" vertical="center" wrapText="1"/>
      <protection locked="0"/>
    </xf>
    <xf numFmtId="0" fontId="80" fillId="29" borderId="3" xfId="0" applyFont="1" applyFill="1" applyBorder="1" applyAlignment="1">
      <alignment horizontal="left" vertical="center" wrapText="1" shrinkToFit="1"/>
    </xf>
    <xf numFmtId="0" fontId="80" fillId="29" borderId="3" xfId="182" applyFont="1" applyFill="1" applyBorder="1" applyAlignment="1">
      <alignment horizontal="left" vertical="center" wrapText="1"/>
      <protection locked="0"/>
    </xf>
    <xf numFmtId="170" fontId="90" fillId="29" borderId="3" xfId="0" applyNumberFormat="1" applyFont="1" applyFill="1" applyBorder="1" applyAlignment="1">
      <alignment horizontal="center" vertical="center" wrapText="1"/>
    </xf>
    <xf numFmtId="170" fontId="80" fillId="29" borderId="3" xfId="0" applyNumberFormat="1" applyFont="1" applyFill="1" applyBorder="1" applyAlignment="1">
      <alignment horizontal="center" vertical="center" wrapText="1"/>
    </xf>
    <xf numFmtId="0" fontId="80" fillId="29" borderId="3" xfId="0" applyFont="1" applyFill="1" applyBorder="1" applyAlignment="1">
      <alignment horizontal="center"/>
    </xf>
    <xf numFmtId="0" fontId="80" fillId="29" borderId="3" xfId="0" quotePrefix="1" applyFont="1" applyFill="1" applyBorder="1" applyAlignment="1">
      <alignment horizontal="center"/>
    </xf>
    <xf numFmtId="3" fontId="80" fillId="29" borderId="0" xfId="0" applyNumberFormat="1" applyFont="1" applyFill="1" applyBorder="1" applyAlignment="1">
      <alignment vertical="center"/>
    </xf>
    <xf numFmtId="0" fontId="79" fillId="29" borderId="3" xfId="0" quotePrefix="1" applyFont="1" applyFill="1" applyBorder="1" applyAlignment="1">
      <alignment horizontal="center"/>
    </xf>
    <xf numFmtId="0" fontId="79" fillId="29" borderId="0" xfId="0" applyFont="1" applyFill="1" applyBorder="1" applyAlignment="1">
      <alignment horizontal="left" vertical="center" wrapText="1"/>
    </xf>
    <xf numFmtId="0" fontId="79" fillId="29" borderId="0" xfId="0" quotePrefix="1" applyFont="1" applyFill="1" applyBorder="1" applyAlignment="1">
      <alignment horizontal="center"/>
    </xf>
    <xf numFmtId="0" fontId="69" fillId="29" borderId="0" xfId="0" applyFont="1" applyFill="1" applyBorder="1" applyAlignment="1">
      <alignment horizontal="left" vertical="center" wrapText="1"/>
    </xf>
    <xf numFmtId="0" fontId="65" fillId="29" borderId="0" xfId="0" quotePrefix="1" applyFont="1" applyFill="1" applyBorder="1" applyAlignment="1">
      <alignment horizontal="center" vertical="center"/>
    </xf>
    <xf numFmtId="0" fontId="65" fillId="29" borderId="0" xfId="0" applyFont="1" applyFill="1" applyBorder="1" applyAlignment="1">
      <alignment horizontal="left" vertical="center"/>
    </xf>
    <xf numFmtId="0" fontId="65" fillId="29" borderId="0" xfId="0" applyFont="1" applyFill="1" applyAlignment="1">
      <alignment vertical="center"/>
    </xf>
    <xf numFmtId="0" fontId="65" fillId="29" borderId="0" xfId="0" applyFont="1" applyFill="1" applyBorder="1" applyAlignment="1">
      <alignment horizontal="left" vertical="center" wrapText="1"/>
    </xf>
    <xf numFmtId="0" fontId="65" fillId="29" borderId="0" xfId="0" applyFont="1" applyFill="1" applyBorder="1" applyAlignment="1">
      <alignment horizontal="center" vertical="center"/>
    </xf>
    <xf numFmtId="0" fontId="65" fillId="29" borderId="0" xfId="0" applyFont="1" applyFill="1" applyBorder="1" applyAlignment="1">
      <alignment vertical="center" wrapText="1"/>
    </xf>
    <xf numFmtId="0" fontId="65" fillId="29" borderId="0" xfId="245" applyFont="1" applyFill="1" applyBorder="1" applyAlignment="1">
      <alignment vertical="center"/>
    </xf>
    <xf numFmtId="0" fontId="65" fillId="29" borderId="0" xfId="245" applyFont="1" applyFill="1" applyBorder="1" applyAlignment="1">
      <alignment horizontal="center" vertical="center"/>
    </xf>
    <xf numFmtId="0" fontId="65" fillId="29" borderId="3" xfId="0" applyFont="1" applyFill="1" applyBorder="1" applyAlignment="1">
      <alignment horizontal="center" vertical="center" wrapText="1"/>
    </xf>
    <xf numFmtId="0" fontId="65" fillId="29" borderId="13" xfId="0" applyFont="1" applyFill="1" applyBorder="1" applyAlignment="1">
      <alignment horizontal="center" vertical="center" wrapText="1"/>
    </xf>
    <xf numFmtId="0" fontId="65" fillId="29" borderId="3" xfId="245" applyFont="1" applyFill="1" applyBorder="1" applyAlignment="1">
      <alignment horizontal="center" vertical="center"/>
    </xf>
    <xf numFmtId="0" fontId="65" fillId="29" borderId="3" xfId="245" applyFont="1" applyFill="1" applyBorder="1" applyAlignment="1">
      <alignment horizontal="center" vertical="center" wrapText="1"/>
    </xf>
    <xf numFmtId="0" fontId="81" fillId="29" borderId="3" xfId="245" applyFont="1" applyFill="1" applyBorder="1" applyAlignment="1">
      <alignment horizontal="left" vertical="center" wrapText="1"/>
    </xf>
    <xf numFmtId="0" fontId="65" fillId="29" borderId="3" xfId="0" applyFont="1" applyFill="1" applyBorder="1" applyAlignment="1">
      <alignment horizontal="center" vertical="center"/>
    </xf>
    <xf numFmtId="170" fontId="65" fillId="29" borderId="3" xfId="0" applyNumberFormat="1" applyFont="1" applyFill="1" applyBorder="1" applyAlignment="1">
      <alignment horizontal="center" vertical="center" wrapText="1"/>
    </xf>
    <xf numFmtId="0" fontId="65" fillId="29" borderId="3" xfId="245" applyFont="1" applyFill="1" applyBorder="1" applyAlignment="1">
      <alignment horizontal="left" vertical="center" wrapText="1"/>
    </xf>
    <xf numFmtId="0" fontId="5" fillId="29" borderId="3" xfId="0" applyFont="1" applyFill="1" applyBorder="1" applyAlignment="1">
      <alignment horizontal="left" vertical="center" wrapText="1"/>
    </xf>
    <xf numFmtId="0" fontId="68" fillId="29" borderId="0" xfId="245" applyFont="1" applyFill="1" applyBorder="1" applyAlignment="1">
      <alignment vertical="center"/>
    </xf>
    <xf numFmtId="0" fontId="5" fillId="29" borderId="3" xfId="245" applyFont="1" applyFill="1" applyBorder="1" applyAlignment="1">
      <alignment horizontal="left" vertical="center" wrapText="1"/>
    </xf>
    <xf numFmtId="3" fontId="91" fillId="29" borderId="3" xfId="0" applyNumberFormat="1" applyFont="1" applyFill="1" applyBorder="1" applyAlignment="1">
      <alignment horizontal="center" vertical="center" wrapText="1"/>
    </xf>
    <xf numFmtId="3" fontId="65" fillId="29" borderId="3" xfId="245" applyNumberFormat="1" applyFont="1" applyFill="1" applyBorder="1" applyAlignment="1">
      <alignment horizontal="center" vertical="center" wrapText="1"/>
    </xf>
    <xf numFmtId="170" fontId="91" fillId="29" borderId="3" xfId="245" applyNumberFormat="1" applyFont="1" applyFill="1" applyBorder="1" applyAlignment="1">
      <alignment horizontal="center" vertical="center" wrapText="1"/>
    </xf>
    <xf numFmtId="170" fontId="65" fillId="29" borderId="3" xfId="245" applyNumberFormat="1" applyFont="1" applyFill="1" applyBorder="1" applyAlignment="1">
      <alignment horizontal="center" vertical="center" wrapText="1"/>
    </xf>
    <xf numFmtId="0" fontId="4" fillId="29" borderId="3" xfId="245" applyFont="1" applyFill="1" applyBorder="1" applyAlignment="1">
      <alignment horizontal="left" vertical="center" wrapText="1"/>
    </xf>
    <xf numFmtId="0" fontId="68" fillId="29" borderId="3" xfId="245" applyFont="1" applyFill="1" applyBorder="1" applyAlignment="1">
      <alignment horizontal="center" vertical="center"/>
    </xf>
    <xf numFmtId="3" fontId="68" fillId="29" borderId="3" xfId="245" applyNumberFormat="1" applyFont="1" applyFill="1" applyBorder="1" applyAlignment="1">
      <alignment horizontal="center" vertical="center" wrapText="1"/>
    </xf>
    <xf numFmtId="0" fontId="68" fillId="29" borderId="0" xfId="245" applyFont="1" applyFill="1" applyBorder="1" applyAlignment="1">
      <alignment horizontal="center" vertical="center"/>
    </xf>
    <xf numFmtId="0" fontId="68" fillId="29" borderId="3" xfId="245" applyFont="1" applyFill="1" applyBorder="1" applyAlignment="1">
      <alignment horizontal="left" vertical="center" wrapText="1"/>
    </xf>
    <xf numFmtId="0" fontId="65" fillId="29" borderId="0" xfId="245" applyFont="1" applyFill="1" applyBorder="1" applyAlignment="1">
      <alignment horizontal="left" vertical="center" wrapText="1"/>
    </xf>
    <xf numFmtId="0" fontId="68" fillId="29" borderId="0" xfId="0" applyFont="1" applyFill="1" applyBorder="1" applyAlignment="1">
      <alignment horizontal="left" vertical="center" wrapText="1"/>
    </xf>
    <xf numFmtId="0" fontId="65" fillId="29" borderId="0" xfId="245" applyFont="1" applyFill="1" applyBorder="1" applyAlignment="1">
      <alignment vertical="center" wrapText="1"/>
    </xf>
    <xf numFmtId="169" fontId="4" fillId="0" borderId="0" xfId="0" applyNumberFormat="1" applyFont="1" applyFill="1" applyAlignment="1">
      <alignment vertical="center"/>
    </xf>
    <xf numFmtId="3" fontId="5" fillId="29" borderId="3" xfId="0" applyNumberFormat="1" applyFont="1" applyFill="1" applyBorder="1" applyAlignment="1">
      <alignment horizontal="center" vertical="center" wrapText="1"/>
    </xf>
    <xf numFmtId="0" fontId="70" fillId="29" borderId="0" xfId="0" applyFont="1" applyFill="1" applyBorder="1" applyAlignment="1">
      <alignment horizontal="right" vertical="center"/>
    </xf>
    <xf numFmtId="0" fontId="74" fillId="29" borderId="0" xfId="0" applyFont="1" applyFill="1"/>
    <xf numFmtId="0" fontId="75" fillId="29" borderId="0" xfId="0" applyFont="1" applyFill="1" applyBorder="1" applyAlignment="1">
      <alignment vertical="center"/>
    </xf>
    <xf numFmtId="0" fontId="70" fillId="29" borderId="0" xfId="0" applyFont="1" applyFill="1" applyBorder="1" applyAlignment="1">
      <alignment vertical="center" wrapText="1"/>
    </xf>
    <xf numFmtId="0" fontId="70" fillId="29" borderId="0" xfId="0" applyFont="1" applyFill="1" applyAlignment="1">
      <alignment horizontal="center" vertical="center"/>
    </xf>
    <xf numFmtId="0" fontId="70" fillId="29" borderId="14" xfId="0" applyFont="1" applyFill="1" applyBorder="1" applyAlignment="1">
      <alignment vertical="center"/>
    </xf>
    <xf numFmtId="0" fontId="70" fillId="29" borderId="17" xfId="0" applyFont="1" applyFill="1" applyBorder="1" applyAlignment="1">
      <alignment vertical="center"/>
    </xf>
    <xf numFmtId="0" fontId="70" fillId="29" borderId="3" xfId="0" applyFont="1" applyFill="1" applyBorder="1" applyAlignment="1">
      <alignment horizontal="left" vertical="center"/>
    </xf>
    <xf numFmtId="0" fontId="70" fillId="29" borderId="3" xfId="0" applyFont="1" applyFill="1" applyBorder="1" applyAlignment="1">
      <alignment horizontal="center" vertical="center"/>
    </xf>
    <xf numFmtId="0" fontId="70" fillId="29" borderId="14" xfId="0" applyFont="1" applyFill="1" applyBorder="1" applyAlignment="1">
      <alignment vertical="center" wrapText="1"/>
    </xf>
    <xf numFmtId="0" fontId="70" fillId="29" borderId="17" xfId="0" applyFont="1" applyFill="1" applyBorder="1" applyAlignment="1">
      <alignment vertical="center" wrapText="1"/>
    </xf>
    <xf numFmtId="0" fontId="70" fillId="29" borderId="3" xfId="0" applyFont="1" applyFill="1" applyBorder="1" applyAlignment="1">
      <alignment vertical="center"/>
    </xf>
    <xf numFmtId="0" fontId="70" fillId="29" borderId="3" xfId="0" applyFont="1" applyFill="1" applyBorder="1" applyAlignment="1">
      <alignment vertical="center" wrapText="1"/>
    </xf>
    <xf numFmtId="0" fontId="70" fillId="29" borderId="18" xfId="0" applyFont="1" applyFill="1" applyBorder="1" applyAlignment="1">
      <alignment vertical="center" wrapText="1"/>
    </xf>
    <xf numFmtId="0" fontId="70" fillId="29" borderId="18" xfId="0" applyFont="1" applyFill="1" applyBorder="1" applyAlignment="1">
      <alignment vertical="center"/>
    </xf>
    <xf numFmtId="0" fontId="70" fillId="29" borderId="0" xfId="0" applyFont="1" applyFill="1" applyBorder="1" applyAlignment="1">
      <alignment horizontal="left" vertical="center"/>
    </xf>
    <xf numFmtId="0" fontId="73" fillId="29" borderId="0" xfId="0" applyFont="1" applyFill="1" applyBorder="1" applyAlignment="1">
      <alignment horizontal="center" vertical="center"/>
    </xf>
    <xf numFmtId="0" fontId="70" fillId="29" borderId="0" xfId="0" applyFont="1" applyFill="1" applyAlignment="1">
      <alignment horizontal="left" vertical="center"/>
    </xf>
    <xf numFmtId="0" fontId="70" fillId="29" borderId="13" xfId="0" applyFont="1" applyFill="1" applyBorder="1" applyAlignment="1">
      <alignment horizontal="center" vertical="center" wrapText="1"/>
    </xf>
    <xf numFmtId="0" fontId="70" fillId="29" borderId="3" xfId="0" applyFont="1" applyFill="1" applyBorder="1" applyAlignment="1">
      <alignment horizontal="center" vertical="center" wrapText="1"/>
    </xf>
    <xf numFmtId="0" fontId="70" fillId="29" borderId="3" xfId="182" applyFont="1" applyFill="1" applyBorder="1" applyAlignment="1">
      <alignment horizontal="left" vertical="center" wrapText="1"/>
      <protection locked="0"/>
    </xf>
    <xf numFmtId="170" fontId="70" fillId="29" borderId="3" xfId="0" applyNumberFormat="1" applyFont="1" applyFill="1" applyBorder="1" applyAlignment="1">
      <alignment horizontal="center" vertical="center" wrapText="1"/>
    </xf>
    <xf numFmtId="0" fontId="73" fillId="29" borderId="3" xfId="182" applyFont="1" applyFill="1" applyBorder="1" applyAlignment="1">
      <alignment horizontal="left" vertical="center" wrapText="1"/>
      <protection locked="0"/>
    </xf>
    <xf numFmtId="0" fontId="73" fillId="29" borderId="3" xfId="0" applyFont="1" applyFill="1" applyBorder="1" applyAlignment="1">
      <alignment horizontal="left" vertical="center" wrapText="1"/>
    </xf>
    <xf numFmtId="0" fontId="73" fillId="29" borderId="3" xfId="0" applyFont="1" applyFill="1" applyBorder="1" applyAlignment="1" applyProtection="1">
      <alignment horizontal="left" vertical="center" wrapText="1"/>
      <protection locked="0"/>
    </xf>
    <xf numFmtId="0" fontId="70" fillId="29" borderId="3" xfId="0" applyFont="1" applyFill="1" applyBorder="1" applyAlignment="1" applyProtection="1">
      <alignment horizontal="left" vertical="center" wrapText="1"/>
      <protection locked="0"/>
    </xf>
    <xf numFmtId="0" fontId="70" fillId="29" borderId="3" xfId="0" applyFont="1" applyFill="1" applyBorder="1" applyAlignment="1">
      <alignment horizontal="left" vertical="center" wrapText="1"/>
    </xf>
    <xf numFmtId="0" fontId="70" fillId="29" borderId="3" xfId="245" applyFont="1" applyFill="1" applyBorder="1" applyAlignment="1">
      <alignment horizontal="left" vertical="center" wrapText="1"/>
    </xf>
    <xf numFmtId="3" fontId="89" fillId="29" borderId="3" xfId="0" applyNumberFormat="1" applyFont="1" applyFill="1" applyBorder="1" applyAlignment="1">
      <alignment horizontal="center" vertical="center" wrapText="1"/>
    </xf>
    <xf numFmtId="170" fontId="89" fillId="29" borderId="3" xfId="0" applyNumberFormat="1" applyFont="1" applyFill="1" applyBorder="1" applyAlignment="1">
      <alignment horizontal="center" vertical="center" wrapText="1"/>
    </xf>
    <xf numFmtId="0" fontId="70" fillId="29" borderId="0" xfId="0" applyFont="1" applyFill="1" applyBorder="1" applyAlignment="1">
      <alignment horizontal="left" vertical="center" wrapText="1"/>
    </xf>
    <xf numFmtId="0" fontId="70" fillId="29" borderId="0" xfId="0" quotePrefix="1" applyFont="1" applyFill="1" applyBorder="1" applyAlignment="1">
      <alignment horizontal="center" vertical="center"/>
    </xf>
    <xf numFmtId="0" fontId="70" fillId="29" borderId="0" xfId="0" applyFont="1" applyFill="1" applyAlignment="1">
      <alignment vertical="center"/>
    </xf>
    <xf numFmtId="3" fontId="65" fillId="31" borderId="3" xfId="0" applyNumberFormat="1" applyFont="1" applyFill="1" applyBorder="1" applyAlignment="1">
      <alignment horizontal="center" vertical="center" wrapText="1"/>
    </xf>
    <xf numFmtId="0" fontId="5" fillId="29" borderId="0" xfId="0" applyFont="1" applyFill="1" applyBorder="1" applyAlignment="1">
      <alignment horizontal="right" vertical="center"/>
    </xf>
    <xf numFmtId="0" fontId="5" fillId="29" borderId="3" xfId="0" applyFont="1" applyFill="1" applyBorder="1" applyAlignment="1">
      <alignment horizontal="center" vertical="center" wrapText="1"/>
    </xf>
    <xf numFmtId="0" fontId="5" fillId="29" borderId="3" xfId="0" applyFont="1" applyFill="1" applyBorder="1" applyAlignment="1">
      <alignment horizontal="center" vertical="center" wrapText="1" shrinkToFit="1"/>
    </xf>
    <xf numFmtId="3" fontId="5" fillId="29" borderId="3" xfId="0" quotePrefix="1" applyNumberFormat="1" applyFont="1" applyFill="1" applyBorder="1" applyAlignment="1">
      <alignment horizontal="center" vertical="center" wrapText="1"/>
    </xf>
    <xf numFmtId="1" fontId="5" fillId="29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29" borderId="3" xfId="0" applyNumberFormat="1" applyFont="1" applyFill="1" applyBorder="1" applyAlignment="1">
      <alignment horizontal="center" vertical="center" wrapText="1"/>
    </xf>
    <xf numFmtId="3" fontId="5" fillId="29" borderId="3" xfId="0" applyNumberFormat="1" applyFont="1" applyFill="1" applyBorder="1" applyAlignment="1">
      <alignment vertical="center"/>
    </xf>
    <xf numFmtId="1" fontId="5" fillId="29" borderId="3" xfId="0" applyNumberFormat="1" applyFont="1" applyFill="1" applyBorder="1" applyAlignment="1">
      <alignment horizontal="center" vertical="center" wrapText="1"/>
    </xf>
    <xf numFmtId="0" fontId="4" fillId="29" borderId="0" xfId="0" quotePrefix="1" applyFont="1" applyFill="1" applyBorder="1" applyAlignment="1">
      <alignment horizontal="center" vertical="center"/>
    </xf>
    <xf numFmtId="3" fontId="4" fillId="29" borderId="0" xfId="0" quotePrefix="1" applyNumberFormat="1" applyFont="1" applyFill="1" applyBorder="1" applyAlignment="1">
      <alignment horizontal="center" vertical="center"/>
    </xf>
    <xf numFmtId="170" fontId="5" fillId="29" borderId="0" xfId="0" applyNumberFormat="1" applyFont="1" applyFill="1" applyBorder="1" applyAlignment="1">
      <alignment horizontal="center" vertical="center" wrapText="1"/>
    </xf>
    <xf numFmtId="170" fontId="5" fillId="29" borderId="0" xfId="0" quotePrefix="1" applyNumberFormat="1" applyFont="1" applyFill="1" applyBorder="1" applyAlignment="1">
      <alignment vertical="center" wrapText="1"/>
    </xf>
    <xf numFmtId="0" fontId="5" fillId="29" borderId="0" xfId="0" applyFont="1" applyFill="1" applyAlignment="1">
      <alignment vertical="center"/>
    </xf>
    <xf numFmtId="0" fontId="5" fillId="32" borderId="0" xfId="0" applyFont="1" applyFill="1" applyAlignment="1">
      <alignment vertical="center"/>
    </xf>
    <xf numFmtId="169" fontId="4" fillId="32" borderId="0" xfId="0" applyNumberFormat="1" applyFont="1" applyFill="1" applyAlignment="1">
      <alignment vertical="center"/>
    </xf>
    <xf numFmtId="0" fontId="93" fillId="0" borderId="0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" vertical="center" wrapText="1"/>
    </xf>
    <xf numFmtId="0" fontId="70" fillId="29" borderId="18" xfId="0" applyFont="1" applyFill="1" applyBorder="1" applyAlignment="1">
      <alignment horizontal="left" vertical="center" wrapText="1"/>
    </xf>
    <xf numFmtId="0" fontId="70" fillId="29" borderId="17" xfId="0" applyFont="1" applyFill="1" applyBorder="1" applyAlignment="1">
      <alignment horizontal="left" vertical="center" wrapText="1"/>
    </xf>
    <xf numFmtId="0" fontId="73" fillId="29" borderId="0" xfId="0" applyFont="1" applyFill="1" applyBorder="1" applyAlignment="1">
      <alignment horizontal="center" vertical="center"/>
    </xf>
    <xf numFmtId="0" fontId="70" fillId="29" borderId="3" xfId="0" applyFont="1" applyFill="1" applyBorder="1" applyAlignment="1">
      <alignment horizontal="center" vertical="center"/>
    </xf>
    <xf numFmtId="0" fontId="77" fillId="29" borderId="0" xfId="0" applyFont="1" applyFill="1" applyBorder="1" applyAlignment="1">
      <alignment horizontal="center" vertical="center"/>
    </xf>
    <xf numFmtId="0" fontId="70" fillId="29" borderId="0" xfId="0" applyFont="1" applyFill="1" applyBorder="1" applyAlignment="1">
      <alignment horizontal="left" vertical="center" wrapText="1"/>
    </xf>
    <xf numFmtId="0" fontId="70" fillId="29" borderId="15" xfId="0" applyFont="1" applyFill="1" applyBorder="1" applyAlignment="1">
      <alignment horizontal="left" vertical="center" wrapText="1"/>
    </xf>
    <xf numFmtId="0" fontId="73" fillId="29" borderId="14" xfId="0" applyFont="1" applyFill="1" applyBorder="1" applyAlignment="1">
      <alignment horizontal="center" vertical="center" wrapText="1"/>
    </xf>
    <xf numFmtId="0" fontId="73" fillId="29" borderId="18" xfId="0" applyFont="1" applyFill="1" applyBorder="1" applyAlignment="1">
      <alignment horizontal="center" vertical="center" wrapText="1"/>
    </xf>
    <xf numFmtId="0" fontId="73" fillId="29" borderId="17" xfId="0" applyFont="1" applyFill="1" applyBorder="1" applyAlignment="1">
      <alignment horizontal="center" vertical="center" wrapText="1"/>
    </xf>
    <xf numFmtId="0" fontId="73" fillId="29" borderId="3" xfId="0" applyFont="1" applyFill="1" applyBorder="1" applyAlignment="1">
      <alignment horizontal="center" vertical="center" wrapText="1"/>
    </xf>
    <xf numFmtId="0" fontId="70" fillId="29" borderId="3" xfId="0" applyFont="1" applyFill="1" applyBorder="1" applyAlignment="1">
      <alignment horizontal="center" vertical="center" wrapText="1"/>
    </xf>
    <xf numFmtId="0" fontId="70" fillId="29" borderId="0" xfId="0" applyFont="1" applyFill="1" applyBorder="1" applyAlignment="1">
      <alignment horizontal="center" vertical="center"/>
    </xf>
    <xf numFmtId="49" fontId="70" fillId="29" borderId="18" xfId="0" applyNumberFormat="1" applyFont="1" applyFill="1" applyBorder="1" applyAlignment="1">
      <alignment horizontal="left" vertical="center" wrapText="1"/>
    </xf>
    <xf numFmtId="0" fontId="73" fillId="29" borderId="3" xfId="237" applyNumberFormat="1" applyFont="1" applyFill="1" applyBorder="1" applyAlignment="1">
      <alignment horizontal="center" vertical="center" wrapText="1"/>
    </xf>
    <xf numFmtId="0" fontId="70" fillId="29" borderId="13" xfId="0" applyFont="1" applyFill="1" applyBorder="1" applyAlignment="1">
      <alignment horizontal="center" vertical="center" wrapText="1"/>
    </xf>
    <xf numFmtId="0" fontId="70" fillId="29" borderId="19" xfId="0" applyFont="1" applyFill="1" applyBorder="1" applyAlignment="1">
      <alignment horizontal="center" vertical="center" wrapText="1"/>
    </xf>
    <xf numFmtId="0" fontId="73" fillId="29" borderId="14" xfId="0" applyFont="1" applyFill="1" applyBorder="1" applyAlignment="1" applyProtection="1">
      <alignment horizontal="center" vertical="center" wrapText="1"/>
      <protection locked="0"/>
    </xf>
    <xf numFmtId="0" fontId="73" fillId="29" borderId="18" xfId="0" applyFont="1" applyFill="1" applyBorder="1" applyAlignment="1" applyProtection="1">
      <alignment horizontal="center" vertical="center" wrapText="1"/>
      <protection locked="0"/>
    </xf>
    <xf numFmtId="0" fontId="70" fillId="29" borderId="3" xfId="245" applyFont="1" applyFill="1" applyBorder="1" applyAlignment="1">
      <alignment horizontal="center" vertical="center"/>
    </xf>
    <xf numFmtId="0" fontId="78" fillId="29" borderId="0" xfId="0" applyFont="1" applyFill="1" applyBorder="1" applyAlignment="1">
      <alignment horizontal="left" vertical="center" wrapText="1"/>
    </xf>
    <xf numFmtId="0" fontId="65" fillId="29" borderId="0" xfId="0" applyFont="1" applyFill="1" applyBorder="1" applyAlignment="1">
      <alignment horizontal="center" vertical="center"/>
    </xf>
    <xf numFmtId="0" fontId="79" fillId="29" borderId="14" xfId="0" applyFont="1" applyFill="1" applyBorder="1" applyAlignment="1">
      <alignment horizontal="center" vertical="center" wrapText="1"/>
    </xf>
    <xf numFmtId="0" fontId="79" fillId="29" borderId="18" xfId="0" applyFont="1" applyFill="1" applyBorder="1" applyAlignment="1">
      <alignment horizontal="center" vertical="center" wrapText="1"/>
    </xf>
    <xf numFmtId="0" fontId="79" fillId="29" borderId="17" xfId="0" applyFont="1" applyFill="1" applyBorder="1" applyAlignment="1">
      <alignment horizontal="center" vertical="center" wrapText="1"/>
    </xf>
    <xf numFmtId="0" fontId="79" fillId="29" borderId="3" xfId="0" applyFont="1" applyFill="1" applyBorder="1" applyAlignment="1">
      <alignment horizontal="left" vertical="center"/>
    </xf>
    <xf numFmtId="0" fontId="79" fillId="29" borderId="0" xfId="0" applyFont="1" applyFill="1" applyBorder="1" applyAlignment="1">
      <alignment horizontal="center" vertical="center" wrapText="1"/>
    </xf>
    <xf numFmtId="0" fontId="79" fillId="29" borderId="14" xfId="0" applyFont="1" applyFill="1" applyBorder="1" applyAlignment="1">
      <alignment horizontal="left" vertical="center" wrapText="1"/>
    </xf>
    <xf numFmtId="0" fontId="79" fillId="29" borderId="18" xfId="0" applyFont="1" applyFill="1" applyBorder="1" applyAlignment="1">
      <alignment horizontal="left" vertical="center" wrapText="1"/>
    </xf>
    <xf numFmtId="0" fontId="79" fillId="29" borderId="17" xfId="0" applyFont="1" applyFill="1" applyBorder="1" applyAlignment="1">
      <alignment horizontal="left" vertical="center" wrapText="1"/>
    </xf>
    <xf numFmtId="0" fontId="80" fillId="29" borderId="3" xfId="0" applyFont="1" applyFill="1" applyBorder="1" applyAlignment="1">
      <alignment horizontal="center" vertical="center"/>
    </xf>
    <xf numFmtId="0" fontId="80" fillId="29" borderId="3" xfId="0" applyFont="1" applyFill="1" applyBorder="1" applyAlignment="1">
      <alignment horizontal="center" vertical="center" wrapText="1"/>
    </xf>
    <xf numFmtId="0" fontId="80" fillId="29" borderId="13" xfId="0" applyFont="1" applyFill="1" applyBorder="1" applyAlignment="1">
      <alignment horizontal="center" vertical="center" wrapText="1"/>
    </xf>
    <xf numFmtId="0" fontId="80" fillId="29" borderId="20" xfId="0" applyFont="1" applyFill="1" applyBorder="1" applyAlignment="1">
      <alignment horizontal="center" vertical="center" wrapText="1"/>
    </xf>
    <xf numFmtId="0" fontId="65" fillId="29" borderId="0" xfId="0" applyFont="1" applyFill="1" applyBorder="1" applyAlignment="1">
      <alignment horizontal="left" vertical="center" wrapText="1"/>
    </xf>
    <xf numFmtId="0" fontId="68" fillId="29" borderId="14" xfId="245" applyFont="1" applyFill="1" applyBorder="1" applyAlignment="1">
      <alignment horizontal="center" vertical="center" wrapText="1"/>
    </xf>
    <xf numFmtId="0" fontId="68" fillId="29" borderId="18" xfId="245" applyFont="1" applyFill="1" applyBorder="1" applyAlignment="1">
      <alignment horizontal="center" vertical="center" wrapText="1"/>
    </xf>
    <xf numFmtId="0" fontId="68" fillId="29" borderId="17" xfId="245" applyFont="1" applyFill="1" applyBorder="1" applyAlignment="1">
      <alignment horizontal="center" vertical="center" wrapText="1"/>
    </xf>
    <xf numFmtId="0" fontId="68" fillId="29" borderId="0" xfId="245" applyFont="1" applyFill="1" applyBorder="1" applyAlignment="1">
      <alignment horizontal="center" vertical="center"/>
    </xf>
    <xf numFmtId="0" fontId="65" fillId="29" borderId="3" xfId="245" applyFont="1" applyFill="1" applyBorder="1" applyAlignment="1">
      <alignment horizontal="center" vertical="center"/>
    </xf>
    <xf numFmtId="0" fontId="65" fillId="29" borderId="3" xfId="245" applyFont="1" applyFill="1" applyBorder="1" applyAlignment="1">
      <alignment horizontal="center" vertical="center" wrapText="1"/>
    </xf>
    <xf numFmtId="0" fontId="65" fillId="29" borderId="13" xfId="0" applyFont="1" applyFill="1" applyBorder="1" applyAlignment="1">
      <alignment horizontal="center" vertical="center" wrapText="1"/>
    </xf>
    <xf numFmtId="0" fontId="65" fillId="29" borderId="20" xfId="0" applyFont="1" applyFill="1" applyBorder="1" applyAlignment="1">
      <alignment horizontal="center" vertical="center" wrapText="1"/>
    </xf>
    <xf numFmtId="0" fontId="65" fillId="29" borderId="0" xfId="0" applyFont="1" applyFill="1" applyAlignment="1">
      <alignment horizontal="center" vertical="center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8" xfId="245" applyFont="1" applyFill="1" applyBorder="1" applyAlignment="1">
      <alignment horizontal="center" vertical="center" wrapText="1"/>
    </xf>
    <xf numFmtId="0" fontId="4" fillId="0" borderId="17" xfId="245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245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left" vertical="center" wrapText="1"/>
    </xf>
    <xf numFmtId="0" fontId="65" fillId="0" borderId="0" xfId="0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horizontal="left" vertical="center" wrapText="1"/>
    </xf>
    <xf numFmtId="0" fontId="65" fillId="0" borderId="13" xfId="0" applyFont="1" applyFill="1" applyBorder="1" applyAlignment="1">
      <alignment horizontal="center" vertical="center"/>
    </xf>
    <xf numFmtId="0" fontId="65" fillId="0" borderId="19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/>
    </xf>
    <xf numFmtId="0" fontId="65" fillId="0" borderId="13" xfId="0" applyFont="1" applyFill="1" applyBorder="1" applyAlignment="1">
      <alignment horizontal="center" vertical="center" wrapText="1"/>
    </xf>
    <xf numFmtId="0" fontId="65" fillId="0" borderId="20" xfId="0" applyFont="1" applyFill="1" applyBorder="1" applyAlignment="1">
      <alignment horizontal="center" vertical="center" wrapText="1"/>
    </xf>
    <xf numFmtId="0" fontId="65" fillId="0" borderId="3" xfId="245" applyFont="1" applyFill="1" applyBorder="1" applyAlignment="1">
      <alignment horizontal="center" vertical="center"/>
    </xf>
    <xf numFmtId="0" fontId="68" fillId="0" borderId="14" xfId="237" applyFont="1" applyFill="1" applyBorder="1" applyAlignment="1">
      <alignment horizontal="center" vertical="center"/>
    </xf>
    <xf numFmtId="0" fontId="68" fillId="0" borderId="18" xfId="237" applyFont="1" applyFill="1" applyBorder="1" applyAlignment="1">
      <alignment horizontal="center" vertical="center"/>
    </xf>
    <xf numFmtId="0" fontId="68" fillId="0" borderId="17" xfId="237" applyFont="1" applyFill="1" applyBorder="1" applyAlignment="1">
      <alignment horizontal="center" vertical="center"/>
    </xf>
    <xf numFmtId="0" fontId="68" fillId="0" borderId="0" xfId="237" applyNumberFormat="1" applyFont="1" applyFill="1" applyBorder="1" applyAlignment="1">
      <alignment horizontal="center" vertical="center" wrapText="1"/>
    </xf>
    <xf numFmtId="0" fontId="65" fillId="0" borderId="13" xfId="237" applyNumberFormat="1" applyFont="1" applyFill="1" applyBorder="1" applyAlignment="1">
      <alignment horizontal="center" vertical="center" wrapText="1"/>
    </xf>
    <xf numFmtId="0" fontId="65" fillId="0" borderId="19" xfId="237" applyNumberFormat="1" applyFont="1" applyFill="1" applyBorder="1" applyAlignment="1">
      <alignment horizontal="center" vertical="center" wrapText="1"/>
    </xf>
    <xf numFmtId="0" fontId="65" fillId="0" borderId="21" xfId="0" applyFont="1" applyFill="1" applyBorder="1" applyAlignment="1">
      <alignment horizontal="center" vertical="center" wrapText="1"/>
    </xf>
    <xf numFmtId="0" fontId="65" fillId="0" borderId="22" xfId="0" applyFont="1" applyFill="1" applyBorder="1" applyAlignment="1">
      <alignment horizontal="center" vertical="center" wrapText="1"/>
    </xf>
    <xf numFmtId="3" fontId="65" fillId="0" borderId="14" xfId="0" applyNumberFormat="1" applyFont="1" applyFill="1" applyBorder="1" applyAlignment="1">
      <alignment horizontal="center" vertical="center" wrapText="1"/>
    </xf>
    <xf numFmtId="3" fontId="65" fillId="0" borderId="18" xfId="0" applyNumberFormat="1" applyFont="1" applyFill="1" applyBorder="1" applyAlignment="1">
      <alignment horizontal="center" vertical="center" wrapText="1"/>
    </xf>
    <xf numFmtId="3" fontId="65" fillId="0" borderId="17" xfId="0" applyNumberFormat="1" applyFont="1" applyFill="1" applyBorder="1" applyAlignment="1">
      <alignment horizontal="center" vertical="center" wrapText="1"/>
    </xf>
    <xf numFmtId="3" fontId="5" fillId="29" borderId="14" xfId="0" applyNumberFormat="1" applyFont="1" applyFill="1" applyBorder="1" applyAlignment="1">
      <alignment horizontal="center" vertical="center" wrapText="1"/>
    </xf>
    <xf numFmtId="3" fontId="5" fillId="29" borderId="17" xfId="0" applyNumberFormat="1" applyFont="1" applyFill="1" applyBorder="1" applyAlignment="1">
      <alignment horizontal="center" vertical="center" wrapText="1"/>
    </xf>
    <xf numFmtId="178" fontId="5" fillId="29" borderId="14" xfId="0" applyNumberFormat="1" applyFont="1" applyFill="1" applyBorder="1" applyAlignment="1" applyProtection="1">
      <alignment horizontal="center" vertical="center" wrapText="1"/>
      <protection locked="0"/>
    </xf>
    <xf numFmtId="178" fontId="5" fillId="29" borderId="17" xfId="0" applyNumberFormat="1" applyFont="1" applyFill="1" applyBorder="1" applyAlignment="1" applyProtection="1">
      <alignment horizontal="center" vertical="center" wrapText="1"/>
      <protection locked="0"/>
    </xf>
    <xf numFmtId="170" fontId="5" fillId="29" borderId="14" xfId="0" applyNumberFormat="1" applyFont="1" applyFill="1" applyBorder="1" applyAlignment="1">
      <alignment horizontal="center" vertical="center" wrapText="1"/>
    </xf>
    <xf numFmtId="170" fontId="5" fillId="29" borderId="17" xfId="0" applyNumberFormat="1" applyFont="1" applyFill="1" applyBorder="1" applyAlignment="1">
      <alignment horizontal="center" vertical="center" wrapText="1"/>
    </xf>
    <xf numFmtId="170" fontId="92" fillId="29" borderId="14" xfId="0" applyNumberFormat="1" applyFont="1" applyFill="1" applyBorder="1" applyAlignment="1">
      <alignment horizontal="center" vertical="center" wrapText="1"/>
    </xf>
    <xf numFmtId="170" fontId="92" fillId="29" borderId="17" xfId="0" applyNumberFormat="1" applyFont="1" applyFill="1" applyBorder="1" applyAlignment="1">
      <alignment horizontal="center" vertical="center" wrapText="1"/>
    </xf>
    <xf numFmtId="0" fontId="68" fillId="29" borderId="14" xfId="0" applyFont="1" applyFill="1" applyBorder="1" applyAlignment="1">
      <alignment horizontal="center" vertical="center" wrapText="1"/>
    </xf>
    <xf numFmtId="0" fontId="68" fillId="29" borderId="18" xfId="0" applyFont="1" applyFill="1" applyBorder="1" applyAlignment="1">
      <alignment horizontal="center" vertical="center" wrapText="1"/>
    </xf>
    <xf numFmtId="0" fontId="68" fillId="29" borderId="17" xfId="0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 vertical="center" wrapText="1"/>
    </xf>
    <xf numFmtId="0" fontId="65" fillId="0" borderId="18" xfId="0" applyNumberFormat="1" applyFont="1" applyFill="1" applyBorder="1" applyAlignment="1">
      <alignment horizontal="center" vertical="center" wrapText="1"/>
    </xf>
    <xf numFmtId="0" fontId="65" fillId="0" borderId="17" xfId="0" applyNumberFormat="1" applyFont="1" applyFill="1" applyBorder="1" applyAlignment="1">
      <alignment horizontal="center" vertical="center" wrapText="1"/>
    </xf>
    <xf numFmtId="0" fontId="5" fillId="29" borderId="14" xfId="0" applyFont="1" applyFill="1" applyBorder="1" applyAlignment="1">
      <alignment horizontal="center" vertical="center" wrapText="1"/>
    </xf>
    <xf numFmtId="0" fontId="5" fillId="29" borderId="17" xfId="0" applyFont="1" applyFill="1" applyBorder="1" applyAlignment="1">
      <alignment horizontal="center" vertical="center" wrapText="1"/>
    </xf>
    <xf numFmtId="3" fontId="5" fillId="29" borderId="14" xfId="0" applyNumberFormat="1" applyFont="1" applyFill="1" applyBorder="1" applyAlignment="1">
      <alignment horizontal="right" vertical="center" wrapText="1"/>
    </xf>
    <xf numFmtId="3" fontId="5" fillId="29" borderId="17" xfId="0" applyNumberFormat="1" applyFont="1" applyFill="1" applyBorder="1" applyAlignment="1">
      <alignment horizontal="right" vertical="center" wrapText="1"/>
    </xf>
    <xf numFmtId="0" fontId="65" fillId="0" borderId="14" xfId="0" applyFont="1" applyFill="1" applyBorder="1" applyAlignment="1">
      <alignment horizontal="center" vertical="center"/>
    </xf>
    <xf numFmtId="0" fontId="65" fillId="0" borderId="17" xfId="0" applyFont="1" applyFill="1" applyBorder="1" applyAlignment="1">
      <alignment horizontal="center" vertical="center"/>
    </xf>
    <xf numFmtId="0" fontId="65" fillId="0" borderId="14" xfId="0" applyFont="1" applyFill="1" applyBorder="1" applyAlignment="1">
      <alignment horizontal="left" vertical="center"/>
    </xf>
    <xf numFmtId="0" fontId="65" fillId="0" borderId="18" xfId="0" applyFont="1" applyFill="1" applyBorder="1" applyAlignment="1">
      <alignment horizontal="left" vertical="center"/>
    </xf>
    <xf numFmtId="0" fontId="65" fillId="0" borderId="17" xfId="0" applyFont="1" applyFill="1" applyBorder="1" applyAlignment="1">
      <alignment horizontal="left" vertical="center"/>
    </xf>
    <xf numFmtId="0" fontId="65" fillId="0" borderId="14" xfId="0" applyFont="1" applyFill="1" applyBorder="1" applyAlignment="1">
      <alignment horizontal="center" vertical="center" wrapText="1"/>
    </xf>
    <xf numFmtId="0" fontId="65" fillId="0" borderId="18" xfId="0" applyFont="1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 wrapText="1"/>
    </xf>
    <xf numFmtId="0" fontId="65" fillId="0" borderId="18" xfId="0" applyFont="1" applyFill="1" applyBorder="1" applyAlignment="1">
      <alignment horizontal="left" vertical="center" wrapText="1"/>
    </xf>
    <xf numFmtId="0" fontId="65" fillId="0" borderId="17" xfId="0" applyFont="1" applyFill="1" applyBorder="1" applyAlignment="1">
      <alignment horizontal="left" vertical="center" wrapText="1"/>
    </xf>
    <xf numFmtId="49" fontId="65" fillId="0" borderId="14" xfId="0" applyNumberFormat="1" applyFont="1" applyFill="1" applyBorder="1" applyAlignment="1">
      <alignment horizontal="left" vertical="center" wrapText="1"/>
    </xf>
    <xf numFmtId="49" fontId="65" fillId="0" borderId="17" xfId="0" applyNumberFormat="1" applyFont="1" applyFill="1" applyBorder="1" applyAlignment="1">
      <alignment horizontal="left" vertical="center" wrapText="1"/>
    </xf>
    <xf numFmtId="0" fontId="65" fillId="0" borderId="23" xfId="0" applyFont="1" applyFill="1" applyBorder="1" applyAlignment="1">
      <alignment horizontal="center" vertical="center" wrapText="1"/>
    </xf>
    <xf numFmtId="0" fontId="65" fillId="0" borderId="16" xfId="0" applyFont="1" applyFill="1" applyBorder="1" applyAlignment="1">
      <alignment horizontal="center" vertical="center" wrapText="1"/>
    </xf>
    <xf numFmtId="0" fontId="65" fillId="0" borderId="24" xfId="0" applyFont="1" applyFill="1" applyBorder="1" applyAlignment="1">
      <alignment horizontal="center" vertical="center" wrapText="1"/>
    </xf>
    <xf numFmtId="0" fontId="65" fillId="0" borderId="15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right" vertical="center" wrapText="1"/>
    </xf>
    <xf numFmtId="178" fontId="5" fillId="29" borderId="14" xfId="0" applyNumberFormat="1" applyFont="1" applyFill="1" applyBorder="1" applyAlignment="1" applyProtection="1">
      <alignment horizontal="center" vertical="center" wrapText="1"/>
    </xf>
    <xf numFmtId="178" fontId="5" fillId="29" borderId="17" xfId="0" applyNumberFormat="1" applyFont="1" applyFill="1" applyBorder="1" applyAlignment="1" applyProtection="1">
      <alignment horizontal="center" vertical="center" wrapText="1"/>
    </xf>
    <xf numFmtId="3" fontId="65" fillId="29" borderId="3" xfId="0" applyNumberFormat="1" applyFont="1" applyFill="1" applyBorder="1" applyAlignment="1">
      <alignment horizontal="right" vertical="center" wrapText="1"/>
    </xf>
    <xf numFmtId="3" fontId="65" fillId="0" borderId="14" xfId="0" applyNumberFormat="1" applyFont="1" applyFill="1" applyBorder="1" applyAlignment="1">
      <alignment horizontal="right" vertical="center" wrapText="1"/>
    </xf>
    <xf numFmtId="3" fontId="65" fillId="0" borderId="17" xfId="0" applyNumberFormat="1" applyFont="1" applyFill="1" applyBorder="1" applyAlignment="1">
      <alignment horizontal="right" vertical="center" wrapText="1"/>
    </xf>
    <xf numFmtId="3" fontId="65" fillId="29" borderId="14" xfId="0" applyNumberFormat="1" applyFont="1" applyFill="1" applyBorder="1" applyAlignment="1">
      <alignment horizontal="center" vertical="center" wrapText="1"/>
    </xf>
    <xf numFmtId="3" fontId="65" fillId="29" borderId="17" xfId="0" applyNumberFormat="1" applyFont="1" applyFill="1" applyBorder="1" applyAlignment="1">
      <alignment horizontal="center" vertical="center" wrapText="1"/>
    </xf>
    <xf numFmtId="3" fontId="65" fillId="29" borderId="14" xfId="0" applyNumberFormat="1" applyFont="1" applyFill="1" applyBorder="1" applyAlignment="1">
      <alignment horizontal="right" vertical="center" wrapText="1"/>
    </xf>
    <xf numFmtId="3" fontId="65" fillId="29" borderId="17" xfId="0" applyNumberFormat="1" applyFont="1" applyFill="1" applyBorder="1" applyAlignment="1">
      <alignment horizontal="right" vertical="center" wrapText="1"/>
    </xf>
    <xf numFmtId="170" fontId="91" fillId="0" borderId="14" xfId="0" applyNumberFormat="1" applyFont="1" applyFill="1" applyBorder="1" applyAlignment="1">
      <alignment horizontal="center" vertical="center" wrapText="1"/>
    </xf>
    <xf numFmtId="170" fontId="91" fillId="0" borderId="17" xfId="0" applyNumberFormat="1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center" wrapText="1"/>
    </xf>
    <xf numFmtId="170" fontId="65" fillId="0" borderId="14" xfId="0" applyNumberFormat="1" applyFont="1" applyFill="1" applyBorder="1" applyAlignment="1">
      <alignment horizontal="center" vertical="center" wrapText="1"/>
    </xf>
    <xf numFmtId="170" fontId="65" fillId="0" borderId="17" xfId="0" applyNumberFormat="1" applyFont="1" applyFill="1" applyBorder="1" applyAlignment="1">
      <alignment horizontal="center" vertical="center" wrapText="1"/>
    </xf>
    <xf numFmtId="0" fontId="65" fillId="0" borderId="18" xfId="0" applyFont="1" applyFill="1" applyBorder="1" applyAlignment="1">
      <alignment horizontal="center" vertical="center"/>
    </xf>
    <xf numFmtId="0" fontId="65" fillId="0" borderId="19" xfId="0" applyFont="1" applyFill="1" applyBorder="1" applyAlignment="1">
      <alignment horizontal="center" vertical="center" wrapText="1"/>
    </xf>
    <xf numFmtId="49" fontId="65" fillId="0" borderId="16" xfId="0" applyNumberFormat="1" applyFont="1" applyFill="1" applyBorder="1" applyAlignment="1">
      <alignment horizontal="right" vertical="center" wrapText="1"/>
    </xf>
    <xf numFmtId="49" fontId="65" fillId="0" borderId="14" xfId="0" applyNumberFormat="1" applyFont="1" applyFill="1" applyBorder="1" applyAlignment="1">
      <alignment horizontal="center" vertical="center" wrapText="1"/>
    </xf>
    <xf numFmtId="49" fontId="65" fillId="0" borderId="17" xfId="0" applyNumberFormat="1" applyFont="1" applyFill="1" applyBorder="1" applyAlignment="1">
      <alignment horizontal="center" vertical="center" wrapText="1"/>
    </xf>
    <xf numFmtId="49" fontId="65" fillId="0" borderId="0" xfId="0" applyNumberFormat="1" applyFont="1" applyFill="1" applyBorder="1" applyAlignment="1">
      <alignment horizontal="right" vertical="center" wrapText="1"/>
    </xf>
    <xf numFmtId="0" fontId="75" fillId="29" borderId="0" xfId="0" applyFont="1" applyFill="1" applyBorder="1" applyAlignment="1" applyProtection="1">
      <alignment horizontal="center" vertical="center"/>
      <protection locked="0"/>
    </xf>
    <xf numFmtId="0" fontId="65" fillId="0" borderId="0" xfId="0" applyFont="1" applyFill="1" applyAlignment="1">
      <alignment horizontal="right" vertical="center" wrapText="1"/>
    </xf>
    <xf numFmtId="0" fontId="68" fillId="0" borderId="0" xfId="0" applyFont="1" applyFill="1" applyAlignment="1">
      <alignment horizontal="center" vertical="center"/>
    </xf>
    <xf numFmtId="0" fontId="65" fillId="0" borderId="0" xfId="0" applyFont="1" applyFill="1" applyAlignment="1">
      <alignment vertical="center" wrapText="1"/>
    </xf>
    <xf numFmtId="49" fontId="65" fillId="0" borderId="18" xfId="0" applyNumberFormat="1" applyFont="1" applyFill="1" applyBorder="1" applyAlignment="1">
      <alignment horizontal="left" vertical="center" wrapText="1"/>
    </xf>
    <xf numFmtId="49" fontId="65" fillId="0" borderId="18" xfId="0" applyNumberFormat="1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justify" vertical="center" wrapText="1" shrinkToFi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68" fillId="0" borderId="15" xfId="0" applyFont="1" applyFill="1" applyBorder="1" applyAlignment="1">
      <alignment horizontal="center" vertical="center"/>
    </xf>
    <xf numFmtId="3" fontId="65" fillId="0" borderId="3" xfId="0" applyNumberFormat="1" applyFont="1" applyFill="1" applyBorder="1" applyAlignment="1">
      <alignment horizontal="left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0" fontId="73" fillId="0" borderId="0" xfId="0" applyFont="1" applyFill="1" applyBorder="1" applyAlignment="1">
      <alignment horizontal="center" vertical="center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14" xfId="0" applyNumberFormat="1" applyFont="1" applyFill="1" applyBorder="1" applyAlignment="1">
      <alignment horizontal="left" vertical="center" wrapText="1" shrinkToFit="1"/>
    </xf>
    <xf numFmtId="0" fontId="65" fillId="0" borderId="18" xfId="0" applyNumberFormat="1" applyFont="1" applyFill="1" applyBorder="1" applyAlignment="1">
      <alignment horizontal="left" vertical="center" wrapText="1" shrinkToFit="1"/>
    </xf>
    <xf numFmtId="0" fontId="65" fillId="0" borderId="17" xfId="0" applyNumberFormat="1" applyFont="1" applyFill="1" applyBorder="1" applyAlignment="1">
      <alignment horizontal="left" vertical="center" wrapText="1" shrinkToFit="1"/>
    </xf>
    <xf numFmtId="2" fontId="65" fillId="0" borderId="13" xfId="0" applyNumberFormat="1" applyFont="1" applyFill="1" applyBorder="1" applyAlignment="1">
      <alignment horizontal="center" vertical="center" wrapText="1"/>
    </xf>
    <xf numFmtId="2" fontId="65" fillId="0" borderId="19" xfId="0" applyNumberFormat="1" applyFont="1" applyFill="1" applyBorder="1" applyAlignment="1">
      <alignment horizontal="center" vertical="center" wrapText="1"/>
    </xf>
    <xf numFmtId="2" fontId="65" fillId="0" borderId="14" xfId="0" applyNumberFormat="1" applyFont="1" applyFill="1" applyBorder="1" applyAlignment="1">
      <alignment horizontal="center" vertical="center" wrapText="1"/>
    </xf>
    <xf numFmtId="2" fontId="65" fillId="0" borderId="18" xfId="0" applyNumberFormat="1" applyFont="1" applyFill="1" applyBorder="1" applyAlignment="1">
      <alignment horizontal="center" vertical="center" wrapText="1"/>
    </xf>
    <xf numFmtId="2" fontId="65" fillId="0" borderId="17" xfId="0" applyNumberFormat="1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 shrinkToFit="1"/>
    </xf>
    <xf numFmtId="0" fontId="65" fillId="0" borderId="20" xfId="0" applyFont="1" applyFill="1" applyBorder="1" applyAlignment="1">
      <alignment horizontal="center" vertical="center" wrapText="1" shrinkToFit="1"/>
    </xf>
    <xf numFmtId="0" fontId="65" fillId="0" borderId="19" xfId="0" applyFont="1" applyFill="1" applyBorder="1" applyAlignment="1">
      <alignment horizontal="center" vertical="center" wrapText="1" shrinkToFit="1"/>
    </xf>
    <xf numFmtId="0" fontId="70" fillId="0" borderId="23" xfId="0" applyFont="1" applyFill="1" applyBorder="1" applyAlignment="1">
      <alignment horizontal="center" vertical="center" wrapText="1"/>
    </xf>
    <xf numFmtId="0" fontId="70" fillId="0" borderId="21" xfId="0" applyFont="1" applyFill="1" applyBorder="1" applyAlignment="1">
      <alignment horizontal="center" vertical="center" wrapText="1"/>
    </xf>
    <xf numFmtId="0" fontId="70" fillId="0" borderId="24" xfId="0" applyFont="1" applyFill="1" applyBorder="1" applyAlignment="1">
      <alignment horizontal="center" vertical="center" wrapText="1"/>
    </xf>
    <xf numFmtId="0" fontId="70" fillId="0" borderId="22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/>
    </xf>
    <xf numFmtId="0" fontId="65" fillId="0" borderId="14" xfId="0" applyNumberFormat="1" applyFont="1" applyFill="1" applyBorder="1" applyAlignment="1">
      <alignment horizontal="center"/>
    </xf>
    <xf numFmtId="0" fontId="65" fillId="0" borderId="17" xfId="0" applyNumberFormat="1" applyFont="1" applyFill="1" applyBorder="1" applyAlignment="1">
      <alignment horizontal="center"/>
    </xf>
    <xf numFmtId="0" fontId="70" fillId="0" borderId="3" xfId="0" applyFont="1" applyFill="1" applyBorder="1" applyAlignment="1">
      <alignment horizontal="center" vertical="center" wrapText="1"/>
    </xf>
    <xf numFmtId="0" fontId="65" fillId="0" borderId="3" xfId="0" applyNumberFormat="1" applyFont="1" applyFill="1" applyBorder="1" applyAlignment="1">
      <alignment horizontal="left" vertical="center" wrapText="1" shrinkToFit="1"/>
    </xf>
    <xf numFmtId="0" fontId="65" fillId="0" borderId="3" xfId="0" applyFont="1" applyFill="1" applyBorder="1" applyAlignment="1">
      <alignment horizontal="center" vertical="center"/>
    </xf>
    <xf numFmtId="0" fontId="65" fillId="0" borderId="3" xfId="0" applyNumberFormat="1" applyFont="1" applyFill="1" applyBorder="1" applyAlignment="1">
      <alignment horizontal="center" vertical="center" wrapText="1"/>
    </xf>
    <xf numFmtId="0" fontId="65" fillId="0" borderId="15" xfId="0" applyFont="1" applyFill="1" applyBorder="1" applyAlignment="1">
      <alignment horizontal="right" vertical="center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 wrapText="1" shrinkToFit="1"/>
    </xf>
    <xf numFmtId="0" fontId="65" fillId="0" borderId="18" xfId="0" applyFont="1" applyFill="1" applyBorder="1" applyAlignment="1">
      <alignment horizontal="left" vertical="center" wrapText="1" shrinkToFit="1"/>
    </xf>
    <xf numFmtId="0" fontId="65" fillId="0" borderId="17" xfId="0" applyFont="1" applyFill="1" applyBorder="1" applyAlignment="1">
      <alignment horizontal="left" vertical="center" wrapText="1" shrinkToFit="1"/>
    </xf>
    <xf numFmtId="0" fontId="65" fillId="0" borderId="14" xfId="0" applyFont="1" applyFill="1" applyBorder="1" applyAlignment="1">
      <alignment horizontal="center" vertical="center" wrapText="1" shrinkToFit="1"/>
    </xf>
    <xf numFmtId="0" fontId="65" fillId="0" borderId="17" xfId="0" applyFont="1" applyFill="1" applyBorder="1" applyAlignment="1">
      <alignment horizontal="center" vertical="center" wrapText="1" shrinkToFit="1"/>
    </xf>
    <xf numFmtId="0" fontId="70" fillId="0" borderId="23" xfId="0" applyFont="1" applyFill="1" applyBorder="1" applyAlignment="1">
      <alignment horizontal="center" vertical="center" wrapText="1" shrinkToFit="1"/>
    </xf>
    <xf numFmtId="0" fontId="70" fillId="0" borderId="21" xfId="0" applyFont="1" applyFill="1" applyBorder="1" applyAlignment="1">
      <alignment horizontal="center" vertical="center" wrapText="1" shrinkToFit="1"/>
    </xf>
    <xf numFmtId="0" fontId="70" fillId="0" borderId="25" xfId="0" applyFont="1" applyFill="1" applyBorder="1" applyAlignment="1">
      <alignment horizontal="center" vertical="center" wrapText="1" shrinkToFit="1"/>
    </xf>
    <xf numFmtId="0" fontId="70" fillId="0" borderId="26" xfId="0" applyFont="1" applyFill="1" applyBorder="1" applyAlignment="1">
      <alignment horizontal="center" vertical="center" wrapText="1" shrinkToFit="1"/>
    </xf>
    <xf numFmtId="0" fontId="70" fillId="0" borderId="24" xfId="0" applyFont="1" applyFill="1" applyBorder="1" applyAlignment="1">
      <alignment horizontal="center" vertical="center" wrapText="1" shrinkToFit="1"/>
    </xf>
    <xf numFmtId="0" fontId="70" fillId="0" borderId="22" xfId="0" applyFont="1" applyFill="1" applyBorder="1" applyAlignment="1">
      <alignment horizontal="center" vertical="center" wrapText="1" shrinkToFit="1"/>
    </xf>
    <xf numFmtId="3" fontId="65" fillId="0" borderId="14" xfId="0" applyNumberFormat="1" applyFont="1" applyFill="1" applyBorder="1" applyAlignment="1">
      <alignment horizontal="center" vertical="center" wrapText="1" shrinkToFit="1"/>
    </xf>
    <xf numFmtId="3" fontId="65" fillId="0" borderId="17" xfId="0" applyNumberFormat="1" applyFont="1" applyFill="1" applyBorder="1" applyAlignment="1">
      <alignment horizontal="center" vertical="center" wrapText="1" shrinkToFit="1"/>
    </xf>
    <xf numFmtId="0" fontId="70" fillId="0" borderId="16" xfId="0" applyFont="1" applyFill="1" applyBorder="1" applyAlignment="1">
      <alignment horizontal="center" vertical="center" wrapText="1" shrinkToFit="1"/>
    </xf>
    <xf numFmtId="0" fontId="70" fillId="0" borderId="0" xfId="0" applyFont="1" applyFill="1" applyBorder="1" applyAlignment="1">
      <alignment horizontal="center" vertical="center" wrapText="1" shrinkToFit="1"/>
    </xf>
    <xf numFmtId="0" fontId="70" fillId="0" borderId="15" xfId="0" applyFont="1" applyFill="1" applyBorder="1" applyAlignment="1">
      <alignment horizontal="center" vertical="center" wrapText="1" shrinkToFit="1"/>
    </xf>
    <xf numFmtId="49" fontId="65" fillId="0" borderId="3" xfId="0" applyNumberFormat="1" applyFont="1" applyFill="1" applyBorder="1" applyAlignment="1">
      <alignment horizontal="left" vertical="center" wrapText="1"/>
    </xf>
    <xf numFmtId="0" fontId="70" fillId="0" borderId="25" xfId="0" applyFont="1" applyFill="1" applyBorder="1" applyAlignment="1">
      <alignment horizontal="center" vertical="center" wrapText="1"/>
    </xf>
    <xf numFmtId="0" fontId="70" fillId="0" borderId="26" xfId="0" applyFont="1" applyFill="1" applyBorder="1" applyAlignment="1">
      <alignment horizontal="center" vertical="center" wrapText="1"/>
    </xf>
    <xf numFmtId="0" fontId="65" fillId="0" borderId="14" xfId="0" applyNumberFormat="1" applyFont="1" applyFill="1" applyBorder="1" applyAlignment="1">
      <alignment horizontal="center" vertical="center" wrapText="1" shrinkToFit="1"/>
    </xf>
    <xf numFmtId="0" fontId="65" fillId="0" borderId="17" xfId="0" applyNumberFormat="1" applyFont="1" applyFill="1" applyBorder="1" applyAlignment="1">
      <alignment horizontal="center" vertical="center" wrapText="1" shrinkToFit="1"/>
    </xf>
    <xf numFmtId="0" fontId="70" fillId="0" borderId="14" xfId="0" applyFont="1" applyFill="1" applyBorder="1" applyAlignment="1">
      <alignment horizontal="center" vertical="center"/>
    </xf>
    <xf numFmtId="0" fontId="70" fillId="0" borderId="18" xfId="0" applyFont="1" applyFill="1" applyBorder="1" applyAlignment="1">
      <alignment horizontal="center" vertical="center"/>
    </xf>
    <xf numFmtId="0" fontId="70" fillId="0" borderId="17" xfId="0" applyFont="1" applyFill="1" applyBorder="1" applyAlignment="1">
      <alignment horizontal="center" vertical="center"/>
    </xf>
    <xf numFmtId="0" fontId="70" fillId="0" borderId="14" xfId="0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center" vertical="center" wrapText="1"/>
    </xf>
    <xf numFmtId="0" fontId="70" fillId="0" borderId="17" xfId="0" applyFont="1" applyFill="1" applyBorder="1" applyAlignment="1">
      <alignment horizontal="center" vertical="center" wrapText="1"/>
    </xf>
    <xf numFmtId="0" fontId="70" fillId="0" borderId="16" xfId="0" applyFont="1" applyFill="1" applyBorder="1" applyAlignment="1">
      <alignment horizontal="center" vertical="center" wrapText="1"/>
    </xf>
    <xf numFmtId="0" fontId="70" fillId="0" borderId="15" xfId="0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center" vertical="center" wrapText="1" shrinkToFit="1"/>
    </xf>
    <xf numFmtId="177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 shrinkToFit="1"/>
    </xf>
    <xf numFmtId="0" fontId="65" fillId="0" borderId="14" xfId="0" applyNumberFormat="1" applyFont="1" applyFill="1" applyBorder="1" applyAlignment="1">
      <alignment horizontal="left" wrapText="1" shrinkToFit="1"/>
    </xf>
    <xf numFmtId="0" fontId="65" fillId="0" borderId="18" xfId="0" applyNumberFormat="1" applyFont="1" applyFill="1" applyBorder="1" applyAlignment="1">
      <alignment horizontal="left" wrapText="1" shrinkToFit="1"/>
    </xf>
    <xf numFmtId="0" fontId="65" fillId="0" borderId="17" xfId="0" applyNumberFormat="1" applyFont="1" applyFill="1" applyBorder="1" applyAlignment="1">
      <alignment horizontal="left" wrapText="1" shrinkToFit="1"/>
    </xf>
    <xf numFmtId="0" fontId="73" fillId="0" borderId="3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right" vertical="center"/>
    </xf>
    <xf numFmtId="0" fontId="83" fillId="0" borderId="0" xfId="0" applyFont="1" applyFill="1" applyBorder="1" applyAlignment="1">
      <alignment horizontal="left" wrapText="1"/>
    </xf>
    <xf numFmtId="0" fontId="83" fillId="0" borderId="0" xfId="0" applyFont="1" applyFill="1" applyBorder="1" applyAlignment="1">
      <alignment horizontal="right" wrapText="1"/>
    </xf>
    <xf numFmtId="0" fontId="65" fillId="0" borderId="0" xfId="0" applyFont="1" applyFill="1" applyAlignment="1">
      <alignment horizontal="center" vertical="center"/>
    </xf>
    <xf numFmtId="0" fontId="73" fillId="0" borderId="0" xfId="0" applyFont="1" applyFill="1" applyBorder="1" applyAlignment="1">
      <alignment horizontal="left" vertical="center"/>
    </xf>
    <xf numFmtId="169" fontId="5" fillId="0" borderId="0" xfId="0" applyNumberFormat="1" applyFont="1" applyFill="1" applyBorder="1" applyAlignment="1">
      <alignment horizontal="center" vertical="center"/>
    </xf>
    <xf numFmtId="0" fontId="65" fillId="0" borderId="14" xfId="0" applyFont="1" applyFill="1" applyBorder="1" applyAlignment="1">
      <alignment horizontal="left"/>
    </xf>
    <xf numFmtId="0" fontId="65" fillId="0" borderId="18" xfId="0" applyFont="1" applyFill="1" applyBorder="1" applyAlignment="1">
      <alignment horizontal="left"/>
    </xf>
    <xf numFmtId="0" fontId="65" fillId="0" borderId="17" xfId="0" applyFont="1" applyFill="1" applyBorder="1" applyAlignment="1">
      <alignment horizontal="left"/>
    </xf>
  </cellXfs>
  <cellStyles count="353">
    <cellStyle name="_Fakt_2" xfId="1"/>
    <cellStyle name="_rozhufrovka 2009" xfId="2"/>
    <cellStyle name="_АТиСТ 5а МТР липень 2008" xfId="3"/>
    <cellStyle name="_ПРГК сводний_" xfId="4"/>
    <cellStyle name="_УТГ" xfId="5"/>
    <cellStyle name="_Феодосия 5а МТР липень 2008" xfId="6"/>
    <cellStyle name="_ХТГ довідка." xfId="7"/>
    <cellStyle name="_Шебелинка 5а МТР липень 2008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Акцент1 2" xfId="15"/>
    <cellStyle name="20% - Акцент1 3" xfId="16"/>
    <cellStyle name="20% - Акцент2 2" xfId="17"/>
    <cellStyle name="20% - Акцент2 3" xfId="18"/>
    <cellStyle name="20% - Акцент3 2" xfId="19"/>
    <cellStyle name="20% - Акцент3 3" xfId="20"/>
    <cellStyle name="20% - Акцент4 2" xfId="21"/>
    <cellStyle name="20% - Акцент4 3" xfId="22"/>
    <cellStyle name="20% - Акцент5 2" xfId="23"/>
    <cellStyle name="20% - Акцент5 3" xfId="24"/>
    <cellStyle name="20% - Акцент6 2" xfId="25"/>
    <cellStyle name="20% - Акцент6 3" xfId="26"/>
    <cellStyle name="40% - Accent1" xfId="27"/>
    <cellStyle name="40% - Accent2" xfId="28"/>
    <cellStyle name="40% - Accent3" xfId="29"/>
    <cellStyle name="40% - Accent4" xfId="30"/>
    <cellStyle name="40% - Accent5" xfId="31"/>
    <cellStyle name="40% - Accent6" xfId="32"/>
    <cellStyle name="40% - Акцент1 2" xfId="33"/>
    <cellStyle name="40% - Акцент1 3" xfId="34"/>
    <cellStyle name="40% - Акцент2 2" xfId="35"/>
    <cellStyle name="40% - Акцент2 3" xfId="36"/>
    <cellStyle name="40% - Акцент3 2" xfId="37"/>
    <cellStyle name="40% - Акцент3 3" xfId="38"/>
    <cellStyle name="40% - Акцент4 2" xfId="39"/>
    <cellStyle name="40% - Акцент4 3" xfId="40"/>
    <cellStyle name="40% - Акцент5 2" xfId="41"/>
    <cellStyle name="40% - Акцент5 3" xfId="42"/>
    <cellStyle name="40% - Акцент6 2" xfId="43"/>
    <cellStyle name="40% - Акцент6 3" xfId="44"/>
    <cellStyle name="60% - Accent1" xfId="45"/>
    <cellStyle name="60% - Accent2" xfId="46"/>
    <cellStyle name="60% - Accent3" xfId="47"/>
    <cellStyle name="60% - Accent4" xfId="48"/>
    <cellStyle name="60% - Accent5" xfId="49"/>
    <cellStyle name="60% - Accent6" xfId="50"/>
    <cellStyle name="60% - Акцент1 2" xfId="51"/>
    <cellStyle name="60% - Акцент1 3" xfId="52"/>
    <cellStyle name="60% - Акцент2 2" xfId="53"/>
    <cellStyle name="60% - Акцент2 3" xfId="54"/>
    <cellStyle name="60% - Акцент3 2" xfId="55"/>
    <cellStyle name="60% - Акцент3 3" xfId="56"/>
    <cellStyle name="60% - Акцент4 2" xfId="57"/>
    <cellStyle name="60% - Акцент4 3" xfId="58"/>
    <cellStyle name="60% - Акцент5 2" xfId="59"/>
    <cellStyle name="60% - Акцент5 3" xfId="60"/>
    <cellStyle name="60% - Акцент6 2" xfId="61"/>
    <cellStyle name="60% - Акцент6 3" xfId="62"/>
    <cellStyle name="Accent1" xfId="63"/>
    <cellStyle name="Accent2" xfId="64"/>
    <cellStyle name="Accent3" xfId="65"/>
    <cellStyle name="Accent4" xfId="66"/>
    <cellStyle name="Accent5" xfId="67"/>
    <cellStyle name="Accent6" xfId="68"/>
    <cellStyle name="Bad" xfId="69"/>
    <cellStyle name="Calculation" xfId="70"/>
    <cellStyle name="Check Cell" xfId="71"/>
    <cellStyle name="Column-Header" xfId="72"/>
    <cellStyle name="Column-Header 2" xfId="73"/>
    <cellStyle name="Column-Header 3" xfId="74"/>
    <cellStyle name="Column-Header 4" xfId="75"/>
    <cellStyle name="Column-Header 5" xfId="76"/>
    <cellStyle name="Column-Header 6" xfId="77"/>
    <cellStyle name="Column-Header 7" xfId="78"/>
    <cellStyle name="Column-Header 7 2" xfId="79"/>
    <cellStyle name="Column-Header 8" xfId="80"/>
    <cellStyle name="Column-Header 8 2" xfId="81"/>
    <cellStyle name="Column-Header 9" xfId="82"/>
    <cellStyle name="Column-Header 9 2" xfId="83"/>
    <cellStyle name="Column-Header_Zvit rux-koshtiv 2010 Департамент " xfId="84"/>
    <cellStyle name="Comma_2005_03_15-Финансовый_БГ" xfId="85"/>
    <cellStyle name="Define-Column" xfId="86"/>
    <cellStyle name="Define-Column 10" xfId="87"/>
    <cellStyle name="Define-Column 2" xfId="88"/>
    <cellStyle name="Define-Column 3" xfId="89"/>
    <cellStyle name="Define-Column 4" xfId="90"/>
    <cellStyle name="Define-Column 5" xfId="91"/>
    <cellStyle name="Define-Column 6" xfId="92"/>
    <cellStyle name="Define-Column 7" xfId="93"/>
    <cellStyle name="Define-Column 7 2" xfId="94"/>
    <cellStyle name="Define-Column 7 3" xfId="95"/>
    <cellStyle name="Define-Column 8" xfId="96"/>
    <cellStyle name="Define-Column 8 2" xfId="97"/>
    <cellStyle name="Define-Column 8 3" xfId="98"/>
    <cellStyle name="Define-Column 9" xfId="99"/>
    <cellStyle name="Define-Column 9 2" xfId="100"/>
    <cellStyle name="Define-Column 9 3" xfId="101"/>
    <cellStyle name="Define-Column_Zvit rux-koshtiv 2010 Департамент " xfId="102"/>
    <cellStyle name="Explanatory Text" xfId="103"/>
    <cellStyle name="FS10" xfId="104"/>
    <cellStyle name="Good" xfId="105"/>
    <cellStyle name="Heading 1" xfId="106"/>
    <cellStyle name="Heading 2" xfId="107"/>
    <cellStyle name="Heading 3" xfId="108"/>
    <cellStyle name="Heading 4" xfId="109"/>
    <cellStyle name="Hyperlink 2" xfId="110"/>
    <cellStyle name="Input" xfId="111"/>
    <cellStyle name="Level0" xfId="112"/>
    <cellStyle name="Level0 10" xfId="113"/>
    <cellStyle name="Level0 2" xfId="114"/>
    <cellStyle name="Level0 2 2" xfId="115"/>
    <cellStyle name="Level0 3" xfId="116"/>
    <cellStyle name="Level0 3 2" xfId="117"/>
    <cellStyle name="Level0 4" xfId="118"/>
    <cellStyle name="Level0 4 2" xfId="119"/>
    <cellStyle name="Level0 5" xfId="120"/>
    <cellStyle name="Level0 6" xfId="121"/>
    <cellStyle name="Level0 7" xfId="122"/>
    <cellStyle name="Level0 7 2" xfId="123"/>
    <cellStyle name="Level0 7 3" xfId="124"/>
    <cellStyle name="Level0 8" xfId="125"/>
    <cellStyle name="Level0 8 2" xfId="126"/>
    <cellStyle name="Level0 8 3" xfId="127"/>
    <cellStyle name="Level0 9" xfId="128"/>
    <cellStyle name="Level0 9 2" xfId="129"/>
    <cellStyle name="Level0 9 3" xfId="130"/>
    <cellStyle name="Level0_Zvit rux-koshtiv 2010 Департамент " xfId="131"/>
    <cellStyle name="Level1" xfId="132"/>
    <cellStyle name="Level1 2" xfId="133"/>
    <cellStyle name="Level1-Numbers" xfId="134"/>
    <cellStyle name="Level1-Numbers 2" xfId="135"/>
    <cellStyle name="Level1-Numbers-Hide" xfId="136"/>
    <cellStyle name="Level2" xfId="137"/>
    <cellStyle name="Level2 2" xfId="138"/>
    <cellStyle name="Level2-Hide" xfId="139"/>
    <cellStyle name="Level2-Hide 2" xfId="140"/>
    <cellStyle name="Level2-Numbers" xfId="141"/>
    <cellStyle name="Level2-Numbers 2" xfId="142"/>
    <cellStyle name="Level2-Numbers-Hide" xfId="143"/>
    <cellStyle name="Level3" xfId="144"/>
    <cellStyle name="Level3 2" xfId="145"/>
    <cellStyle name="Level3 3" xfId="146"/>
    <cellStyle name="Level3_План департамент_2010_1207" xfId="147"/>
    <cellStyle name="Level3-Hide" xfId="148"/>
    <cellStyle name="Level3-Hide 2" xfId="149"/>
    <cellStyle name="Level3-Numbers" xfId="150"/>
    <cellStyle name="Level3-Numbers 2" xfId="151"/>
    <cellStyle name="Level3-Numbers 3" xfId="152"/>
    <cellStyle name="Level3-Numbers_План департамент_2010_1207" xfId="153"/>
    <cellStyle name="Level3-Numbers-Hide" xfId="154"/>
    <cellStyle name="Level4" xfId="155"/>
    <cellStyle name="Level4 2" xfId="156"/>
    <cellStyle name="Level4-Hide" xfId="157"/>
    <cellStyle name="Level4-Hide 2" xfId="158"/>
    <cellStyle name="Level4-Numbers" xfId="159"/>
    <cellStyle name="Level4-Numbers 2" xfId="160"/>
    <cellStyle name="Level4-Numbers-Hide" xfId="161"/>
    <cellStyle name="Level5" xfId="162"/>
    <cellStyle name="Level5 2" xfId="163"/>
    <cellStyle name="Level5-Hide" xfId="164"/>
    <cellStyle name="Level5-Hide 2" xfId="165"/>
    <cellStyle name="Level5-Numbers" xfId="166"/>
    <cellStyle name="Level5-Numbers 2" xfId="167"/>
    <cellStyle name="Level5-Numbers-Hide" xfId="168"/>
    <cellStyle name="Level6" xfId="169"/>
    <cellStyle name="Level6 2" xfId="170"/>
    <cellStyle name="Level6-Hide" xfId="171"/>
    <cellStyle name="Level6-Hide 2" xfId="172"/>
    <cellStyle name="Level6-Numbers" xfId="173"/>
    <cellStyle name="Level6-Numbers 2" xfId="174"/>
    <cellStyle name="Level7" xfId="175"/>
    <cellStyle name="Level7-Hide" xfId="176"/>
    <cellStyle name="Level7-Numbers" xfId="177"/>
    <cellStyle name="Linked Cell" xfId="178"/>
    <cellStyle name="Neutral" xfId="179"/>
    <cellStyle name="Normal 2" xfId="180"/>
    <cellStyle name="Normal_2005_03_15-Финансовый_БГ" xfId="181"/>
    <cellStyle name="Normal_GSE DCF_Model_31_07_09 final" xfId="182"/>
    <cellStyle name="Note" xfId="183"/>
    <cellStyle name="Number-Cells" xfId="184"/>
    <cellStyle name="Number-Cells-Column2" xfId="185"/>
    <cellStyle name="Number-Cells-Column5" xfId="186"/>
    <cellStyle name="Output" xfId="187"/>
    <cellStyle name="Row-Header" xfId="188"/>
    <cellStyle name="Row-Header 2" xfId="189"/>
    <cellStyle name="Title" xfId="190"/>
    <cellStyle name="Total" xfId="191"/>
    <cellStyle name="Warning Text" xfId="192"/>
    <cellStyle name="Акцент1 2" xfId="193"/>
    <cellStyle name="Акцент1 3" xfId="194"/>
    <cellStyle name="Акцент2 2" xfId="195"/>
    <cellStyle name="Акцент2 3" xfId="196"/>
    <cellStyle name="Акцент3 2" xfId="197"/>
    <cellStyle name="Акцент3 3" xfId="198"/>
    <cellStyle name="Акцент4 2" xfId="199"/>
    <cellStyle name="Акцент4 3" xfId="200"/>
    <cellStyle name="Акцент5 2" xfId="201"/>
    <cellStyle name="Акцент5 3" xfId="202"/>
    <cellStyle name="Акцент6 2" xfId="203"/>
    <cellStyle name="Акцент6 3" xfId="204"/>
    <cellStyle name="Ввод  2" xfId="205"/>
    <cellStyle name="Ввод  3" xfId="206"/>
    <cellStyle name="Вывод 2" xfId="207"/>
    <cellStyle name="Вывод 3" xfId="208"/>
    <cellStyle name="Вычисление 2" xfId="209"/>
    <cellStyle name="Вычисление 3" xfId="210"/>
    <cellStyle name="Денежный 2" xfId="211"/>
    <cellStyle name="Заголовок 1 2" xfId="212"/>
    <cellStyle name="Заголовок 1 3" xfId="213"/>
    <cellStyle name="Заголовок 2 2" xfId="214"/>
    <cellStyle name="Заголовок 2 3" xfId="215"/>
    <cellStyle name="Заголовок 3 2" xfId="216"/>
    <cellStyle name="Заголовок 3 3" xfId="217"/>
    <cellStyle name="Заголовок 4 2" xfId="218"/>
    <cellStyle name="Заголовок 4 3" xfId="219"/>
    <cellStyle name="Итог 2" xfId="220"/>
    <cellStyle name="Итог 3" xfId="221"/>
    <cellStyle name="Контрольная ячейка 2" xfId="222"/>
    <cellStyle name="Контрольная ячейка 3" xfId="223"/>
    <cellStyle name="Название 2" xfId="224"/>
    <cellStyle name="Название 3" xfId="225"/>
    <cellStyle name="Нейтральный 2" xfId="226"/>
    <cellStyle name="Нейтральный 3" xfId="227"/>
    <cellStyle name="Обычный" xfId="0" builtinId="0"/>
    <cellStyle name="Обычный 10" xfId="228"/>
    <cellStyle name="Обычный 11" xfId="229"/>
    <cellStyle name="Обычный 12" xfId="230"/>
    <cellStyle name="Обычный 13" xfId="231"/>
    <cellStyle name="Обычный 14" xfId="232"/>
    <cellStyle name="Обычный 15" xfId="233"/>
    <cellStyle name="Обычный 16" xfId="234"/>
    <cellStyle name="Обычный 17" xfId="235"/>
    <cellStyle name="Обычный 18" xfId="236"/>
    <cellStyle name="Обычный 2" xfId="237"/>
    <cellStyle name="Обычный 2 10" xfId="238"/>
    <cellStyle name="Обычный 2 11" xfId="239"/>
    <cellStyle name="Обычный 2 12" xfId="240"/>
    <cellStyle name="Обычный 2 13" xfId="241"/>
    <cellStyle name="Обычный 2 14" xfId="242"/>
    <cellStyle name="Обычный 2 15" xfId="243"/>
    <cellStyle name="Обычный 2 16" xfId="244"/>
    <cellStyle name="Обычный 2 2" xfId="245"/>
    <cellStyle name="Обычный 2 2 2" xfId="246"/>
    <cellStyle name="Обычный 2 2 3" xfId="247"/>
    <cellStyle name="Обычный 2 2_Расшифровка прочих" xfId="248"/>
    <cellStyle name="Обычный 2 3" xfId="249"/>
    <cellStyle name="Обычный 2 4" xfId="250"/>
    <cellStyle name="Обычный 2 5" xfId="251"/>
    <cellStyle name="Обычный 2 6" xfId="252"/>
    <cellStyle name="Обычный 2 7" xfId="253"/>
    <cellStyle name="Обычный 2 8" xfId="254"/>
    <cellStyle name="Обычный 2 9" xfId="255"/>
    <cellStyle name="Обычный 2_2604-2010" xfId="256"/>
    <cellStyle name="Обычный 3" xfId="257"/>
    <cellStyle name="Обычный 3 10" xfId="258"/>
    <cellStyle name="Обычный 3 11" xfId="259"/>
    <cellStyle name="Обычный 3 12" xfId="260"/>
    <cellStyle name="Обычный 3 13" xfId="261"/>
    <cellStyle name="Обычный 3 14" xfId="262"/>
    <cellStyle name="Обычный 3 2" xfId="263"/>
    <cellStyle name="Обычный 3 3" xfId="264"/>
    <cellStyle name="Обычный 3 4" xfId="265"/>
    <cellStyle name="Обычный 3 5" xfId="266"/>
    <cellStyle name="Обычный 3 6" xfId="267"/>
    <cellStyle name="Обычный 3 7" xfId="268"/>
    <cellStyle name="Обычный 3 8" xfId="269"/>
    <cellStyle name="Обычный 3 9" xfId="270"/>
    <cellStyle name="Обычный 3_Дефицит_7 млрд_0608_бс" xfId="271"/>
    <cellStyle name="Обычный 4" xfId="272"/>
    <cellStyle name="Обычный 5" xfId="273"/>
    <cellStyle name="Обычный 5 2" xfId="274"/>
    <cellStyle name="Обычный 6" xfId="275"/>
    <cellStyle name="Обычный 6 2" xfId="276"/>
    <cellStyle name="Обычный 6 3" xfId="277"/>
    <cellStyle name="Обычный 6 4" xfId="278"/>
    <cellStyle name="Обычный 6_Дефицит_7 млрд_0608_бс" xfId="279"/>
    <cellStyle name="Обычный 7" xfId="280"/>
    <cellStyle name="Обычный 7 2" xfId="281"/>
    <cellStyle name="Обычный 8" xfId="282"/>
    <cellStyle name="Обычный 9" xfId="283"/>
    <cellStyle name="Обычный 9 2" xfId="284"/>
    <cellStyle name="Плохой 2" xfId="285"/>
    <cellStyle name="Плохой 3" xfId="286"/>
    <cellStyle name="Пояснение 2" xfId="287"/>
    <cellStyle name="Пояснение 3" xfId="288"/>
    <cellStyle name="Примечание 2" xfId="289"/>
    <cellStyle name="Примечание 3" xfId="290"/>
    <cellStyle name="Процентный 2" xfId="291"/>
    <cellStyle name="Процентный 2 10" xfId="292"/>
    <cellStyle name="Процентный 2 11" xfId="293"/>
    <cellStyle name="Процентный 2 12" xfId="294"/>
    <cellStyle name="Процентный 2 13" xfId="295"/>
    <cellStyle name="Процентный 2 14" xfId="296"/>
    <cellStyle name="Процентный 2 15" xfId="297"/>
    <cellStyle name="Процентный 2 16" xfId="298"/>
    <cellStyle name="Процентный 2 2" xfId="299"/>
    <cellStyle name="Процентный 2 3" xfId="300"/>
    <cellStyle name="Процентный 2 4" xfId="301"/>
    <cellStyle name="Процентный 2 5" xfId="302"/>
    <cellStyle name="Процентный 2 6" xfId="303"/>
    <cellStyle name="Процентный 2 7" xfId="304"/>
    <cellStyle name="Процентный 2 8" xfId="305"/>
    <cellStyle name="Процентный 2 9" xfId="306"/>
    <cellStyle name="Процентный 3" xfId="307"/>
    <cellStyle name="Процентный 4" xfId="308"/>
    <cellStyle name="Процентный 4 2" xfId="309"/>
    <cellStyle name="Связанная ячейка 2" xfId="310"/>
    <cellStyle name="Связанная ячейка 3" xfId="311"/>
    <cellStyle name="Стиль 1" xfId="312"/>
    <cellStyle name="Стиль 1 2" xfId="313"/>
    <cellStyle name="Стиль 1 3" xfId="314"/>
    <cellStyle name="Стиль 1 4" xfId="315"/>
    <cellStyle name="Стиль 1 5" xfId="316"/>
    <cellStyle name="Стиль 1 6" xfId="317"/>
    <cellStyle name="Стиль 1 7" xfId="318"/>
    <cellStyle name="Текст предупреждения 2" xfId="319"/>
    <cellStyle name="Текст предупреждения 3" xfId="320"/>
    <cellStyle name="Тысячи [0]_1.62" xfId="321"/>
    <cellStyle name="Тысячи_1.62" xfId="322"/>
    <cellStyle name="Финансовый 2" xfId="323"/>
    <cellStyle name="Финансовый 2 10" xfId="324"/>
    <cellStyle name="Финансовый 2 11" xfId="325"/>
    <cellStyle name="Финансовый 2 12" xfId="326"/>
    <cellStyle name="Финансовый 2 13" xfId="327"/>
    <cellStyle name="Финансовый 2 14" xfId="328"/>
    <cellStyle name="Финансовый 2 15" xfId="329"/>
    <cellStyle name="Финансовый 2 16" xfId="330"/>
    <cellStyle name="Финансовый 2 17" xfId="331"/>
    <cellStyle name="Финансовый 2 2" xfId="332"/>
    <cellStyle name="Финансовый 2 3" xfId="333"/>
    <cellStyle name="Финансовый 2 4" xfId="334"/>
    <cellStyle name="Финансовый 2 5" xfId="335"/>
    <cellStyle name="Финансовый 2 6" xfId="336"/>
    <cellStyle name="Финансовый 2 7" xfId="337"/>
    <cellStyle name="Финансовый 2 8" xfId="338"/>
    <cellStyle name="Финансовый 2 9" xfId="339"/>
    <cellStyle name="Финансовый 3" xfId="340"/>
    <cellStyle name="Финансовый 3 2" xfId="341"/>
    <cellStyle name="Финансовый 4" xfId="342"/>
    <cellStyle name="Финансовый 4 2" xfId="343"/>
    <cellStyle name="Финансовый 4 3" xfId="344"/>
    <cellStyle name="Финансовый 5" xfId="345"/>
    <cellStyle name="Финансовый 6" xfId="346"/>
    <cellStyle name="Финансовый 7" xfId="347"/>
    <cellStyle name="Хороший 2" xfId="348"/>
    <cellStyle name="Хороший 3" xfId="349"/>
    <cellStyle name="числовой" xfId="350"/>
    <cellStyle name="Ю" xfId="351"/>
    <cellStyle name="Ю-FreeSet_10" xfId="3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1.xml"/><Relationship Id="rId41" Type="http://schemas.openxmlformats.org/officeDocument/2006/relationships/externalLink" Target="externalLinks/externalLink3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1352550</xdr:colOff>
      <xdr:row>78</xdr:row>
      <xdr:rowOff>0</xdr:rowOff>
    </xdr:from>
    <xdr:to>
      <xdr:col>0</xdr:col>
      <xdr:colOff>2914650</xdr:colOff>
      <xdr:row>78</xdr:row>
      <xdr:rowOff>0</xdr:rowOff>
    </xdr:to>
    <xdr:sp macro="" textlink="">
      <xdr:nvSpPr>
        <xdr:cNvPr id="3550" name="Line 1"/>
        <xdr:cNvSpPr>
          <a:spLocks noChangeShapeType="1"/>
        </xdr:cNvSpPr>
      </xdr:nvSpPr>
      <xdr:spPr bwMode="auto">
        <a:xfrm>
          <a:off x="1352550" y="38347650"/>
          <a:ext cx="1562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78</xdr:row>
      <xdr:rowOff>0</xdr:rowOff>
    </xdr:from>
    <xdr:to>
      <xdr:col>3</xdr:col>
      <xdr:colOff>1619250</xdr:colOff>
      <xdr:row>78</xdr:row>
      <xdr:rowOff>0</xdr:rowOff>
    </xdr:to>
    <xdr:sp macro="" textlink="">
      <xdr:nvSpPr>
        <xdr:cNvPr id="3551" name="Line 2"/>
        <xdr:cNvSpPr>
          <a:spLocks noChangeShapeType="1"/>
        </xdr:cNvSpPr>
      </xdr:nvSpPr>
      <xdr:spPr bwMode="auto">
        <a:xfrm>
          <a:off x="4229100" y="38347650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6</xdr:col>
      <xdr:colOff>1447800</xdr:colOff>
      <xdr:row>78</xdr:row>
      <xdr:rowOff>0</xdr:rowOff>
    </xdr:to>
    <xdr:sp macro="" textlink="">
      <xdr:nvSpPr>
        <xdr:cNvPr id="3552" name="Line 3"/>
        <xdr:cNvSpPr>
          <a:spLocks noChangeShapeType="1"/>
        </xdr:cNvSpPr>
      </xdr:nvSpPr>
      <xdr:spPr bwMode="auto">
        <a:xfrm>
          <a:off x="9048750" y="38347650"/>
          <a:ext cx="3038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122</xdr:row>
      <xdr:rowOff>0</xdr:rowOff>
    </xdr:from>
    <xdr:to>
      <xdr:col>0</xdr:col>
      <xdr:colOff>4972050</xdr:colOff>
      <xdr:row>122</xdr:row>
      <xdr:rowOff>0</xdr:rowOff>
    </xdr:to>
    <xdr:sp macro="" textlink="">
      <xdr:nvSpPr>
        <xdr:cNvPr id="1556" name="Line 1"/>
        <xdr:cNvSpPr>
          <a:spLocks noChangeShapeType="1"/>
        </xdr:cNvSpPr>
      </xdr:nvSpPr>
      <xdr:spPr bwMode="auto">
        <a:xfrm>
          <a:off x="1295400" y="43405425"/>
          <a:ext cx="3676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781050</xdr:colOff>
      <xdr:row>122</xdr:row>
      <xdr:rowOff>0</xdr:rowOff>
    </xdr:from>
    <xdr:to>
      <xdr:col>4</xdr:col>
      <xdr:colOff>552450</xdr:colOff>
      <xdr:row>122</xdr:row>
      <xdr:rowOff>0</xdr:rowOff>
    </xdr:to>
    <xdr:sp macro="" textlink="">
      <xdr:nvSpPr>
        <xdr:cNvPr id="1557" name="Line 2"/>
        <xdr:cNvSpPr>
          <a:spLocks noChangeShapeType="1"/>
        </xdr:cNvSpPr>
      </xdr:nvSpPr>
      <xdr:spPr bwMode="auto">
        <a:xfrm>
          <a:off x="5810250" y="43405425"/>
          <a:ext cx="3133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122</xdr:row>
      <xdr:rowOff>0</xdr:rowOff>
    </xdr:from>
    <xdr:to>
      <xdr:col>7</xdr:col>
      <xdr:colOff>1619250</xdr:colOff>
      <xdr:row>122</xdr:row>
      <xdr:rowOff>0</xdr:rowOff>
    </xdr:to>
    <xdr:sp macro="" textlink="">
      <xdr:nvSpPr>
        <xdr:cNvPr id="1558" name="Line 3"/>
        <xdr:cNvSpPr>
          <a:spLocks noChangeShapeType="1"/>
        </xdr:cNvSpPr>
      </xdr:nvSpPr>
      <xdr:spPr bwMode="auto">
        <a:xfrm>
          <a:off x="10801350" y="43405425"/>
          <a:ext cx="2695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42</xdr:row>
      <xdr:rowOff>0</xdr:rowOff>
    </xdr:from>
    <xdr:to>
      <xdr:col>1</xdr:col>
      <xdr:colOff>0</xdr:colOff>
      <xdr:row>42</xdr:row>
      <xdr:rowOff>0</xdr:rowOff>
    </xdr:to>
    <xdr:sp macro="" textlink="">
      <xdr:nvSpPr>
        <xdr:cNvPr id="2526" name="Line 1"/>
        <xdr:cNvSpPr>
          <a:spLocks noChangeShapeType="1"/>
        </xdr:cNvSpPr>
      </xdr:nvSpPr>
      <xdr:spPr bwMode="auto">
        <a:xfrm>
          <a:off x="1228725" y="16592550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42</xdr:row>
      <xdr:rowOff>0</xdr:rowOff>
    </xdr:from>
    <xdr:to>
      <xdr:col>4</xdr:col>
      <xdr:colOff>66675</xdr:colOff>
      <xdr:row>42</xdr:row>
      <xdr:rowOff>0</xdr:rowOff>
    </xdr:to>
    <xdr:sp macro="" textlink="">
      <xdr:nvSpPr>
        <xdr:cNvPr id="2527" name="Line 2"/>
        <xdr:cNvSpPr>
          <a:spLocks noChangeShapeType="1"/>
        </xdr:cNvSpPr>
      </xdr:nvSpPr>
      <xdr:spPr bwMode="auto">
        <a:xfrm>
          <a:off x="5295900" y="16592550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923925</xdr:colOff>
      <xdr:row>42</xdr:row>
      <xdr:rowOff>0</xdr:rowOff>
    </xdr:from>
    <xdr:to>
      <xdr:col>6</xdr:col>
      <xdr:colOff>962025</xdr:colOff>
      <xdr:row>42</xdr:row>
      <xdr:rowOff>0</xdr:rowOff>
    </xdr:to>
    <xdr:sp macro="" textlink="">
      <xdr:nvSpPr>
        <xdr:cNvPr id="2528" name="Line 3"/>
        <xdr:cNvSpPr>
          <a:spLocks noChangeShapeType="1"/>
        </xdr:cNvSpPr>
      </xdr:nvSpPr>
      <xdr:spPr bwMode="auto">
        <a:xfrm>
          <a:off x="8439150" y="16592550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86</xdr:row>
      <xdr:rowOff>0</xdr:rowOff>
    </xdr:from>
    <xdr:to>
      <xdr:col>0</xdr:col>
      <xdr:colOff>3971925</xdr:colOff>
      <xdr:row>86</xdr:row>
      <xdr:rowOff>0</xdr:rowOff>
    </xdr:to>
    <xdr:sp macro="" textlink="">
      <xdr:nvSpPr>
        <xdr:cNvPr id="4574" name="Line 1"/>
        <xdr:cNvSpPr>
          <a:spLocks noChangeShapeType="1"/>
        </xdr:cNvSpPr>
      </xdr:nvSpPr>
      <xdr:spPr bwMode="auto">
        <a:xfrm>
          <a:off x="1019175" y="2623185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86</xdr:row>
      <xdr:rowOff>0</xdr:rowOff>
    </xdr:from>
    <xdr:to>
      <xdr:col>3</xdr:col>
      <xdr:colOff>723900</xdr:colOff>
      <xdr:row>86</xdr:row>
      <xdr:rowOff>0</xdr:rowOff>
    </xdr:to>
    <xdr:sp macro="" textlink="">
      <xdr:nvSpPr>
        <xdr:cNvPr id="4575" name="Line 2"/>
        <xdr:cNvSpPr>
          <a:spLocks noChangeShapeType="1"/>
        </xdr:cNvSpPr>
      </xdr:nvSpPr>
      <xdr:spPr bwMode="auto">
        <a:xfrm>
          <a:off x="4810125" y="2623185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86</xdr:row>
      <xdr:rowOff>0</xdr:rowOff>
    </xdr:from>
    <xdr:to>
      <xdr:col>7</xdr:col>
      <xdr:colOff>38100</xdr:colOff>
      <xdr:row>86</xdr:row>
      <xdr:rowOff>0</xdr:rowOff>
    </xdr:to>
    <xdr:sp macro="" textlink="">
      <xdr:nvSpPr>
        <xdr:cNvPr id="4576" name="Line 3"/>
        <xdr:cNvSpPr>
          <a:spLocks noChangeShapeType="1"/>
        </xdr:cNvSpPr>
      </xdr:nvSpPr>
      <xdr:spPr bwMode="auto">
        <a:xfrm>
          <a:off x="7477125" y="26231850"/>
          <a:ext cx="2133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15</xdr:row>
      <xdr:rowOff>0</xdr:rowOff>
    </xdr:from>
    <xdr:to>
      <xdr:col>0</xdr:col>
      <xdr:colOff>3971925</xdr:colOff>
      <xdr:row>15</xdr:row>
      <xdr:rowOff>0</xdr:rowOff>
    </xdr:to>
    <xdr:sp macro="" textlink="">
      <xdr:nvSpPr>
        <xdr:cNvPr id="5598" name="Line 1"/>
        <xdr:cNvSpPr>
          <a:spLocks noChangeShapeType="1"/>
        </xdr:cNvSpPr>
      </xdr:nvSpPr>
      <xdr:spPr bwMode="auto">
        <a:xfrm>
          <a:off x="1019175" y="727710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15</xdr:row>
      <xdr:rowOff>0</xdr:rowOff>
    </xdr:from>
    <xdr:to>
      <xdr:col>3</xdr:col>
      <xdr:colOff>723900</xdr:colOff>
      <xdr:row>15</xdr:row>
      <xdr:rowOff>0</xdr:rowOff>
    </xdr:to>
    <xdr:sp macro="" textlink="">
      <xdr:nvSpPr>
        <xdr:cNvPr id="5599" name="Line 2"/>
        <xdr:cNvSpPr>
          <a:spLocks noChangeShapeType="1"/>
        </xdr:cNvSpPr>
      </xdr:nvSpPr>
      <xdr:spPr bwMode="auto">
        <a:xfrm>
          <a:off x="5172075" y="7277100"/>
          <a:ext cx="2085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15</xdr:row>
      <xdr:rowOff>0</xdr:rowOff>
    </xdr:from>
    <xdr:to>
      <xdr:col>7</xdr:col>
      <xdr:colOff>38100</xdr:colOff>
      <xdr:row>15</xdr:row>
      <xdr:rowOff>0</xdr:rowOff>
    </xdr:to>
    <xdr:sp macro="" textlink="">
      <xdr:nvSpPr>
        <xdr:cNvPr id="5600" name="Line 3"/>
        <xdr:cNvSpPr>
          <a:spLocks noChangeShapeType="1"/>
        </xdr:cNvSpPr>
      </xdr:nvSpPr>
      <xdr:spPr bwMode="auto">
        <a:xfrm>
          <a:off x="8391525" y="7277100"/>
          <a:ext cx="3086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23</xdr:row>
      <xdr:rowOff>0</xdr:rowOff>
    </xdr:from>
    <xdr:to>
      <xdr:col>0</xdr:col>
      <xdr:colOff>5810250</xdr:colOff>
      <xdr:row>23</xdr:row>
      <xdr:rowOff>0</xdr:rowOff>
    </xdr:to>
    <xdr:sp macro="" textlink="">
      <xdr:nvSpPr>
        <xdr:cNvPr id="6622" name="Line 1"/>
        <xdr:cNvSpPr>
          <a:spLocks noChangeShapeType="1"/>
        </xdr:cNvSpPr>
      </xdr:nvSpPr>
      <xdr:spPr bwMode="auto">
        <a:xfrm>
          <a:off x="1485900" y="16735425"/>
          <a:ext cx="432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876300</xdr:colOff>
      <xdr:row>23</xdr:row>
      <xdr:rowOff>0</xdr:rowOff>
    </xdr:from>
    <xdr:to>
      <xdr:col>3</xdr:col>
      <xdr:colOff>704850</xdr:colOff>
      <xdr:row>23</xdr:row>
      <xdr:rowOff>0</xdr:rowOff>
    </xdr:to>
    <xdr:sp macro="" textlink="">
      <xdr:nvSpPr>
        <xdr:cNvPr id="6623" name="Line 2"/>
        <xdr:cNvSpPr>
          <a:spLocks noChangeShapeType="1"/>
        </xdr:cNvSpPr>
      </xdr:nvSpPr>
      <xdr:spPr bwMode="auto">
        <a:xfrm>
          <a:off x="6696075" y="16735425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285750</xdr:colOff>
      <xdr:row>23</xdr:row>
      <xdr:rowOff>0</xdr:rowOff>
    </xdr:from>
    <xdr:to>
      <xdr:col>5</xdr:col>
      <xdr:colOff>2305050</xdr:colOff>
      <xdr:row>23</xdr:row>
      <xdr:rowOff>0</xdr:rowOff>
    </xdr:to>
    <xdr:sp macro="" textlink="">
      <xdr:nvSpPr>
        <xdr:cNvPr id="6624" name="Line 3"/>
        <xdr:cNvSpPr>
          <a:spLocks noChangeShapeType="1"/>
        </xdr:cNvSpPr>
      </xdr:nvSpPr>
      <xdr:spPr bwMode="auto">
        <a:xfrm>
          <a:off x="9858375" y="16735425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70</xdr:row>
      <xdr:rowOff>0</xdr:rowOff>
    </xdr:from>
    <xdr:to>
      <xdr:col>9</xdr:col>
      <xdr:colOff>266700</xdr:colOff>
      <xdr:row>70</xdr:row>
      <xdr:rowOff>0</xdr:rowOff>
    </xdr:to>
    <xdr:sp macro="" textlink="">
      <xdr:nvSpPr>
        <xdr:cNvPr id="7646" name="Line 1"/>
        <xdr:cNvSpPr>
          <a:spLocks noChangeShapeType="1"/>
        </xdr:cNvSpPr>
      </xdr:nvSpPr>
      <xdr:spPr bwMode="auto">
        <a:xfrm>
          <a:off x="2552700" y="16687800"/>
          <a:ext cx="41624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914400</xdr:colOff>
      <xdr:row>70</xdr:row>
      <xdr:rowOff>0</xdr:rowOff>
    </xdr:from>
    <xdr:to>
      <xdr:col>19</xdr:col>
      <xdr:colOff>800100</xdr:colOff>
      <xdr:row>70</xdr:row>
      <xdr:rowOff>0</xdr:rowOff>
    </xdr:to>
    <xdr:sp macro="" textlink="">
      <xdr:nvSpPr>
        <xdr:cNvPr id="7647" name="Line 2"/>
        <xdr:cNvSpPr>
          <a:spLocks noChangeShapeType="1"/>
        </xdr:cNvSpPr>
      </xdr:nvSpPr>
      <xdr:spPr bwMode="auto">
        <a:xfrm flipV="1">
          <a:off x="10639425" y="16687800"/>
          <a:ext cx="441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180975</xdr:colOff>
      <xdr:row>70</xdr:row>
      <xdr:rowOff>0</xdr:rowOff>
    </xdr:from>
    <xdr:to>
      <xdr:col>31</xdr:col>
      <xdr:colOff>904875</xdr:colOff>
      <xdr:row>70</xdr:row>
      <xdr:rowOff>0</xdr:rowOff>
    </xdr:to>
    <xdr:sp macro="" textlink="">
      <xdr:nvSpPr>
        <xdr:cNvPr id="7648" name="Line 3"/>
        <xdr:cNvSpPr>
          <a:spLocks noChangeShapeType="1"/>
        </xdr:cNvSpPr>
      </xdr:nvSpPr>
      <xdr:spPr bwMode="auto">
        <a:xfrm>
          <a:off x="21583650" y="16687800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235\Downloads\&#1092;&#1110;&#1085;&#1087;&#1083;&#1072;&#1085;%20&#1079;&#1084;&#1110;&#1085;&#1080;%202018%20&#1087;&#1086;%20&#1088;&#1077;&#1079;&#1091;&#1083;&#1100;&#1090;&#1072;&#1090;&#1072;&#1084;%201%20&#1082;&#1074;&#1072;&#1088;&#1090;&#1072;&#1083;%20&#1079;&#1084;&#1110;&#1085;&#1080;%2013.06.18%20(1)%20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6"/>
      <sheetName val="Лист3"/>
      <sheetName val="Лист4"/>
      <sheetName val="титул"/>
      <sheetName val="Осн. фін. пок."/>
      <sheetName val="I. Фін результат"/>
      <sheetName val="ІІ. Розр. з бюджетом"/>
      <sheetName val="ІІІ. Рух грош. коштів"/>
      <sheetName val="IV. Кап. інвестиції"/>
      <sheetName val=" V. Коефіцієнти"/>
      <sheetName val="6.1. Інша інфо_1"/>
      <sheetName val="6.2. Інша інфо_2"/>
      <sheetName val="Лист1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248"/>
  <sheetViews>
    <sheetView zoomScale="60" zoomScaleNormal="60" zoomScaleSheetLayoutView="80" workbookViewId="0">
      <selection activeCell="H69" sqref="H69"/>
    </sheetView>
  </sheetViews>
  <sheetFormatPr defaultRowHeight="23.25"/>
  <cols>
    <col min="1" max="1" width="44.5703125" style="138" customWidth="1"/>
    <col min="2" max="2" width="17.140625" style="122" customWidth="1"/>
    <col min="3" max="4" width="25.28515625" style="122" customWidth="1"/>
    <col min="5" max="5" width="23.42578125" style="122" customWidth="1"/>
    <col min="6" max="6" width="23.85546875" style="122" customWidth="1"/>
    <col min="7" max="7" width="22.42578125" style="122" customWidth="1"/>
    <col min="8" max="8" width="10" style="138" customWidth="1"/>
    <col min="9" max="9" width="9.5703125" style="138" customWidth="1"/>
    <col min="10" max="16384" width="9.140625" style="138"/>
  </cols>
  <sheetData>
    <row r="1" spans="1:11" ht="23.25" customHeight="1">
      <c r="B1" s="208"/>
      <c r="D1" s="138"/>
      <c r="E1" s="138" t="s">
        <v>237</v>
      </c>
      <c r="F1" s="138"/>
      <c r="G1" s="138"/>
      <c r="H1" s="209"/>
      <c r="I1" s="209"/>
      <c r="J1" s="209"/>
      <c r="K1" s="209"/>
    </row>
    <row r="2" spans="1:11" ht="18.75" customHeight="1">
      <c r="A2" s="210"/>
      <c r="D2" s="211"/>
      <c r="E2" s="264" t="s">
        <v>355</v>
      </c>
      <c r="F2" s="264"/>
      <c r="G2" s="264"/>
      <c r="H2" s="209"/>
      <c r="I2" s="209"/>
      <c r="J2" s="209"/>
      <c r="K2" s="209"/>
    </row>
    <row r="3" spans="1:11" ht="18.75" customHeight="1">
      <c r="A3" s="122"/>
      <c r="C3" s="211"/>
      <c r="D3" s="211"/>
      <c r="E3" s="264"/>
      <c r="F3" s="264"/>
      <c r="G3" s="264"/>
      <c r="H3" s="209"/>
      <c r="I3" s="209"/>
      <c r="J3" s="209"/>
      <c r="K3" s="209"/>
    </row>
    <row r="4" spans="1:11" ht="18.75" customHeight="1">
      <c r="A4" s="122"/>
      <c r="C4" s="211"/>
      <c r="D4" s="211"/>
      <c r="E4" s="264"/>
      <c r="F4" s="264"/>
      <c r="G4" s="264"/>
      <c r="H4" s="209"/>
      <c r="I4" s="209"/>
      <c r="J4" s="209"/>
      <c r="K4" s="209"/>
    </row>
    <row r="5" spans="1:11" ht="84" customHeight="1">
      <c r="B5" s="212"/>
      <c r="C5" s="212"/>
      <c r="E5" s="265"/>
      <c r="F5" s="265"/>
      <c r="G5" s="265"/>
    </row>
    <row r="6" spans="1:11" ht="25.5" customHeight="1">
      <c r="A6" s="213"/>
      <c r="B6" s="259"/>
      <c r="C6" s="259"/>
      <c r="D6" s="259"/>
      <c r="E6" s="214"/>
      <c r="F6" s="215" t="s">
        <v>137</v>
      </c>
      <c r="G6" s="216" t="s">
        <v>258</v>
      </c>
    </row>
    <row r="7" spans="1:11" ht="52.5" customHeight="1">
      <c r="A7" s="217" t="s">
        <v>14</v>
      </c>
      <c r="B7" s="259" t="s">
        <v>411</v>
      </c>
      <c r="C7" s="259"/>
      <c r="D7" s="259"/>
      <c r="E7" s="218"/>
      <c r="F7" s="219" t="s">
        <v>131</v>
      </c>
      <c r="G7" s="216">
        <v>41803086</v>
      </c>
    </row>
    <row r="8" spans="1:11" ht="25.5" customHeight="1">
      <c r="A8" s="213" t="s">
        <v>15</v>
      </c>
      <c r="B8" s="259" t="s">
        <v>391</v>
      </c>
      <c r="C8" s="259"/>
      <c r="D8" s="259"/>
      <c r="E8" s="214"/>
      <c r="F8" s="219" t="s">
        <v>130</v>
      </c>
      <c r="G8" s="216">
        <v>150</v>
      </c>
    </row>
    <row r="9" spans="1:11" ht="25.5" customHeight="1">
      <c r="A9" s="213" t="s">
        <v>19</v>
      </c>
      <c r="B9" s="259" t="s">
        <v>388</v>
      </c>
      <c r="C9" s="259"/>
      <c r="D9" s="259"/>
      <c r="E9" s="214"/>
      <c r="F9" s="219" t="s">
        <v>129</v>
      </c>
      <c r="G9" s="216">
        <v>1210136600</v>
      </c>
    </row>
    <row r="10" spans="1:11" ht="35.25" customHeight="1">
      <c r="A10" s="217" t="s">
        <v>378</v>
      </c>
      <c r="B10" s="259"/>
      <c r="C10" s="259"/>
      <c r="D10" s="259"/>
      <c r="E10" s="218"/>
      <c r="F10" s="219" t="s">
        <v>9</v>
      </c>
      <c r="G10" s="216"/>
    </row>
    <row r="11" spans="1:11" ht="25.5" customHeight="1">
      <c r="A11" s="217" t="s">
        <v>17</v>
      </c>
      <c r="B11" s="259"/>
      <c r="C11" s="259"/>
      <c r="D11" s="259"/>
      <c r="E11" s="218"/>
      <c r="F11" s="219" t="s">
        <v>8</v>
      </c>
      <c r="G11" s="216"/>
    </row>
    <row r="12" spans="1:11" ht="57.75" customHeight="1">
      <c r="A12" s="217" t="s">
        <v>16</v>
      </c>
      <c r="B12" s="259" t="s">
        <v>412</v>
      </c>
      <c r="C12" s="259"/>
      <c r="D12" s="259"/>
      <c r="E12" s="218"/>
      <c r="F12" s="219" t="s">
        <v>10</v>
      </c>
      <c r="G12" s="216" t="s">
        <v>413</v>
      </c>
    </row>
    <row r="13" spans="1:11" ht="48" customHeight="1">
      <c r="A13" s="217" t="s">
        <v>324</v>
      </c>
      <c r="B13" s="259"/>
      <c r="C13" s="259"/>
      <c r="D13" s="259"/>
      <c r="E13" s="259" t="s">
        <v>192</v>
      </c>
      <c r="F13" s="260"/>
      <c r="G13" s="220"/>
    </row>
    <row r="14" spans="1:11" ht="25.5" customHeight="1">
      <c r="A14" s="217" t="s">
        <v>20</v>
      </c>
      <c r="B14" s="259" t="s">
        <v>389</v>
      </c>
      <c r="C14" s="259"/>
      <c r="D14" s="259"/>
      <c r="E14" s="259" t="s">
        <v>193</v>
      </c>
      <c r="F14" s="260"/>
      <c r="G14" s="220"/>
    </row>
    <row r="15" spans="1:11" ht="49.5" customHeight="1">
      <c r="A15" s="217" t="s">
        <v>105</v>
      </c>
      <c r="B15" s="259">
        <v>10</v>
      </c>
      <c r="C15" s="259"/>
      <c r="D15" s="259"/>
      <c r="E15" s="221"/>
      <c r="F15" s="221"/>
      <c r="G15" s="221"/>
    </row>
    <row r="16" spans="1:11" ht="25.5" customHeight="1">
      <c r="A16" s="213" t="s">
        <v>11</v>
      </c>
      <c r="B16" s="259" t="s">
        <v>390</v>
      </c>
      <c r="C16" s="259"/>
      <c r="D16" s="259"/>
      <c r="E16" s="222"/>
      <c r="F16" s="222"/>
      <c r="G16" s="222"/>
    </row>
    <row r="17" spans="1:17" ht="25.5" customHeight="1">
      <c r="A17" s="217" t="s">
        <v>12</v>
      </c>
      <c r="B17" s="272" t="s">
        <v>415</v>
      </c>
      <c r="C17" s="272"/>
      <c r="D17" s="272"/>
      <c r="E17" s="221"/>
      <c r="F17" s="221"/>
      <c r="G17" s="221"/>
    </row>
    <row r="18" spans="1:17" ht="25.5" customHeight="1">
      <c r="A18" s="213" t="s">
        <v>13</v>
      </c>
      <c r="B18" s="259" t="s">
        <v>414</v>
      </c>
      <c r="C18" s="259"/>
      <c r="D18" s="259"/>
      <c r="E18" s="222"/>
      <c r="F18" s="222"/>
      <c r="G18" s="222"/>
    </row>
    <row r="19" spans="1:17" ht="13.5" customHeight="1">
      <c r="A19" s="223"/>
      <c r="B19" s="138"/>
      <c r="C19" s="138"/>
      <c r="D19" s="138"/>
      <c r="E19" s="138"/>
      <c r="F19" s="138"/>
      <c r="G19" s="138"/>
    </row>
    <row r="20" spans="1:17" ht="46.5" customHeight="1">
      <c r="A20" s="263" t="s">
        <v>238</v>
      </c>
      <c r="B20" s="263"/>
      <c r="C20" s="263"/>
      <c r="D20" s="263"/>
      <c r="E20" s="263"/>
      <c r="F20" s="263"/>
      <c r="G20" s="263"/>
    </row>
    <row r="21" spans="1:17" ht="27">
      <c r="A21" s="263" t="s">
        <v>377</v>
      </c>
      <c r="B21" s="263"/>
      <c r="C21" s="263"/>
      <c r="D21" s="263"/>
      <c r="E21" s="263"/>
      <c r="F21" s="263"/>
      <c r="G21" s="263"/>
    </row>
    <row r="22" spans="1:17">
      <c r="A22" s="261" t="s">
        <v>517</v>
      </c>
      <c r="B22" s="261"/>
      <c r="C22" s="261"/>
      <c r="D22" s="261"/>
      <c r="E22" s="261"/>
      <c r="F22" s="261"/>
      <c r="G22" s="261"/>
    </row>
    <row r="23" spans="1:17">
      <c r="A23" s="271" t="s">
        <v>509</v>
      </c>
      <c r="B23" s="271"/>
      <c r="C23" s="271"/>
      <c r="D23" s="271"/>
      <c r="E23" s="271"/>
      <c r="F23" s="271"/>
      <c r="G23" s="271"/>
    </row>
    <row r="24" spans="1:17" ht="9" customHeight="1">
      <c r="A24" s="224"/>
      <c r="B24" s="224"/>
      <c r="C24" s="224"/>
      <c r="D24" s="224"/>
      <c r="E24" s="224"/>
      <c r="F24" s="224"/>
      <c r="G24" s="224"/>
    </row>
    <row r="25" spans="1:17">
      <c r="A25" s="261" t="s">
        <v>205</v>
      </c>
      <c r="B25" s="261"/>
      <c r="C25" s="261"/>
      <c r="D25" s="261"/>
      <c r="E25" s="261"/>
      <c r="F25" s="261"/>
      <c r="G25" s="261"/>
    </row>
    <row r="26" spans="1:17" ht="12" customHeight="1">
      <c r="B26" s="225"/>
      <c r="C26" s="225"/>
      <c r="D26" s="225"/>
      <c r="E26" s="225"/>
      <c r="F26" s="225"/>
      <c r="G26" s="225"/>
    </row>
    <row r="27" spans="1:17" ht="43.5" customHeight="1">
      <c r="A27" s="262" t="s">
        <v>285</v>
      </c>
      <c r="B27" s="270" t="s">
        <v>18</v>
      </c>
      <c r="C27" s="274" t="s">
        <v>354</v>
      </c>
      <c r="D27" s="278" t="s">
        <v>353</v>
      </c>
      <c r="E27" s="278"/>
      <c r="F27" s="278"/>
      <c r="G27" s="278"/>
      <c r="Q27" s="138" t="s">
        <v>370</v>
      </c>
    </row>
    <row r="28" spans="1:17" ht="44.25" customHeight="1">
      <c r="A28" s="262"/>
      <c r="B28" s="270"/>
      <c r="C28" s="275"/>
      <c r="D28" s="226" t="s">
        <v>263</v>
      </c>
      <c r="E28" s="226" t="s">
        <v>246</v>
      </c>
      <c r="F28" s="226" t="s">
        <v>273</v>
      </c>
      <c r="G28" s="226" t="s">
        <v>274</v>
      </c>
    </row>
    <row r="29" spans="1:17" ht="30" customHeight="1">
      <c r="A29" s="216">
        <v>1</v>
      </c>
      <c r="B29" s="227">
        <v>2</v>
      </c>
      <c r="C29" s="216">
        <v>3</v>
      </c>
      <c r="D29" s="216">
        <v>4</v>
      </c>
      <c r="E29" s="227">
        <v>5</v>
      </c>
      <c r="F29" s="216">
        <v>6</v>
      </c>
      <c r="G29" s="227">
        <v>7</v>
      </c>
    </row>
    <row r="30" spans="1:17" ht="24.95" customHeight="1">
      <c r="A30" s="269" t="s">
        <v>98</v>
      </c>
      <c r="B30" s="269"/>
      <c r="C30" s="269"/>
      <c r="D30" s="269"/>
      <c r="E30" s="269"/>
      <c r="F30" s="269"/>
      <c r="G30" s="269"/>
    </row>
    <row r="31" spans="1:17" ht="69.75">
      <c r="A31" s="228" t="s">
        <v>206</v>
      </c>
      <c r="B31" s="227">
        <f>'1. Фін результат'!B9</f>
        <v>1000</v>
      </c>
      <c r="C31" s="121"/>
      <c r="D31" s="121"/>
      <c r="E31" s="121"/>
      <c r="F31" s="121">
        <f>E31-D31</f>
        <v>0</v>
      </c>
      <c r="G31" s="229" t="e">
        <f>E31*100/D31</f>
        <v>#DIV/0!</v>
      </c>
    </row>
    <row r="32" spans="1:17" ht="69.75">
      <c r="A32" s="228" t="s">
        <v>175</v>
      </c>
      <c r="B32" s="227">
        <f>'1. Фін результат'!B10</f>
        <v>1010</v>
      </c>
      <c r="C32" s="121">
        <f>'1. Фін результат'!C10</f>
        <v>0</v>
      </c>
      <c r="D32" s="121">
        <f>'1. Фін результат'!D10</f>
        <v>4657</v>
      </c>
      <c r="E32" s="121">
        <f>'1. Фін результат'!E10</f>
        <v>3916.7</v>
      </c>
      <c r="F32" s="121">
        <f t="shared" ref="F32:F45" si="0">E32-D32</f>
        <v>-740.30000000000018</v>
      </c>
      <c r="G32" s="229">
        <f t="shared" ref="G32:G38" si="1">E32*100/D32</f>
        <v>84.10350010736525</v>
      </c>
    </row>
    <row r="33" spans="1:7">
      <c r="A33" s="230" t="s">
        <v>264</v>
      </c>
      <c r="B33" s="227">
        <f>'1. Фін результат'!B25</f>
        <v>1020</v>
      </c>
      <c r="C33" s="121">
        <f>'1. Фін результат'!C25</f>
        <v>0</v>
      </c>
      <c r="D33" s="121">
        <f>'1. Фін результат'!D25</f>
        <v>4657</v>
      </c>
      <c r="E33" s="121">
        <f>'1. Фін результат'!E25</f>
        <v>3916.7</v>
      </c>
      <c r="F33" s="121">
        <f t="shared" si="0"/>
        <v>-740.30000000000018</v>
      </c>
      <c r="G33" s="229">
        <f t="shared" si="1"/>
        <v>84.10350010736525</v>
      </c>
    </row>
    <row r="34" spans="1:7">
      <c r="A34" s="228" t="s">
        <v>141</v>
      </c>
      <c r="B34" s="227">
        <f>'1. Фін результат'!B30</f>
        <v>1040</v>
      </c>
      <c r="C34" s="121">
        <f>'1. Фін результат'!C30</f>
        <v>1306</v>
      </c>
      <c r="D34" s="121">
        <f>'1. Фін результат'!D30</f>
        <v>466</v>
      </c>
      <c r="E34" s="121">
        <f>'1. Фін результат'!E30</f>
        <v>677.2</v>
      </c>
      <c r="F34" s="121">
        <f t="shared" si="0"/>
        <v>211.20000000000005</v>
      </c>
      <c r="G34" s="229">
        <f t="shared" si="1"/>
        <v>145.32188841201716</v>
      </c>
    </row>
    <row r="35" spans="1:7">
      <c r="A35" s="228" t="s">
        <v>138</v>
      </c>
      <c r="B35" s="227">
        <f>'1. Фін результат'!B60</f>
        <v>1070</v>
      </c>
      <c r="C35" s="121"/>
      <c r="D35" s="121"/>
      <c r="E35" s="121"/>
      <c r="F35" s="121">
        <f t="shared" si="0"/>
        <v>0</v>
      </c>
      <c r="G35" s="229"/>
    </row>
    <row r="36" spans="1:7" ht="46.5">
      <c r="A36" s="228" t="s">
        <v>142</v>
      </c>
      <c r="B36" s="227">
        <f>'1. Фін результат'!B100</f>
        <v>1300</v>
      </c>
      <c r="C36" s="121">
        <f>'1. Фін результат'!C26-'1. Фін результат'!C67</f>
        <v>104</v>
      </c>
      <c r="D36" s="121">
        <f>'1. Фін результат'!D26-'1. Фін результат'!D67</f>
        <v>0</v>
      </c>
      <c r="E36" s="121">
        <f>'1. Фін результат'!E26-'1. Фін результат'!E67</f>
        <v>-22.2</v>
      </c>
      <c r="F36" s="121">
        <f t="shared" si="0"/>
        <v>-22.2</v>
      </c>
      <c r="G36" s="229" t="e">
        <f t="shared" si="1"/>
        <v>#DIV/0!</v>
      </c>
    </row>
    <row r="37" spans="1:7" ht="45">
      <c r="A37" s="231" t="s">
        <v>4</v>
      </c>
      <c r="B37" s="227">
        <f>'1. Фін результат'!B81</f>
        <v>1100</v>
      </c>
      <c r="C37" s="121">
        <f>'1. Фін результат'!C81</f>
        <v>-1202</v>
      </c>
      <c r="D37" s="121">
        <f>'1. Фін результат'!D81</f>
        <v>-5123</v>
      </c>
      <c r="E37" s="121">
        <f>'1. Фін результат'!E81</f>
        <v>-4616.0999999999995</v>
      </c>
      <c r="F37" s="121">
        <f t="shared" si="0"/>
        <v>506.90000000000055</v>
      </c>
      <c r="G37" s="229"/>
    </row>
    <row r="38" spans="1:7">
      <c r="A38" s="232" t="s">
        <v>143</v>
      </c>
      <c r="B38" s="227">
        <f>'1. Фін результат'!B111</f>
        <v>1410</v>
      </c>
      <c r="C38" s="121">
        <f>'1. Фін результат'!C111</f>
        <v>-842</v>
      </c>
      <c r="D38" s="121">
        <f>'1. Фін результат'!D111</f>
        <v>-4166</v>
      </c>
      <c r="E38" s="121">
        <f>'1. Фін результат'!E111</f>
        <v>-3440.9999999999995</v>
      </c>
      <c r="F38" s="121">
        <f t="shared" si="0"/>
        <v>725.00000000000045</v>
      </c>
      <c r="G38" s="229">
        <f t="shared" si="1"/>
        <v>82.597215554488699</v>
      </c>
    </row>
    <row r="39" spans="1:7">
      <c r="A39" s="233" t="s">
        <v>228</v>
      </c>
      <c r="B39" s="227">
        <f>' 5. Коефіцієнти'!B8</f>
        <v>5010</v>
      </c>
      <c r="C39" s="121"/>
      <c r="D39" s="121"/>
      <c r="E39" s="121"/>
      <c r="F39" s="121">
        <f t="shared" si="0"/>
        <v>0</v>
      </c>
      <c r="G39" s="229"/>
    </row>
    <row r="40" spans="1:7" ht="69.75">
      <c r="A40" s="233" t="s">
        <v>144</v>
      </c>
      <c r="B40" s="227">
        <f>'1. Фін результат'!B101</f>
        <v>1310</v>
      </c>
      <c r="C40" s="121"/>
      <c r="D40" s="121"/>
      <c r="E40" s="121"/>
      <c r="F40" s="121">
        <f t="shared" si="0"/>
        <v>0</v>
      </c>
      <c r="G40" s="229"/>
    </row>
    <row r="41" spans="1:7">
      <c r="A41" s="228" t="s">
        <v>232</v>
      </c>
      <c r="B41" s="227">
        <f>'1. Фін результат'!B102</f>
        <v>1320</v>
      </c>
      <c r="C41" s="121">
        <f>'1. Фін результат'!C87</f>
        <v>0</v>
      </c>
      <c r="D41" s="121">
        <f>'1. Фін результат'!D87</f>
        <v>0</v>
      </c>
      <c r="E41" s="121">
        <f>'1. Фін результат'!E87</f>
        <v>46</v>
      </c>
      <c r="F41" s="121">
        <f t="shared" si="0"/>
        <v>46</v>
      </c>
      <c r="G41" s="229"/>
    </row>
    <row r="42" spans="1:7" ht="45">
      <c r="A42" s="232" t="s">
        <v>96</v>
      </c>
      <c r="B42" s="227">
        <f>'1. Фін результат'!B92</f>
        <v>1170</v>
      </c>
      <c r="C42" s="121">
        <f>'1. Фін результат'!C92</f>
        <v>-1202</v>
      </c>
      <c r="D42" s="121">
        <f>'1. Фін результат'!D92</f>
        <v>-5123</v>
      </c>
      <c r="E42" s="121">
        <f>'1. Фін результат'!E92</f>
        <v>-4560.7</v>
      </c>
      <c r="F42" s="121">
        <f t="shared" si="0"/>
        <v>562.30000000000018</v>
      </c>
      <c r="G42" s="229"/>
    </row>
    <row r="43" spans="1:7" ht="46.5">
      <c r="A43" s="234" t="s">
        <v>139</v>
      </c>
      <c r="B43" s="227">
        <f>'1. Фін результат'!B93</f>
        <v>1180</v>
      </c>
      <c r="C43" s="121"/>
      <c r="D43" s="121"/>
      <c r="E43" s="121"/>
      <c r="F43" s="121">
        <f t="shared" si="0"/>
        <v>0</v>
      </c>
      <c r="G43" s="229"/>
    </row>
    <row r="44" spans="1:7" ht="45">
      <c r="A44" s="231" t="s">
        <v>229</v>
      </c>
      <c r="B44" s="227">
        <f>'1. Фін результат'!B95</f>
        <v>1200</v>
      </c>
      <c r="C44" s="121">
        <f>'1. Фін результат'!C95</f>
        <v>-1202</v>
      </c>
      <c r="D44" s="121">
        <f>'1. Фін результат'!D95</f>
        <v>-5123</v>
      </c>
      <c r="E44" s="121">
        <f>'1. Фін результат'!E95</f>
        <v>-4560.7</v>
      </c>
      <c r="F44" s="121">
        <f t="shared" si="0"/>
        <v>562.30000000000018</v>
      </c>
      <c r="G44" s="229"/>
    </row>
    <row r="45" spans="1:7" ht="46.5">
      <c r="A45" s="233" t="s">
        <v>230</v>
      </c>
      <c r="B45" s="227">
        <f>' 5. Коефіцієнти'!B11</f>
        <v>5040</v>
      </c>
      <c r="C45" s="121"/>
      <c r="D45" s="121"/>
      <c r="E45" s="121">
        <f>' 5. Коефіцієнти'!E11</f>
        <v>0</v>
      </c>
      <c r="F45" s="121">
        <f t="shared" si="0"/>
        <v>0</v>
      </c>
      <c r="G45" s="229"/>
    </row>
    <row r="46" spans="1:7">
      <c r="A46" s="266" t="s">
        <v>156</v>
      </c>
      <c r="B46" s="267"/>
      <c r="C46" s="267"/>
      <c r="D46" s="267"/>
      <c r="E46" s="267"/>
      <c r="F46" s="267"/>
      <c r="G46" s="268"/>
    </row>
    <row r="47" spans="1:7" ht="46.5">
      <c r="A47" s="233" t="s">
        <v>356</v>
      </c>
      <c r="B47" s="227">
        <f>'2. Розрахунки з бюджетом'!B20</f>
        <v>2100</v>
      </c>
      <c r="C47" s="121"/>
      <c r="D47" s="121"/>
      <c r="E47" s="121"/>
      <c r="F47" s="121"/>
      <c r="G47" s="229"/>
    </row>
    <row r="48" spans="1:7" ht="46.5">
      <c r="A48" s="235" t="s">
        <v>155</v>
      </c>
      <c r="B48" s="227">
        <f>'2. Розрахунки з бюджетом'!B23</f>
        <v>2110</v>
      </c>
      <c r="C48" s="121"/>
      <c r="D48" s="121"/>
      <c r="E48" s="121"/>
      <c r="F48" s="121"/>
      <c r="G48" s="229"/>
    </row>
    <row r="49" spans="1:7" ht="93">
      <c r="A49" s="235" t="s">
        <v>348</v>
      </c>
      <c r="B49" s="227" t="s">
        <v>318</v>
      </c>
      <c r="C49" s="121"/>
      <c r="D49" s="121"/>
      <c r="E49" s="121"/>
      <c r="F49" s="121">
        <f>E49-D49</f>
        <v>0</v>
      </c>
      <c r="G49" s="229" t="e">
        <f>E49*100/D49</f>
        <v>#DIV/0!</v>
      </c>
    </row>
    <row r="50" spans="1:7" ht="93">
      <c r="A50" s="233" t="s">
        <v>256</v>
      </c>
      <c r="B50" s="227">
        <f>'2. Розрахунки з бюджетом'!B26</f>
        <v>2140</v>
      </c>
      <c r="C50" s="121">
        <f>'2. Розрахунки з бюджетом'!C26</f>
        <v>137</v>
      </c>
      <c r="D50" s="121">
        <f>'2. Розрахунки з бюджетом'!D26</f>
        <v>97</v>
      </c>
      <c r="E50" s="121">
        <f>'2. Розрахунки з бюджетом'!E26</f>
        <v>153.1</v>
      </c>
      <c r="F50" s="121">
        <f>E50-D50</f>
        <v>56.099999999999994</v>
      </c>
      <c r="G50" s="229">
        <f>E50*100/D50</f>
        <v>157.83505154639175</v>
      </c>
    </row>
    <row r="51" spans="1:7" ht="93">
      <c r="A51" s="233" t="s">
        <v>83</v>
      </c>
      <c r="B51" s="227">
        <f>'2. Розрахунки з бюджетом'!B39</f>
        <v>2150</v>
      </c>
      <c r="C51" s="121">
        <f>'2. Розрахунки з бюджетом'!C39</f>
        <v>153</v>
      </c>
      <c r="D51" s="121">
        <f>'2. Розрахунки з бюджетом'!D39</f>
        <v>108</v>
      </c>
      <c r="E51" s="121">
        <f>'2. Розрахунки з бюджетом'!E39</f>
        <v>171</v>
      </c>
      <c r="F51" s="121">
        <f>E51-D51</f>
        <v>63</v>
      </c>
      <c r="G51" s="229">
        <f>E51*100/D51</f>
        <v>158.33333333333334</v>
      </c>
    </row>
    <row r="52" spans="1:7" ht="45">
      <c r="A52" s="232" t="s">
        <v>265</v>
      </c>
      <c r="B52" s="227">
        <f>'2. Розрахунки з бюджетом'!B40</f>
        <v>2200</v>
      </c>
      <c r="C52" s="121">
        <f>'2. Розрахунки з бюджетом'!C40</f>
        <v>290</v>
      </c>
      <c r="D52" s="121">
        <f>'2. Розрахунки з бюджетом'!D40</f>
        <v>205</v>
      </c>
      <c r="E52" s="121">
        <f>'2. Розрахунки з бюджетом'!E40</f>
        <v>324.10000000000002</v>
      </c>
      <c r="F52" s="121">
        <f>E52-D52</f>
        <v>119.10000000000002</v>
      </c>
      <c r="G52" s="229">
        <f>E52*100/D52</f>
        <v>158.09756097560978</v>
      </c>
    </row>
    <row r="53" spans="1:7">
      <c r="A53" s="266" t="s">
        <v>154</v>
      </c>
      <c r="B53" s="267"/>
      <c r="C53" s="267"/>
      <c r="D53" s="267"/>
      <c r="E53" s="267"/>
      <c r="F53" s="267"/>
      <c r="G53" s="268"/>
    </row>
    <row r="54" spans="1:7" ht="45">
      <c r="A54" s="232" t="s">
        <v>145</v>
      </c>
      <c r="B54" s="227">
        <f>'3. Рух грошових коштів'!B80</f>
        <v>3600</v>
      </c>
      <c r="C54" s="121">
        <f>'3. Рух грошових коштів'!C80</f>
        <v>3388</v>
      </c>
      <c r="D54" s="121">
        <f>'3. Рух грошових коштів'!D80</f>
        <v>563</v>
      </c>
      <c r="E54" s="121">
        <f>'3. Рух грошових коштів'!E80</f>
        <v>563</v>
      </c>
      <c r="F54" s="121">
        <f t="shared" ref="F54:F59" si="2">E54-D54</f>
        <v>0</v>
      </c>
      <c r="G54" s="229">
        <f>E54*100/D54</f>
        <v>100</v>
      </c>
    </row>
    <row r="55" spans="1:7" ht="69.75">
      <c r="A55" s="233" t="s">
        <v>146</v>
      </c>
      <c r="B55" s="227">
        <f>'3. Рух грошових коштів'!B22</f>
        <v>3090</v>
      </c>
      <c r="C55" s="121">
        <f>'3. Рух грошових коштів'!C22</f>
        <v>-667</v>
      </c>
      <c r="D55" s="121">
        <f>'3. Рух грошових коштів'!D22</f>
        <v>-4166</v>
      </c>
      <c r="E55" s="121">
        <f>'3. Рух грошових коштів'!E22</f>
        <v>-5961.7</v>
      </c>
      <c r="F55" s="121">
        <f t="shared" si="2"/>
        <v>-1795.6999999999998</v>
      </c>
      <c r="G55" s="229">
        <f>E55*100/D55</f>
        <v>143.10369659145462</v>
      </c>
    </row>
    <row r="56" spans="1:7" ht="69.75">
      <c r="A56" s="233" t="s">
        <v>233</v>
      </c>
      <c r="B56" s="227">
        <f>'3. Рух грошових коштів'!B50</f>
        <v>3320</v>
      </c>
      <c r="C56" s="121">
        <f>'3. Рух грошових коштів'!C50</f>
        <v>-31195</v>
      </c>
      <c r="D56" s="121">
        <f>'3. Рух грошових коштів'!D50</f>
        <v>0</v>
      </c>
      <c r="E56" s="121">
        <f>'3. Рух грошових коштів'!E50</f>
        <v>-10.6</v>
      </c>
      <c r="F56" s="121">
        <f t="shared" si="2"/>
        <v>-10.6</v>
      </c>
      <c r="G56" s="229"/>
    </row>
    <row r="57" spans="1:7" ht="69.75">
      <c r="A57" s="233" t="s">
        <v>147</v>
      </c>
      <c r="B57" s="227">
        <f>'3. Рух грошових коштів'!B78</f>
        <v>3580</v>
      </c>
      <c r="C57" s="121">
        <f>'3. Рух грошових коштів'!C78</f>
        <v>29483</v>
      </c>
      <c r="D57" s="121">
        <f>'3. Рух грошових коштів'!D78</f>
        <v>12318</v>
      </c>
      <c r="E57" s="121">
        <f>'3. Рух грошових коштів'!E78</f>
        <v>8000</v>
      </c>
      <c r="F57" s="121">
        <f t="shared" si="2"/>
        <v>-4318</v>
      </c>
      <c r="G57" s="229"/>
    </row>
    <row r="58" spans="1:7" ht="54" customHeight="1">
      <c r="A58" s="233" t="s">
        <v>170</v>
      </c>
      <c r="B58" s="227">
        <f>'3. Рух грошових коштів'!B81</f>
        <v>3610</v>
      </c>
      <c r="C58" s="121"/>
      <c r="D58" s="121"/>
      <c r="E58" s="121"/>
      <c r="F58" s="121">
        <f t="shared" si="2"/>
        <v>0</v>
      </c>
      <c r="G58" s="229"/>
    </row>
    <row r="59" spans="1:7" ht="42" customHeight="1">
      <c r="A59" s="232" t="s">
        <v>148</v>
      </c>
      <c r="B59" s="227">
        <f>'3. Рух грошових коштів'!B82</f>
        <v>3620</v>
      </c>
      <c r="C59" s="121">
        <f>'3. Рух грошових коштів'!C82</f>
        <v>1009</v>
      </c>
      <c r="D59" s="121">
        <f>'3. Рух грошових коштів'!D82</f>
        <v>8715</v>
      </c>
      <c r="E59" s="121">
        <f>'3. Рух грошових коштів'!E82</f>
        <v>2590.6999999999998</v>
      </c>
      <c r="F59" s="121">
        <f t="shared" si="2"/>
        <v>-6124.3</v>
      </c>
      <c r="G59" s="229">
        <f>E59*100/D59</f>
        <v>29.726907630522085</v>
      </c>
    </row>
    <row r="60" spans="1:7">
      <c r="A60" s="276" t="s">
        <v>213</v>
      </c>
      <c r="B60" s="277"/>
      <c r="C60" s="277"/>
      <c r="D60" s="277"/>
      <c r="E60" s="277"/>
      <c r="F60" s="277"/>
      <c r="G60" s="277"/>
    </row>
    <row r="61" spans="1:7">
      <c r="A61" s="233" t="s">
        <v>212</v>
      </c>
      <c r="B61" s="216">
        <f>'4. Кап. інвестиції'!B6</f>
        <v>4000</v>
      </c>
      <c r="C61" s="121"/>
      <c r="D61" s="121"/>
      <c r="E61" s="121"/>
      <c r="F61" s="121"/>
      <c r="G61" s="229"/>
    </row>
    <row r="62" spans="1:7">
      <c r="A62" s="273" t="s">
        <v>215</v>
      </c>
      <c r="B62" s="273"/>
      <c r="C62" s="273"/>
      <c r="D62" s="273"/>
      <c r="E62" s="273"/>
      <c r="F62" s="273"/>
      <c r="G62" s="273"/>
    </row>
    <row r="63" spans="1:7" ht="46.5">
      <c r="A63" s="233" t="s">
        <v>173</v>
      </c>
      <c r="B63" s="216">
        <f>' 5. Коефіцієнти'!B9</f>
        <v>5020</v>
      </c>
      <c r="C63" s="121"/>
      <c r="D63" s="121"/>
      <c r="E63" s="121">
        <f>' 5. Коефіцієнти'!E9</f>
        <v>-6.3565534927802869E-2</v>
      </c>
      <c r="F63" s="121"/>
      <c r="G63" s="229"/>
    </row>
    <row r="64" spans="1:7" ht="46.5">
      <c r="A64" s="233" t="s">
        <v>169</v>
      </c>
      <c r="B64" s="216">
        <f>' 5. Коефіцієнти'!B10</f>
        <v>5030</v>
      </c>
      <c r="C64" s="121"/>
      <c r="D64" s="121"/>
      <c r="E64" s="121">
        <f>' 5. Коефіцієнти'!E10</f>
        <v>-6.3745003214715004E-2</v>
      </c>
      <c r="F64" s="121"/>
      <c r="G64" s="229"/>
    </row>
    <row r="65" spans="1:7" ht="46.5">
      <c r="A65" s="233" t="s">
        <v>231</v>
      </c>
      <c r="B65" s="216">
        <f>' 5. Коефіцієнти'!B14</f>
        <v>5110</v>
      </c>
      <c r="C65" s="121"/>
      <c r="D65" s="121"/>
      <c r="E65" s="236" t="e">
        <f>' 5. Коефіцієнти'!E14</f>
        <v>#DIV/0!</v>
      </c>
      <c r="F65" s="121"/>
      <c r="G65" s="229"/>
    </row>
    <row r="66" spans="1:7">
      <c r="A66" s="266" t="s">
        <v>214</v>
      </c>
      <c r="B66" s="267"/>
      <c r="C66" s="267"/>
      <c r="D66" s="267"/>
      <c r="E66" s="267"/>
      <c r="F66" s="267"/>
      <c r="G66" s="268"/>
    </row>
    <row r="67" spans="1:7">
      <c r="A67" s="233" t="s">
        <v>149</v>
      </c>
      <c r="B67" s="216">
        <v>6000</v>
      </c>
      <c r="C67" s="121">
        <v>63677</v>
      </c>
      <c r="D67" s="121">
        <v>64895</v>
      </c>
      <c r="E67" s="121">
        <v>67563</v>
      </c>
      <c r="F67" s="121">
        <f>E67-D67</f>
        <v>2668</v>
      </c>
      <c r="G67" s="229">
        <f>E67*100/D67</f>
        <v>104.11125664535018</v>
      </c>
    </row>
    <row r="68" spans="1:7">
      <c r="A68" s="233" t="s">
        <v>150</v>
      </c>
      <c r="B68" s="216">
        <v>6010</v>
      </c>
      <c r="C68" s="121">
        <v>1025</v>
      </c>
      <c r="D68" s="121">
        <v>8715</v>
      </c>
      <c r="E68" s="121">
        <v>4185</v>
      </c>
      <c r="F68" s="121">
        <f>E68-D68</f>
        <v>-4530</v>
      </c>
      <c r="G68" s="229"/>
    </row>
    <row r="69" spans="1:7" ht="46.5">
      <c r="A69" s="233" t="s">
        <v>268</v>
      </c>
      <c r="B69" s="216">
        <v>6020</v>
      </c>
      <c r="C69" s="121">
        <v>1009</v>
      </c>
      <c r="D69" s="121">
        <v>8715</v>
      </c>
      <c r="E69" s="121">
        <v>2591</v>
      </c>
      <c r="F69" s="121">
        <f>E69-D69</f>
        <v>-6124</v>
      </c>
      <c r="G69" s="229"/>
    </row>
    <row r="70" spans="1:7" s="139" customFormat="1">
      <c r="A70" s="232" t="s">
        <v>266</v>
      </c>
      <c r="B70" s="216">
        <v>6030</v>
      </c>
      <c r="C70" s="121">
        <f t="shared" ref="C70:D70" si="3">C67+C68</f>
        <v>64702</v>
      </c>
      <c r="D70" s="121">
        <f t="shared" si="3"/>
        <v>73610</v>
      </c>
      <c r="E70" s="121">
        <f>E67+E68</f>
        <v>71748</v>
      </c>
      <c r="F70" s="121">
        <f t="shared" ref="F70:F76" si="4">E70-D70</f>
        <v>-1862</v>
      </c>
      <c r="G70" s="229">
        <f t="shared" ref="G70:G76" si="5">E70*100/D70</f>
        <v>97.470452384186927</v>
      </c>
    </row>
    <row r="71" spans="1:7" ht="46.5">
      <c r="A71" s="233" t="s">
        <v>171</v>
      </c>
      <c r="B71" s="216">
        <v>6040</v>
      </c>
      <c r="C71" s="121"/>
      <c r="D71" s="121">
        <v>0</v>
      </c>
      <c r="E71" s="121"/>
      <c r="F71" s="121">
        <f t="shared" si="4"/>
        <v>0</v>
      </c>
      <c r="G71" s="229"/>
    </row>
    <row r="72" spans="1:7" ht="46.5">
      <c r="A72" s="233" t="s">
        <v>172</v>
      </c>
      <c r="B72" s="216">
        <v>6050</v>
      </c>
      <c r="C72" s="121">
        <v>214</v>
      </c>
      <c r="D72" s="121">
        <v>173</v>
      </c>
      <c r="E72" s="121">
        <v>202</v>
      </c>
      <c r="F72" s="121">
        <f t="shared" si="4"/>
        <v>29</v>
      </c>
      <c r="G72" s="237">
        <f t="shared" si="5"/>
        <v>116.76300578034682</v>
      </c>
    </row>
    <row r="73" spans="1:7" s="139" customFormat="1" ht="45">
      <c r="A73" s="232" t="s">
        <v>267</v>
      </c>
      <c r="B73" s="216">
        <v>6060</v>
      </c>
      <c r="C73" s="121">
        <f>C71+C72</f>
        <v>214</v>
      </c>
      <c r="D73" s="121">
        <f t="shared" ref="D73:E73" si="6">D71+D72</f>
        <v>173</v>
      </c>
      <c r="E73" s="121">
        <f t="shared" si="6"/>
        <v>202</v>
      </c>
      <c r="F73" s="121">
        <f t="shared" si="4"/>
        <v>29</v>
      </c>
      <c r="G73" s="237">
        <f t="shared" si="5"/>
        <v>116.76300578034682</v>
      </c>
    </row>
    <row r="74" spans="1:7" ht="46.5">
      <c r="A74" s="233" t="s">
        <v>269</v>
      </c>
      <c r="B74" s="216">
        <v>6070</v>
      </c>
      <c r="C74" s="121"/>
      <c r="D74" s="121">
        <v>0</v>
      </c>
      <c r="E74" s="121"/>
      <c r="F74" s="121">
        <f t="shared" si="4"/>
        <v>0</v>
      </c>
      <c r="G74" s="229"/>
    </row>
    <row r="75" spans="1:7" ht="46.5">
      <c r="A75" s="233" t="s">
        <v>270</v>
      </c>
      <c r="B75" s="216">
        <v>6080</v>
      </c>
      <c r="C75" s="121"/>
      <c r="D75" s="121">
        <v>0</v>
      </c>
      <c r="E75" s="121"/>
      <c r="F75" s="121">
        <f t="shared" si="4"/>
        <v>0</v>
      </c>
      <c r="G75" s="229"/>
    </row>
    <row r="76" spans="1:7" s="139" customFormat="1">
      <c r="A76" s="232" t="s">
        <v>151</v>
      </c>
      <c r="B76" s="216">
        <v>6090</v>
      </c>
      <c r="C76" s="121">
        <f>C70-C73</f>
        <v>64488</v>
      </c>
      <c r="D76" s="121">
        <f>D70-D73</f>
        <v>73437</v>
      </c>
      <c r="E76" s="121">
        <v>71546</v>
      </c>
      <c r="F76" s="121">
        <f t="shared" si="4"/>
        <v>-1891</v>
      </c>
      <c r="G76" s="229">
        <f t="shared" si="5"/>
        <v>97.425003744706345</v>
      </c>
    </row>
    <row r="77" spans="1:7">
      <c r="A77" s="238"/>
    </row>
    <row r="78" spans="1:7" ht="26.25">
      <c r="A78" s="174" t="s">
        <v>475</v>
      </c>
      <c r="B78" s="239"/>
      <c r="C78" s="138"/>
      <c r="D78" s="138"/>
      <c r="E78" s="138"/>
      <c r="F78" s="271" t="s">
        <v>434</v>
      </c>
      <c r="G78" s="271"/>
    </row>
    <row r="79" spans="1:7" s="240" customFormat="1">
      <c r="A79" s="208" t="s">
        <v>474</v>
      </c>
      <c r="C79" s="271" t="s">
        <v>78</v>
      </c>
      <c r="D79" s="271"/>
      <c r="E79" s="138"/>
      <c r="F79" s="240" t="s">
        <v>102</v>
      </c>
    </row>
    <row r="81" spans="1:7" ht="42.75" customHeight="1">
      <c r="A81" s="211"/>
    </row>
    <row r="82" spans="1:7" ht="113.25" customHeight="1">
      <c r="A82" s="279"/>
      <c r="B82" s="279"/>
      <c r="C82" s="279"/>
      <c r="D82" s="279"/>
      <c r="E82" s="279"/>
      <c r="F82" s="279"/>
      <c r="G82" s="279"/>
    </row>
    <row r="83" spans="1:7">
      <c r="A83" s="211"/>
    </row>
    <row r="84" spans="1:7">
      <c r="A84" s="211"/>
    </row>
    <row r="85" spans="1:7">
      <c r="A85" s="211"/>
    </row>
    <row r="86" spans="1:7">
      <c r="A86" s="211"/>
    </row>
    <row r="87" spans="1:7">
      <c r="A87" s="211"/>
    </row>
    <row r="88" spans="1:7">
      <c r="A88" s="211"/>
    </row>
    <row r="89" spans="1:7">
      <c r="A89" s="211"/>
    </row>
    <row r="90" spans="1:7">
      <c r="A90" s="211"/>
    </row>
    <row r="91" spans="1:7">
      <c r="A91" s="211"/>
    </row>
    <row r="92" spans="1:7">
      <c r="A92" s="211"/>
    </row>
    <row r="93" spans="1:7">
      <c r="A93" s="211"/>
    </row>
    <row r="94" spans="1:7">
      <c r="A94" s="211"/>
    </row>
    <row r="95" spans="1:7">
      <c r="A95" s="211"/>
    </row>
    <row r="96" spans="1:7">
      <c r="A96" s="211"/>
    </row>
    <row r="97" spans="1:1">
      <c r="A97" s="211"/>
    </row>
    <row r="98" spans="1:1">
      <c r="A98" s="211"/>
    </row>
    <row r="99" spans="1:1">
      <c r="A99" s="211"/>
    </row>
    <row r="100" spans="1:1">
      <c r="A100" s="211"/>
    </row>
    <row r="101" spans="1:1">
      <c r="A101" s="211"/>
    </row>
    <row r="102" spans="1:1">
      <c r="A102" s="211"/>
    </row>
    <row r="103" spans="1:1">
      <c r="A103" s="211"/>
    </row>
    <row r="104" spans="1:1">
      <c r="A104" s="211"/>
    </row>
    <row r="105" spans="1:1">
      <c r="A105" s="211"/>
    </row>
    <row r="106" spans="1:1">
      <c r="A106" s="211"/>
    </row>
    <row r="107" spans="1:1">
      <c r="A107" s="211"/>
    </row>
    <row r="108" spans="1:1">
      <c r="A108" s="211"/>
    </row>
    <row r="109" spans="1:1">
      <c r="A109" s="211"/>
    </row>
    <row r="110" spans="1:1">
      <c r="A110" s="211"/>
    </row>
    <row r="111" spans="1:1">
      <c r="A111" s="211"/>
    </row>
    <row r="112" spans="1:1">
      <c r="A112" s="211"/>
    </row>
    <row r="113" spans="1:1">
      <c r="A113" s="211"/>
    </row>
    <row r="114" spans="1:1">
      <c r="A114" s="211"/>
    </row>
    <row r="115" spans="1:1">
      <c r="A115" s="211"/>
    </row>
    <row r="116" spans="1:1">
      <c r="A116" s="211"/>
    </row>
    <row r="117" spans="1:1">
      <c r="A117" s="211"/>
    </row>
    <row r="118" spans="1:1">
      <c r="A118" s="211"/>
    </row>
    <row r="119" spans="1:1">
      <c r="A119" s="211"/>
    </row>
    <row r="120" spans="1:1">
      <c r="A120" s="211"/>
    </row>
    <row r="121" spans="1:1">
      <c r="A121" s="211"/>
    </row>
    <row r="122" spans="1:1">
      <c r="A122" s="211"/>
    </row>
    <row r="123" spans="1:1">
      <c r="A123" s="211"/>
    </row>
    <row r="124" spans="1:1">
      <c r="A124" s="211"/>
    </row>
    <row r="125" spans="1:1">
      <c r="A125" s="211"/>
    </row>
    <row r="126" spans="1:1">
      <c r="A126" s="211"/>
    </row>
    <row r="127" spans="1:1">
      <c r="A127" s="211"/>
    </row>
    <row r="128" spans="1:1">
      <c r="A128" s="211"/>
    </row>
    <row r="129" spans="1:1">
      <c r="A129" s="211"/>
    </row>
    <row r="130" spans="1:1">
      <c r="A130" s="211"/>
    </row>
    <row r="131" spans="1:1">
      <c r="A131" s="211"/>
    </row>
    <row r="132" spans="1:1">
      <c r="A132" s="211"/>
    </row>
    <row r="133" spans="1:1">
      <c r="A133" s="211"/>
    </row>
    <row r="134" spans="1:1">
      <c r="A134" s="211"/>
    </row>
    <row r="135" spans="1:1">
      <c r="A135" s="211"/>
    </row>
    <row r="136" spans="1:1">
      <c r="A136" s="211"/>
    </row>
    <row r="137" spans="1:1">
      <c r="A137" s="211"/>
    </row>
    <row r="138" spans="1:1">
      <c r="A138" s="211"/>
    </row>
    <row r="139" spans="1:1">
      <c r="A139" s="211"/>
    </row>
    <row r="140" spans="1:1">
      <c r="A140" s="211"/>
    </row>
    <row r="141" spans="1:1">
      <c r="A141" s="211"/>
    </row>
    <row r="142" spans="1:1">
      <c r="A142" s="211"/>
    </row>
    <row r="143" spans="1:1">
      <c r="A143" s="211"/>
    </row>
    <row r="144" spans="1:1">
      <c r="A144" s="211"/>
    </row>
    <row r="145" spans="1:1">
      <c r="A145" s="211"/>
    </row>
    <row r="146" spans="1:1">
      <c r="A146" s="211"/>
    </row>
    <row r="147" spans="1:1">
      <c r="A147" s="211"/>
    </row>
    <row r="148" spans="1:1">
      <c r="A148" s="211"/>
    </row>
    <row r="149" spans="1:1">
      <c r="A149" s="211"/>
    </row>
    <row r="150" spans="1:1">
      <c r="A150" s="211"/>
    </row>
    <row r="151" spans="1:1">
      <c r="A151" s="211"/>
    </row>
    <row r="152" spans="1:1">
      <c r="A152" s="211"/>
    </row>
    <row r="153" spans="1:1">
      <c r="A153" s="211"/>
    </row>
    <row r="154" spans="1:1">
      <c r="A154" s="211"/>
    </row>
    <row r="155" spans="1:1">
      <c r="A155" s="211"/>
    </row>
    <row r="156" spans="1:1">
      <c r="A156" s="211"/>
    </row>
    <row r="157" spans="1:1">
      <c r="A157" s="211"/>
    </row>
    <row r="158" spans="1:1">
      <c r="A158" s="211"/>
    </row>
    <row r="159" spans="1:1">
      <c r="A159" s="211"/>
    </row>
    <row r="160" spans="1:1">
      <c r="A160" s="211"/>
    </row>
    <row r="161" spans="1:1">
      <c r="A161" s="211"/>
    </row>
    <row r="162" spans="1:1">
      <c r="A162" s="211"/>
    </row>
    <row r="163" spans="1:1">
      <c r="A163" s="211"/>
    </row>
    <row r="164" spans="1:1">
      <c r="A164" s="211"/>
    </row>
    <row r="165" spans="1:1">
      <c r="A165" s="211"/>
    </row>
    <row r="166" spans="1:1">
      <c r="A166" s="211"/>
    </row>
    <row r="167" spans="1:1">
      <c r="A167" s="211"/>
    </row>
    <row r="168" spans="1:1">
      <c r="A168" s="211"/>
    </row>
    <row r="169" spans="1:1">
      <c r="A169" s="211"/>
    </row>
    <row r="170" spans="1:1">
      <c r="A170" s="211"/>
    </row>
    <row r="171" spans="1:1">
      <c r="A171" s="211"/>
    </row>
    <row r="172" spans="1:1">
      <c r="A172" s="211"/>
    </row>
    <row r="173" spans="1:1">
      <c r="A173" s="211"/>
    </row>
    <row r="174" spans="1:1">
      <c r="A174" s="211"/>
    </row>
    <row r="175" spans="1:1">
      <c r="A175" s="211"/>
    </row>
    <row r="176" spans="1:1">
      <c r="A176" s="211"/>
    </row>
    <row r="177" spans="1:1">
      <c r="A177" s="211"/>
    </row>
    <row r="178" spans="1:1">
      <c r="A178" s="211"/>
    </row>
    <row r="179" spans="1:1">
      <c r="A179" s="211"/>
    </row>
    <row r="180" spans="1:1">
      <c r="A180" s="211"/>
    </row>
    <row r="181" spans="1:1">
      <c r="A181" s="211"/>
    </row>
    <row r="182" spans="1:1">
      <c r="A182" s="211"/>
    </row>
    <row r="183" spans="1:1">
      <c r="A183" s="211"/>
    </row>
    <row r="184" spans="1:1">
      <c r="A184" s="211"/>
    </row>
    <row r="185" spans="1:1">
      <c r="A185" s="211"/>
    </row>
    <row r="186" spans="1:1">
      <c r="A186" s="211"/>
    </row>
    <row r="187" spans="1:1">
      <c r="A187" s="211"/>
    </row>
    <row r="188" spans="1:1">
      <c r="A188" s="211"/>
    </row>
    <row r="189" spans="1:1">
      <c r="A189" s="211"/>
    </row>
    <row r="190" spans="1:1">
      <c r="A190" s="211"/>
    </row>
    <row r="191" spans="1:1">
      <c r="A191" s="211"/>
    </row>
    <row r="192" spans="1:1">
      <c r="A192" s="211"/>
    </row>
    <row r="193" spans="1:1">
      <c r="A193" s="211"/>
    </row>
    <row r="194" spans="1:1">
      <c r="A194" s="211"/>
    </row>
    <row r="195" spans="1:1">
      <c r="A195" s="211"/>
    </row>
    <row r="196" spans="1:1">
      <c r="A196" s="211"/>
    </row>
    <row r="197" spans="1:1">
      <c r="A197" s="211"/>
    </row>
    <row r="198" spans="1:1">
      <c r="A198" s="211"/>
    </row>
    <row r="199" spans="1:1">
      <c r="A199" s="211"/>
    </row>
    <row r="200" spans="1:1">
      <c r="A200" s="211"/>
    </row>
    <row r="201" spans="1:1">
      <c r="A201" s="211"/>
    </row>
    <row r="202" spans="1:1">
      <c r="A202" s="211"/>
    </row>
    <row r="203" spans="1:1">
      <c r="A203" s="211"/>
    </row>
    <row r="204" spans="1:1">
      <c r="A204" s="211"/>
    </row>
    <row r="205" spans="1:1">
      <c r="A205" s="211"/>
    </row>
    <row r="206" spans="1:1">
      <c r="A206" s="211"/>
    </row>
    <row r="207" spans="1:1">
      <c r="A207" s="211"/>
    </row>
    <row r="208" spans="1:1">
      <c r="A208" s="211"/>
    </row>
    <row r="209" spans="1:1">
      <c r="A209" s="211"/>
    </row>
    <row r="210" spans="1:1">
      <c r="A210" s="211"/>
    </row>
    <row r="211" spans="1:1">
      <c r="A211" s="211"/>
    </row>
    <row r="212" spans="1:1">
      <c r="A212" s="211"/>
    </row>
    <row r="213" spans="1:1">
      <c r="A213" s="211"/>
    </row>
    <row r="214" spans="1:1">
      <c r="A214" s="211"/>
    </row>
    <row r="215" spans="1:1">
      <c r="A215" s="211"/>
    </row>
    <row r="216" spans="1:1">
      <c r="A216" s="211"/>
    </row>
    <row r="217" spans="1:1">
      <c r="A217" s="211"/>
    </row>
    <row r="218" spans="1:1">
      <c r="A218" s="211"/>
    </row>
    <row r="219" spans="1:1">
      <c r="A219" s="211"/>
    </row>
    <row r="220" spans="1:1">
      <c r="A220" s="211"/>
    </row>
    <row r="221" spans="1:1">
      <c r="A221" s="211"/>
    </row>
    <row r="222" spans="1:1">
      <c r="A222" s="211"/>
    </row>
    <row r="223" spans="1:1">
      <c r="A223" s="211"/>
    </row>
    <row r="224" spans="1:1">
      <c r="A224" s="211"/>
    </row>
    <row r="225" spans="1:1">
      <c r="A225" s="211"/>
    </row>
    <row r="226" spans="1:1">
      <c r="A226" s="211"/>
    </row>
    <row r="227" spans="1:1">
      <c r="A227" s="211"/>
    </row>
    <row r="228" spans="1:1">
      <c r="A228" s="211"/>
    </row>
    <row r="229" spans="1:1">
      <c r="A229" s="211"/>
    </row>
    <row r="230" spans="1:1">
      <c r="A230" s="211"/>
    </row>
    <row r="231" spans="1:1">
      <c r="A231" s="211"/>
    </row>
    <row r="232" spans="1:1">
      <c r="A232" s="211"/>
    </row>
    <row r="233" spans="1:1">
      <c r="A233" s="211"/>
    </row>
    <row r="234" spans="1:1">
      <c r="A234" s="211"/>
    </row>
    <row r="235" spans="1:1">
      <c r="A235" s="211"/>
    </row>
    <row r="236" spans="1:1">
      <c r="A236" s="211"/>
    </row>
    <row r="237" spans="1:1">
      <c r="A237" s="211"/>
    </row>
    <row r="238" spans="1:1">
      <c r="A238" s="211"/>
    </row>
    <row r="239" spans="1:1">
      <c r="A239" s="211"/>
    </row>
    <row r="240" spans="1:1">
      <c r="A240" s="211"/>
    </row>
    <row r="241" spans="1:1">
      <c r="A241" s="211"/>
    </row>
    <row r="242" spans="1:1">
      <c r="A242" s="211"/>
    </row>
    <row r="243" spans="1:1">
      <c r="A243" s="211"/>
    </row>
    <row r="244" spans="1:1">
      <c r="A244" s="211"/>
    </row>
    <row r="245" spans="1:1">
      <c r="A245" s="211"/>
    </row>
    <row r="246" spans="1:1">
      <c r="A246" s="211"/>
    </row>
    <row r="247" spans="1:1">
      <c r="A247" s="211"/>
    </row>
    <row r="248" spans="1:1">
      <c r="A248" s="211"/>
    </row>
  </sheetData>
  <mergeCells count="34">
    <mergeCell ref="A60:G60"/>
    <mergeCell ref="D27:G27"/>
    <mergeCell ref="E14:F14"/>
    <mergeCell ref="A46:G46"/>
    <mergeCell ref="A82:G82"/>
    <mergeCell ref="F78:G78"/>
    <mergeCell ref="C79:D79"/>
    <mergeCell ref="E2:G5"/>
    <mergeCell ref="A66:G66"/>
    <mergeCell ref="A30:G30"/>
    <mergeCell ref="B27:B28"/>
    <mergeCell ref="B6:D6"/>
    <mergeCell ref="B7:D7"/>
    <mergeCell ref="B8:D8"/>
    <mergeCell ref="B9:D9"/>
    <mergeCell ref="A23:G23"/>
    <mergeCell ref="B17:D17"/>
    <mergeCell ref="B18:D18"/>
    <mergeCell ref="A62:G62"/>
    <mergeCell ref="A53:G53"/>
    <mergeCell ref="C27:C28"/>
    <mergeCell ref="B10:D10"/>
    <mergeCell ref="B11:D11"/>
    <mergeCell ref="B12:D12"/>
    <mergeCell ref="E13:F13"/>
    <mergeCell ref="B13:D13"/>
    <mergeCell ref="A22:G22"/>
    <mergeCell ref="A27:A28"/>
    <mergeCell ref="B15:D15"/>
    <mergeCell ref="B16:D16"/>
    <mergeCell ref="A20:G20"/>
    <mergeCell ref="A21:G21"/>
    <mergeCell ref="A25:G25"/>
    <mergeCell ref="B14:D14"/>
  </mergeCells>
  <phoneticPr fontId="3" type="noConversion"/>
  <pageMargins left="0.23622047244094491" right="0.23622047244094491" top="0.74803149606299213" bottom="0.19685039370078741" header="0.31496062992125984" footer="0.31496062992125984"/>
  <pageSetup paperSize="9" scale="50" orientation="portrait" horizontalDpi="4294967293" verticalDpi="300" r:id="rId1"/>
  <headerFooter alignWithMargins="0"/>
  <rowBreaks count="2" manualBreakCount="2">
    <brk id="45" max="6" man="1"/>
    <brk id="8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46"/>
  <sheetViews>
    <sheetView topLeftCell="A74" zoomScale="75" zoomScaleNormal="75" zoomScaleSheetLayoutView="80" workbookViewId="0">
      <selection activeCell="I87" sqref="I87"/>
    </sheetView>
  </sheetViews>
  <sheetFormatPr defaultRowHeight="20.25" outlineLevelRow="1"/>
  <cols>
    <col min="1" max="1" width="75.42578125" style="142" customWidth="1"/>
    <col min="2" max="2" width="12" style="179" customWidth="1"/>
    <col min="3" max="3" width="19.42578125" style="179" customWidth="1"/>
    <col min="4" max="4" width="19" style="179" customWidth="1"/>
    <col min="5" max="5" width="18.140625" style="179" customWidth="1"/>
    <col min="6" max="7" width="18" style="179" customWidth="1"/>
    <col min="8" max="8" width="22.42578125" style="179" customWidth="1"/>
    <col min="9" max="16384" width="9.140625" style="142"/>
  </cols>
  <sheetData>
    <row r="1" spans="1:8" hidden="1" outlineLevel="1">
      <c r="B1" s="143"/>
      <c r="C1" s="143"/>
      <c r="D1" s="143"/>
      <c r="E1" s="143"/>
      <c r="F1" s="143"/>
      <c r="G1" s="143"/>
      <c r="H1" s="144" t="s">
        <v>239</v>
      </c>
    </row>
    <row r="2" spans="1:8" hidden="1" outlineLevel="1">
      <c r="B2" s="143"/>
      <c r="C2" s="143"/>
      <c r="D2" s="143"/>
      <c r="E2" s="143"/>
      <c r="F2" s="143"/>
      <c r="G2" s="143"/>
      <c r="H2" s="144" t="s">
        <v>224</v>
      </c>
    </row>
    <row r="3" spans="1:8" s="108" customFormat="1" ht="22.5" collapsed="1">
      <c r="A3" s="285" t="s">
        <v>371</v>
      </c>
      <c r="B3" s="285"/>
      <c r="C3" s="285"/>
      <c r="D3" s="285"/>
      <c r="E3" s="285"/>
      <c r="F3" s="285"/>
      <c r="G3" s="285"/>
      <c r="H3" s="285"/>
    </row>
    <row r="4" spans="1:8" s="108" customFormat="1" ht="12.75" customHeight="1">
      <c r="A4" s="145"/>
      <c r="B4" s="146"/>
      <c r="C4" s="146"/>
      <c r="D4" s="146"/>
      <c r="E4" s="146"/>
      <c r="F4" s="146"/>
      <c r="G4" s="146"/>
      <c r="H4" s="146"/>
    </row>
    <row r="5" spans="1:8" s="108" customFormat="1" ht="25.5" customHeight="1">
      <c r="A5" s="289" t="s">
        <v>285</v>
      </c>
      <c r="B5" s="290" t="s">
        <v>18</v>
      </c>
      <c r="C5" s="291" t="s">
        <v>380</v>
      </c>
      <c r="D5" s="289" t="s">
        <v>353</v>
      </c>
      <c r="E5" s="289"/>
      <c r="F5" s="289"/>
      <c r="G5" s="289"/>
      <c r="H5" s="289"/>
    </row>
    <row r="6" spans="1:8" s="108" customFormat="1" ht="157.5">
      <c r="A6" s="289"/>
      <c r="B6" s="290"/>
      <c r="C6" s="292"/>
      <c r="D6" s="147" t="s">
        <v>263</v>
      </c>
      <c r="E6" s="147" t="s">
        <v>246</v>
      </c>
      <c r="F6" s="148" t="s">
        <v>379</v>
      </c>
      <c r="G6" s="148" t="s">
        <v>274</v>
      </c>
      <c r="H6" s="147" t="s">
        <v>272</v>
      </c>
    </row>
    <row r="7" spans="1:8" s="108" customFormat="1" ht="22.5">
      <c r="A7" s="149">
        <v>1</v>
      </c>
      <c r="B7" s="147">
        <v>2</v>
      </c>
      <c r="C7" s="147">
        <v>3</v>
      </c>
      <c r="D7" s="147">
        <v>4</v>
      </c>
      <c r="E7" s="147">
        <v>5</v>
      </c>
      <c r="F7" s="147">
        <v>6</v>
      </c>
      <c r="G7" s="147">
        <v>7</v>
      </c>
      <c r="H7" s="147">
        <v>8</v>
      </c>
    </row>
    <row r="8" spans="1:8" s="107" customFormat="1" ht="26.25" customHeight="1">
      <c r="A8" s="281" t="s">
        <v>271</v>
      </c>
      <c r="B8" s="282"/>
      <c r="C8" s="282"/>
      <c r="D8" s="282"/>
      <c r="E8" s="282"/>
      <c r="F8" s="282"/>
      <c r="G8" s="282"/>
      <c r="H8" s="283"/>
    </row>
    <row r="9" spans="1:8" s="107" customFormat="1" ht="45">
      <c r="A9" s="150" t="s">
        <v>107</v>
      </c>
      <c r="B9" s="151">
        <v>1000</v>
      </c>
      <c r="C9" s="141"/>
      <c r="D9" s="141"/>
      <c r="E9" s="141"/>
      <c r="F9" s="141">
        <f>E9-D9</f>
        <v>0</v>
      </c>
      <c r="G9" s="152" t="e">
        <f>E9*100/D9</f>
        <v>#DIV/0!</v>
      </c>
      <c r="H9" s="153"/>
    </row>
    <row r="10" spans="1:8" s="108" customFormat="1" ht="45">
      <c r="A10" s="150" t="s">
        <v>125</v>
      </c>
      <c r="B10" s="151">
        <v>1010</v>
      </c>
      <c r="C10" s="141"/>
      <c r="D10" s="141">
        <f>SUM(D11:D18)</f>
        <v>4657</v>
      </c>
      <c r="E10" s="141">
        <f>SUM(E11:E18)</f>
        <v>3916.7</v>
      </c>
      <c r="F10" s="141">
        <f>E10-D10</f>
        <v>-740.30000000000018</v>
      </c>
      <c r="G10" s="152">
        <f>SUM(E10/D10)*100</f>
        <v>84.10350010736525</v>
      </c>
      <c r="H10" s="153"/>
    </row>
    <row r="11" spans="1:8" s="109" customFormat="1" ht="22.5">
      <c r="A11" s="150" t="s">
        <v>284</v>
      </c>
      <c r="B11" s="147">
        <v>1011</v>
      </c>
      <c r="C11" s="154"/>
      <c r="D11" s="154"/>
      <c r="E11" s="154"/>
      <c r="F11" s="141">
        <f t="shared" ref="F11:F17" si="0">E11-D11</f>
        <v>0</v>
      </c>
      <c r="G11" s="152" t="e">
        <f t="shared" ref="G11:G17" si="1">SUM(E11/D11)*100</f>
        <v>#DIV/0!</v>
      </c>
      <c r="H11" s="155"/>
    </row>
    <row r="12" spans="1:8" s="109" customFormat="1" ht="22.5">
      <c r="A12" s="150" t="s">
        <v>65</v>
      </c>
      <c r="B12" s="147">
        <v>1012</v>
      </c>
      <c r="C12" s="154"/>
      <c r="D12" s="154"/>
      <c r="E12" s="154"/>
      <c r="F12" s="141">
        <f t="shared" si="0"/>
        <v>0</v>
      </c>
      <c r="G12" s="152" t="e">
        <f t="shared" si="1"/>
        <v>#DIV/0!</v>
      </c>
      <c r="H12" s="155"/>
    </row>
    <row r="13" spans="1:8" s="109" customFormat="1" ht="22.5">
      <c r="A13" s="150" t="s">
        <v>64</v>
      </c>
      <c r="B13" s="147">
        <v>1013</v>
      </c>
      <c r="C13" s="154"/>
      <c r="D13" s="154"/>
      <c r="E13" s="154"/>
      <c r="F13" s="141">
        <f t="shared" si="0"/>
        <v>0</v>
      </c>
      <c r="G13" s="152" t="e">
        <f t="shared" si="1"/>
        <v>#DIV/0!</v>
      </c>
      <c r="H13" s="155"/>
    </row>
    <row r="14" spans="1:8" s="109" customFormat="1" ht="22.5">
      <c r="A14" s="150" t="s">
        <v>40</v>
      </c>
      <c r="B14" s="147">
        <v>1014</v>
      </c>
      <c r="C14" s="154"/>
      <c r="D14" s="154">
        <v>211</v>
      </c>
      <c r="E14" s="141">
        <v>355</v>
      </c>
      <c r="F14" s="141">
        <f t="shared" si="0"/>
        <v>144</v>
      </c>
      <c r="G14" s="152">
        <f t="shared" si="1"/>
        <v>168.24644549763033</v>
      </c>
      <c r="H14" s="155"/>
    </row>
    <row r="15" spans="1:8" s="109" customFormat="1" ht="22.5">
      <c r="A15" s="150" t="s">
        <v>41</v>
      </c>
      <c r="B15" s="147">
        <v>1015</v>
      </c>
      <c r="C15" s="154"/>
      <c r="D15" s="154">
        <v>46</v>
      </c>
      <c r="E15" s="141">
        <v>76.099999999999994</v>
      </c>
      <c r="F15" s="141">
        <f t="shared" si="0"/>
        <v>30.099999999999994</v>
      </c>
      <c r="G15" s="152">
        <f t="shared" si="1"/>
        <v>165.43478260869563</v>
      </c>
      <c r="H15" s="155"/>
    </row>
    <row r="16" spans="1:8" s="109" customFormat="1" ht="67.5">
      <c r="A16" s="150" t="s">
        <v>260</v>
      </c>
      <c r="B16" s="147">
        <v>1016</v>
      </c>
      <c r="C16" s="154"/>
      <c r="D16" s="154"/>
      <c r="E16" s="154"/>
      <c r="F16" s="141">
        <f t="shared" si="0"/>
        <v>0</v>
      </c>
      <c r="G16" s="152" t="e">
        <f t="shared" si="1"/>
        <v>#DIV/0!</v>
      </c>
      <c r="H16" s="155"/>
    </row>
    <row r="17" spans="1:13" s="109" customFormat="1" ht="36" customHeight="1">
      <c r="A17" s="150" t="s">
        <v>63</v>
      </c>
      <c r="B17" s="147">
        <v>1017</v>
      </c>
      <c r="C17" s="154"/>
      <c r="D17" s="154">
        <v>950</v>
      </c>
      <c r="E17" s="154">
        <v>1117</v>
      </c>
      <c r="F17" s="141">
        <f t="shared" si="0"/>
        <v>167</v>
      </c>
      <c r="G17" s="152">
        <f t="shared" si="1"/>
        <v>117.57894736842105</v>
      </c>
      <c r="H17" s="155"/>
    </row>
    <row r="18" spans="1:13" s="109" customFormat="1" ht="22.5">
      <c r="A18" s="150" t="s">
        <v>123</v>
      </c>
      <c r="B18" s="147">
        <v>1018</v>
      </c>
      <c r="C18" s="154"/>
      <c r="D18" s="154">
        <f>SUM(D19:D23)</f>
        <v>3450</v>
      </c>
      <c r="E18" s="154">
        <f>SUM(E19:E23)</f>
        <v>2368.6</v>
      </c>
      <c r="F18" s="141">
        <f t="shared" ref="F18:F23" si="2">E18-D18</f>
        <v>-1081.4000000000001</v>
      </c>
      <c r="G18" s="152">
        <f t="shared" ref="G18:G25" si="3">SUM(E18/D18)*100</f>
        <v>68.655072463768121</v>
      </c>
      <c r="H18" s="155"/>
    </row>
    <row r="19" spans="1:13" s="109" customFormat="1" ht="48" customHeight="1">
      <c r="A19" s="156" t="s">
        <v>510</v>
      </c>
      <c r="B19" s="147" t="s">
        <v>392</v>
      </c>
      <c r="C19" s="154"/>
      <c r="D19" s="154">
        <v>2100</v>
      </c>
      <c r="E19" s="154">
        <v>1780.5</v>
      </c>
      <c r="F19" s="141">
        <f t="shared" si="2"/>
        <v>-319.5</v>
      </c>
      <c r="G19" s="152">
        <f t="shared" si="3"/>
        <v>84.785714285714292</v>
      </c>
      <c r="H19" s="155"/>
    </row>
    <row r="20" spans="1:13" s="109" customFormat="1" ht="36" customHeight="1">
      <c r="A20" s="156" t="s">
        <v>499</v>
      </c>
      <c r="B20" s="147" t="s">
        <v>393</v>
      </c>
      <c r="C20" s="154"/>
      <c r="D20" s="154">
        <v>900</v>
      </c>
      <c r="E20" s="154">
        <v>588.1</v>
      </c>
      <c r="F20" s="141">
        <f t="shared" si="2"/>
        <v>-311.89999999999998</v>
      </c>
      <c r="G20" s="152">
        <f t="shared" si="3"/>
        <v>65.344444444444449</v>
      </c>
      <c r="H20" s="155"/>
    </row>
    <row r="21" spans="1:13" s="109" customFormat="1" ht="44.25" customHeight="1">
      <c r="A21" s="156" t="s">
        <v>511</v>
      </c>
      <c r="B21" s="147" t="s">
        <v>394</v>
      </c>
      <c r="C21" s="154"/>
      <c r="D21" s="154">
        <v>450</v>
      </c>
      <c r="E21" s="154"/>
      <c r="F21" s="141">
        <f t="shared" si="2"/>
        <v>-450</v>
      </c>
      <c r="G21" s="152">
        <f t="shared" si="3"/>
        <v>0</v>
      </c>
      <c r="H21" s="155"/>
      <c r="M21" s="157"/>
    </row>
    <row r="22" spans="1:13" s="109" customFormat="1" ht="23.25" customHeight="1">
      <c r="A22" s="156" t="s">
        <v>422</v>
      </c>
      <c r="B22" s="147" t="s">
        <v>395</v>
      </c>
      <c r="C22" s="154"/>
      <c r="D22" s="154"/>
      <c r="E22" s="154"/>
      <c r="F22" s="141">
        <f t="shared" si="2"/>
        <v>0</v>
      </c>
      <c r="G22" s="152" t="e">
        <f t="shared" si="3"/>
        <v>#DIV/0!</v>
      </c>
      <c r="H22" s="155"/>
    </row>
    <row r="23" spans="1:13" s="109" customFormat="1" ht="53.25" customHeight="1">
      <c r="A23" s="156" t="s">
        <v>423</v>
      </c>
      <c r="B23" s="147" t="s">
        <v>396</v>
      </c>
      <c r="C23" s="154"/>
      <c r="D23" s="154"/>
      <c r="E23" s="154"/>
      <c r="F23" s="141">
        <f t="shared" si="2"/>
        <v>0</v>
      </c>
      <c r="G23" s="152" t="e">
        <f t="shared" si="3"/>
        <v>#DIV/0!</v>
      </c>
      <c r="H23" s="155"/>
    </row>
    <row r="24" spans="1:13" s="109" customFormat="1" ht="23.25" customHeight="1">
      <c r="A24" s="156" t="s">
        <v>424</v>
      </c>
      <c r="B24" s="147" t="s">
        <v>425</v>
      </c>
      <c r="C24" s="154"/>
      <c r="D24" s="154"/>
      <c r="E24" s="154"/>
      <c r="F24" s="141"/>
      <c r="G24" s="152"/>
      <c r="H24" s="155"/>
    </row>
    <row r="25" spans="1:13" s="107" customFormat="1" ht="22.5">
      <c r="A25" s="158" t="s">
        <v>23</v>
      </c>
      <c r="B25" s="159">
        <v>1020</v>
      </c>
      <c r="C25" s="160">
        <f>SUM(C9:C10)</f>
        <v>0</v>
      </c>
      <c r="D25" s="160">
        <f>SUM(D9:D10)</f>
        <v>4657</v>
      </c>
      <c r="E25" s="160">
        <f>SUM(E9:E10)</f>
        <v>3916.7</v>
      </c>
      <c r="F25" s="141">
        <f>E25-D25</f>
        <v>-740.30000000000018</v>
      </c>
      <c r="G25" s="152">
        <f t="shared" si="3"/>
        <v>84.10350010736525</v>
      </c>
      <c r="H25" s="161"/>
    </row>
    <row r="26" spans="1:13" s="108" customFormat="1" ht="45">
      <c r="A26" s="150" t="s">
        <v>217</v>
      </c>
      <c r="B26" s="151">
        <v>1030</v>
      </c>
      <c r="C26" s="141">
        <f>C27+C28</f>
        <v>104</v>
      </c>
      <c r="D26" s="141">
        <f>D28</f>
        <v>0</v>
      </c>
      <c r="E26" s="141">
        <f>SUM(E27:E28)</f>
        <v>0</v>
      </c>
      <c r="F26" s="141">
        <f t="shared" ref="F26:F98" si="4">E26-D26</f>
        <v>0</v>
      </c>
      <c r="G26" s="152" t="e">
        <f t="shared" ref="G26:G98" si="5">SUM(E26/D26)*100</f>
        <v>#DIV/0!</v>
      </c>
      <c r="H26" s="153"/>
    </row>
    <row r="27" spans="1:13" s="108" customFormat="1" ht="22.5">
      <c r="A27" s="150" t="s">
        <v>408</v>
      </c>
      <c r="B27" s="151" t="s">
        <v>398</v>
      </c>
      <c r="C27" s="141">
        <v>104</v>
      </c>
      <c r="D27" s="141"/>
      <c r="E27" s="141"/>
      <c r="F27" s="141">
        <f>E27-D27</f>
        <v>0</v>
      </c>
      <c r="G27" s="152" t="e">
        <f>SUM(E27/D27)*100</f>
        <v>#DIV/0!</v>
      </c>
      <c r="H27" s="153"/>
    </row>
    <row r="28" spans="1:13" s="108" customFormat="1" ht="34.5" customHeight="1">
      <c r="A28" s="150" t="s">
        <v>397</v>
      </c>
      <c r="B28" s="151" t="s">
        <v>409</v>
      </c>
      <c r="C28" s="141"/>
      <c r="D28" s="141"/>
      <c r="E28" s="141"/>
      <c r="F28" s="141">
        <f t="shared" si="4"/>
        <v>0</v>
      </c>
      <c r="G28" s="152" t="e">
        <f t="shared" si="5"/>
        <v>#DIV/0!</v>
      </c>
      <c r="H28" s="153"/>
    </row>
    <row r="29" spans="1:13" s="108" customFormat="1" ht="22.5">
      <c r="A29" s="150" t="s">
        <v>218</v>
      </c>
      <c r="B29" s="151">
        <v>1031</v>
      </c>
      <c r="C29" s="141"/>
      <c r="D29" s="141"/>
      <c r="E29" s="141"/>
      <c r="F29" s="141">
        <f t="shared" si="4"/>
        <v>0</v>
      </c>
      <c r="G29" s="152" t="e">
        <f t="shared" si="5"/>
        <v>#DIV/0!</v>
      </c>
      <c r="H29" s="153"/>
    </row>
    <row r="30" spans="1:13" s="108" customFormat="1" ht="22.5">
      <c r="A30" s="150" t="s">
        <v>226</v>
      </c>
      <c r="B30" s="151">
        <v>1040</v>
      </c>
      <c r="C30" s="141">
        <f>SUM(C31:C52)</f>
        <v>1306</v>
      </c>
      <c r="D30" s="141">
        <f>SUM(D31:D50,D52)</f>
        <v>466</v>
      </c>
      <c r="E30" s="141">
        <f>SUM(E31:E52)</f>
        <v>677.2</v>
      </c>
      <c r="F30" s="141">
        <f t="shared" si="4"/>
        <v>211.20000000000005</v>
      </c>
      <c r="G30" s="162">
        <f t="shared" si="5"/>
        <v>145.32188841201719</v>
      </c>
      <c r="H30" s="153"/>
    </row>
    <row r="31" spans="1:13" s="108" customFormat="1" ht="45">
      <c r="A31" s="150" t="s">
        <v>106</v>
      </c>
      <c r="B31" s="151">
        <v>1041</v>
      </c>
      <c r="C31" s="141"/>
      <c r="D31" s="141"/>
      <c r="E31" s="141"/>
      <c r="F31" s="141">
        <f t="shared" si="4"/>
        <v>0</v>
      </c>
      <c r="G31" s="152" t="e">
        <f t="shared" si="5"/>
        <v>#DIV/0!</v>
      </c>
      <c r="H31" s="153"/>
    </row>
    <row r="32" spans="1:13" s="108" customFormat="1" ht="22.5">
      <c r="A32" s="150" t="s">
        <v>208</v>
      </c>
      <c r="B32" s="151">
        <v>1042</v>
      </c>
      <c r="C32" s="141"/>
      <c r="D32" s="141"/>
      <c r="E32" s="141"/>
      <c r="F32" s="141">
        <f t="shared" si="4"/>
        <v>0</v>
      </c>
      <c r="G32" s="152" t="e">
        <f t="shared" si="5"/>
        <v>#DIV/0!</v>
      </c>
      <c r="H32" s="153"/>
    </row>
    <row r="33" spans="1:13" s="108" customFormat="1" ht="22.5">
      <c r="A33" s="150" t="s">
        <v>62</v>
      </c>
      <c r="B33" s="151">
        <v>1043</v>
      </c>
      <c r="C33" s="141"/>
      <c r="D33" s="141"/>
      <c r="E33" s="141"/>
      <c r="F33" s="141">
        <f t="shared" si="4"/>
        <v>0</v>
      </c>
      <c r="G33" s="152" t="e">
        <f t="shared" si="5"/>
        <v>#DIV/0!</v>
      </c>
      <c r="H33" s="153"/>
    </row>
    <row r="34" spans="1:13" s="108" customFormat="1" ht="22.5">
      <c r="A34" s="150" t="s">
        <v>21</v>
      </c>
      <c r="B34" s="151">
        <v>1044</v>
      </c>
      <c r="C34" s="141"/>
      <c r="D34" s="141"/>
      <c r="E34" s="141"/>
      <c r="F34" s="141">
        <f t="shared" si="4"/>
        <v>0</v>
      </c>
      <c r="G34" s="152" t="e">
        <f t="shared" si="5"/>
        <v>#DIV/0!</v>
      </c>
      <c r="H34" s="153"/>
    </row>
    <row r="35" spans="1:13" s="108" customFormat="1" ht="22.5">
      <c r="A35" s="150" t="s">
        <v>22</v>
      </c>
      <c r="B35" s="151">
        <v>1045</v>
      </c>
      <c r="C35" s="141"/>
      <c r="D35" s="141"/>
      <c r="E35" s="141"/>
      <c r="F35" s="141">
        <f t="shared" si="4"/>
        <v>0</v>
      </c>
      <c r="G35" s="152" t="e">
        <f t="shared" si="5"/>
        <v>#DIV/0!</v>
      </c>
      <c r="H35" s="153"/>
    </row>
    <row r="36" spans="1:13" s="109" customFormat="1" ht="22.5">
      <c r="A36" s="150" t="s">
        <v>38</v>
      </c>
      <c r="B36" s="151">
        <v>1046</v>
      </c>
      <c r="C36" s="141"/>
      <c r="D36" s="141"/>
      <c r="E36" s="141"/>
      <c r="F36" s="141">
        <f t="shared" si="4"/>
        <v>0</v>
      </c>
      <c r="G36" s="152" t="e">
        <f t="shared" si="5"/>
        <v>#DIV/0!</v>
      </c>
      <c r="H36" s="153"/>
    </row>
    <row r="37" spans="1:13" s="109" customFormat="1" ht="22.5">
      <c r="A37" s="150" t="s">
        <v>39</v>
      </c>
      <c r="B37" s="151">
        <v>1047</v>
      </c>
      <c r="C37" s="141"/>
      <c r="D37" s="141"/>
      <c r="E37" s="141"/>
      <c r="F37" s="141">
        <f t="shared" si="4"/>
        <v>0</v>
      </c>
      <c r="G37" s="162" t="e">
        <f t="shared" si="5"/>
        <v>#DIV/0!</v>
      </c>
      <c r="H37" s="153"/>
    </row>
    <row r="38" spans="1:13" s="109" customFormat="1" ht="22.5">
      <c r="A38" s="150" t="s">
        <v>40</v>
      </c>
      <c r="B38" s="151">
        <v>1048</v>
      </c>
      <c r="C38" s="141">
        <v>699</v>
      </c>
      <c r="D38" s="141">
        <v>288</v>
      </c>
      <c r="E38" s="141">
        <v>430.5</v>
      </c>
      <c r="F38" s="141">
        <f t="shared" si="4"/>
        <v>142.5</v>
      </c>
      <c r="G38" s="162">
        <f t="shared" si="5"/>
        <v>149.47916666666669</v>
      </c>
      <c r="H38" s="153"/>
      <c r="J38" s="157"/>
      <c r="K38" s="157"/>
      <c r="M38" s="157"/>
    </row>
    <row r="39" spans="1:13" s="109" customFormat="1" ht="22.5">
      <c r="A39" s="150" t="s">
        <v>41</v>
      </c>
      <c r="B39" s="151">
        <v>1049</v>
      </c>
      <c r="C39" s="141">
        <v>153</v>
      </c>
      <c r="D39" s="141">
        <v>62</v>
      </c>
      <c r="E39" s="141">
        <v>94.7</v>
      </c>
      <c r="F39" s="141">
        <f t="shared" si="4"/>
        <v>32.700000000000003</v>
      </c>
      <c r="G39" s="162">
        <f t="shared" si="5"/>
        <v>152.74193548387098</v>
      </c>
      <c r="H39" s="153"/>
    </row>
    <row r="40" spans="1:13" s="109" customFormat="1" ht="45">
      <c r="A40" s="150" t="s">
        <v>42</v>
      </c>
      <c r="B40" s="151">
        <v>1050</v>
      </c>
      <c r="C40" s="141">
        <v>360</v>
      </c>
      <c r="D40" s="141">
        <v>7</v>
      </c>
      <c r="E40" s="141">
        <v>58.1</v>
      </c>
      <c r="F40" s="141">
        <f t="shared" si="4"/>
        <v>51.1</v>
      </c>
      <c r="G40" s="162">
        <f t="shared" si="5"/>
        <v>830.00000000000011</v>
      </c>
      <c r="H40" s="153"/>
    </row>
    <row r="41" spans="1:13" s="109" customFormat="1" ht="67.5">
      <c r="A41" s="150" t="s">
        <v>43</v>
      </c>
      <c r="B41" s="151">
        <v>1051</v>
      </c>
      <c r="C41" s="141"/>
      <c r="D41" s="141"/>
      <c r="E41" s="141"/>
      <c r="F41" s="141">
        <f t="shared" si="4"/>
        <v>0</v>
      </c>
      <c r="G41" s="152" t="e">
        <f t="shared" si="5"/>
        <v>#DIV/0!</v>
      </c>
      <c r="H41" s="153"/>
    </row>
    <row r="42" spans="1:13" s="109" customFormat="1" ht="45">
      <c r="A42" s="150" t="s">
        <v>44</v>
      </c>
      <c r="B42" s="151">
        <v>1052</v>
      </c>
      <c r="C42" s="141"/>
      <c r="D42" s="141"/>
      <c r="E42" s="141">
        <v>1</v>
      </c>
      <c r="F42" s="141">
        <f t="shared" si="4"/>
        <v>1</v>
      </c>
      <c r="G42" s="152" t="e">
        <f t="shared" si="5"/>
        <v>#DIV/0!</v>
      </c>
      <c r="H42" s="153"/>
    </row>
    <row r="43" spans="1:13" s="109" customFormat="1" ht="45">
      <c r="A43" s="150" t="s">
        <v>45</v>
      </c>
      <c r="B43" s="151">
        <v>1053</v>
      </c>
      <c r="C43" s="141"/>
      <c r="D43" s="141"/>
      <c r="E43" s="141"/>
      <c r="F43" s="141">
        <f t="shared" si="4"/>
        <v>0</v>
      </c>
      <c r="G43" s="152" t="e">
        <f t="shared" si="5"/>
        <v>#DIV/0!</v>
      </c>
      <c r="H43" s="153"/>
    </row>
    <row r="44" spans="1:13" s="109" customFormat="1" ht="22.5">
      <c r="A44" s="150" t="s">
        <v>46</v>
      </c>
      <c r="B44" s="151">
        <v>1054</v>
      </c>
      <c r="C44" s="141"/>
      <c r="D44" s="141"/>
      <c r="E44" s="141"/>
      <c r="F44" s="141">
        <f t="shared" si="4"/>
        <v>0</v>
      </c>
      <c r="G44" s="162" t="e">
        <f t="shared" si="5"/>
        <v>#DIV/0!</v>
      </c>
      <c r="H44" s="153"/>
    </row>
    <row r="45" spans="1:13" s="109" customFormat="1" ht="22.5">
      <c r="A45" s="150" t="s">
        <v>66</v>
      </c>
      <c r="B45" s="151">
        <v>1055</v>
      </c>
      <c r="C45" s="141"/>
      <c r="D45" s="141"/>
      <c r="E45" s="141">
        <v>1.9</v>
      </c>
      <c r="F45" s="141">
        <f t="shared" si="4"/>
        <v>1.9</v>
      </c>
      <c r="G45" s="162" t="e">
        <f t="shared" si="5"/>
        <v>#DIV/0!</v>
      </c>
      <c r="H45" s="153"/>
    </row>
    <row r="46" spans="1:13" s="109" customFormat="1" ht="22.5">
      <c r="A46" s="150" t="s">
        <v>47</v>
      </c>
      <c r="B46" s="151">
        <v>1056</v>
      </c>
      <c r="C46" s="141"/>
      <c r="D46" s="141">
        <v>60</v>
      </c>
      <c r="E46" s="141">
        <v>60</v>
      </c>
      <c r="F46" s="141">
        <f t="shared" si="4"/>
        <v>0</v>
      </c>
      <c r="G46" s="152">
        <f t="shared" si="5"/>
        <v>100</v>
      </c>
      <c r="H46" s="153"/>
    </row>
    <row r="47" spans="1:13" s="109" customFormat="1" ht="22.5">
      <c r="A47" s="150" t="s">
        <v>48</v>
      </c>
      <c r="B47" s="151">
        <v>1057</v>
      </c>
      <c r="C47" s="141"/>
      <c r="D47" s="141"/>
      <c r="E47" s="141"/>
      <c r="F47" s="141">
        <f t="shared" si="4"/>
        <v>0</v>
      </c>
      <c r="G47" s="162" t="e">
        <f t="shared" si="5"/>
        <v>#DIV/0!</v>
      </c>
      <c r="H47" s="153"/>
    </row>
    <row r="48" spans="1:13" s="109" customFormat="1" ht="22.5">
      <c r="A48" s="150" t="s">
        <v>504</v>
      </c>
      <c r="B48" s="151">
        <v>1058</v>
      </c>
      <c r="C48" s="141"/>
      <c r="D48" s="141">
        <v>1</v>
      </c>
      <c r="E48" s="141">
        <v>1.4</v>
      </c>
      <c r="F48" s="141">
        <f t="shared" si="4"/>
        <v>0.39999999999999991</v>
      </c>
      <c r="G48" s="162">
        <f t="shared" si="5"/>
        <v>140</v>
      </c>
      <c r="H48" s="153"/>
    </row>
    <row r="49" spans="1:8" s="109" customFormat="1" ht="45">
      <c r="A49" s="150" t="s">
        <v>49</v>
      </c>
      <c r="B49" s="151">
        <v>1059</v>
      </c>
      <c r="C49" s="141"/>
      <c r="D49" s="141">
        <v>2</v>
      </c>
      <c r="E49" s="141"/>
      <c r="F49" s="141">
        <f t="shared" si="4"/>
        <v>-2</v>
      </c>
      <c r="G49" s="162">
        <f t="shared" si="5"/>
        <v>0</v>
      </c>
      <c r="H49" s="153"/>
    </row>
    <row r="50" spans="1:8" s="109" customFormat="1" ht="67.5">
      <c r="A50" s="150" t="s">
        <v>76</v>
      </c>
      <c r="B50" s="151">
        <v>1060</v>
      </c>
      <c r="C50" s="141"/>
      <c r="D50" s="141"/>
      <c r="E50" s="141"/>
      <c r="F50" s="141">
        <f t="shared" si="4"/>
        <v>0</v>
      </c>
      <c r="G50" s="162" t="e">
        <f t="shared" si="5"/>
        <v>#DIV/0!</v>
      </c>
      <c r="H50" s="153"/>
    </row>
    <row r="51" spans="1:8" s="109" customFormat="1" ht="22.5">
      <c r="A51" s="150" t="s">
        <v>50</v>
      </c>
      <c r="B51" s="151">
        <v>1061</v>
      </c>
      <c r="C51" s="141"/>
      <c r="D51" s="141"/>
      <c r="E51" s="141"/>
      <c r="F51" s="141">
        <f t="shared" si="4"/>
        <v>0</v>
      </c>
      <c r="G51" s="152" t="e">
        <f t="shared" si="5"/>
        <v>#DIV/0!</v>
      </c>
      <c r="H51" s="153"/>
    </row>
    <row r="52" spans="1:8" s="109" customFormat="1" ht="22.5">
      <c r="A52" s="150" t="s">
        <v>110</v>
      </c>
      <c r="B52" s="151">
        <v>1062</v>
      </c>
      <c r="C52" s="141">
        <f>SUM(C53:C59)</f>
        <v>94</v>
      </c>
      <c r="D52" s="141">
        <f>SUM(D53:D58)</f>
        <v>46</v>
      </c>
      <c r="E52" s="141">
        <f>SUM(E53:E59)</f>
        <v>29.6</v>
      </c>
      <c r="F52" s="141">
        <f t="shared" si="4"/>
        <v>-16.399999999999999</v>
      </c>
      <c r="G52" s="162">
        <f t="shared" si="5"/>
        <v>64.34782608695653</v>
      </c>
      <c r="H52" s="153"/>
    </row>
    <row r="53" spans="1:8" s="109" customFormat="1" ht="45">
      <c r="A53" s="163" t="s">
        <v>505</v>
      </c>
      <c r="B53" s="151" t="s">
        <v>402</v>
      </c>
      <c r="C53" s="141">
        <v>56</v>
      </c>
      <c r="D53" s="141">
        <v>39</v>
      </c>
      <c r="E53" s="154">
        <v>21.5</v>
      </c>
      <c r="F53" s="141">
        <f t="shared" si="4"/>
        <v>-17.5</v>
      </c>
      <c r="G53" s="162">
        <f t="shared" si="5"/>
        <v>55.128205128205131</v>
      </c>
      <c r="H53" s="153"/>
    </row>
    <row r="54" spans="1:8" s="109" customFormat="1" ht="22.5">
      <c r="A54" s="163" t="s">
        <v>468</v>
      </c>
      <c r="B54" s="151" t="s">
        <v>403</v>
      </c>
      <c r="C54" s="141">
        <v>3</v>
      </c>
      <c r="D54" s="141">
        <v>3</v>
      </c>
      <c r="E54" s="154">
        <v>3.6</v>
      </c>
      <c r="F54" s="141">
        <f t="shared" si="4"/>
        <v>0.60000000000000009</v>
      </c>
      <c r="G54" s="162">
        <f t="shared" si="5"/>
        <v>120</v>
      </c>
      <c r="H54" s="153"/>
    </row>
    <row r="55" spans="1:8" s="109" customFormat="1" ht="22.5">
      <c r="A55" s="163" t="s">
        <v>490</v>
      </c>
      <c r="B55" s="151" t="s">
        <v>469</v>
      </c>
      <c r="C55" s="141">
        <v>34</v>
      </c>
      <c r="D55" s="141">
        <v>2</v>
      </c>
      <c r="E55" s="154">
        <v>1.5</v>
      </c>
      <c r="F55" s="141">
        <f t="shared" si="4"/>
        <v>-0.5</v>
      </c>
      <c r="G55" s="162">
        <f t="shared" si="5"/>
        <v>75</v>
      </c>
      <c r="H55" s="153"/>
    </row>
    <row r="56" spans="1:8" s="109" customFormat="1" ht="45">
      <c r="A56" s="163" t="s">
        <v>496</v>
      </c>
      <c r="B56" s="151" t="s">
        <v>485</v>
      </c>
      <c r="C56" s="141">
        <v>1</v>
      </c>
      <c r="D56" s="141">
        <v>1</v>
      </c>
      <c r="E56" s="154"/>
      <c r="F56" s="141">
        <f t="shared" si="4"/>
        <v>-1</v>
      </c>
      <c r="G56" s="162">
        <f t="shared" si="5"/>
        <v>0</v>
      </c>
      <c r="H56" s="153"/>
    </row>
    <row r="57" spans="1:8" s="109" customFormat="1" ht="45">
      <c r="A57" s="163" t="s">
        <v>493</v>
      </c>
      <c r="B57" s="151" t="s">
        <v>492</v>
      </c>
      <c r="C57" s="141"/>
      <c r="D57" s="141">
        <v>1</v>
      </c>
      <c r="E57" s="154">
        <v>3</v>
      </c>
      <c r="F57" s="141">
        <f t="shared" si="4"/>
        <v>2</v>
      </c>
      <c r="G57" s="152">
        <f t="shared" si="5"/>
        <v>300</v>
      </c>
      <c r="H57" s="153"/>
    </row>
    <row r="58" spans="1:8" s="109" customFormat="1" ht="45">
      <c r="A58" s="163" t="s">
        <v>501</v>
      </c>
      <c r="B58" s="151" t="s">
        <v>497</v>
      </c>
      <c r="C58" s="141"/>
      <c r="D58" s="141"/>
      <c r="E58" s="154"/>
      <c r="F58" s="141">
        <f t="shared" si="4"/>
        <v>0</v>
      </c>
      <c r="G58" s="152" t="e">
        <f t="shared" si="5"/>
        <v>#DIV/0!</v>
      </c>
      <c r="H58" s="153"/>
    </row>
    <row r="59" spans="1:8" s="109" customFormat="1" ht="45">
      <c r="A59" s="163" t="s">
        <v>499</v>
      </c>
      <c r="B59" s="151" t="s">
        <v>498</v>
      </c>
      <c r="C59" s="141"/>
      <c r="D59" s="141"/>
      <c r="E59" s="154"/>
      <c r="F59" s="141">
        <f t="shared" si="4"/>
        <v>0</v>
      </c>
      <c r="G59" s="152" t="e">
        <f t="shared" si="5"/>
        <v>#DIV/0!</v>
      </c>
      <c r="H59" s="153"/>
    </row>
    <row r="60" spans="1:8" s="108" customFormat="1" ht="22.5">
      <c r="A60" s="150" t="s">
        <v>227</v>
      </c>
      <c r="B60" s="151">
        <v>1070</v>
      </c>
      <c r="C60" s="141"/>
      <c r="D60" s="141"/>
      <c r="E60" s="141"/>
      <c r="F60" s="141">
        <f t="shared" si="4"/>
        <v>0</v>
      </c>
      <c r="G60" s="152" t="e">
        <f t="shared" si="5"/>
        <v>#DIV/0!</v>
      </c>
      <c r="H60" s="153"/>
    </row>
    <row r="61" spans="1:8" s="109" customFormat="1" ht="22.5">
      <c r="A61" s="150" t="s">
        <v>187</v>
      </c>
      <c r="B61" s="151">
        <v>1071</v>
      </c>
      <c r="C61" s="141"/>
      <c r="D61" s="141"/>
      <c r="E61" s="141"/>
      <c r="F61" s="141">
        <f t="shared" si="4"/>
        <v>0</v>
      </c>
      <c r="G61" s="152" t="e">
        <f t="shared" si="5"/>
        <v>#DIV/0!</v>
      </c>
      <c r="H61" s="153"/>
    </row>
    <row r="62" spans="1:8" s="109" customFormat="1" ht="22.5">
      <c r="A62" s="150" t="s">
        <v>188</v>
      </c>
      <c r="B62" s="151">
        <v>1072</v>
      </c>
      <c r="C62" s="141"/>
      <c r="D62" s="141"/>
      <c r="E62" s="141"/>
      <c r="F62" s="141">
        <f t="shared" si="4"/>
        <v>0</v>
      </c>
      <c r="G62" s="152" t="e">
        <f t="shared" si="5"/>
        <v>#DIV/0!</v>
      </c>
      <c r="H62" s="153"/>
    </row>
    <row r="63" spans="1:8" s="109" customFormat="1" ht="22.5">
      <c r="A63" s="150" t="s">
        <v>40</v>
      </c>
      <c r="B63" s="151">
        <v>1073</v>
      </c>
      <c r="C63" s="141"/>
      <c r="D63" s="141"/>
      <c r="E63" s="141"/>
      <c r="F63" s="141">
        <f t="shared" si="4"/>
        <v>0</v>
      </c>
      <c r="G63" s="152" t="e">
        <f t="shared" si="5"/>
        <v>#DIV/0!</v>
      </c>
      <c r="H63" s="153"/>
    </row>
    <row r="64" spans="1:8" s="109" customFormat="1" ht="45">
      <c r="A64" s="150" t="s">
        <v>63</v>
      </c>
      <c r="B64" s="151">
        <v>1074</v>
      </c>
      <c r="C64" s="141"/>
      <c r="D64" s="141"/>
      <c r="E64" s="141"/>
      <c r="F64" s="141">
        <f t="shared" si="4"/>
        <v>0</v>
      </c>
      <c r="G64" s="152" t="e">
        <f t="shared" si="5"/>
        <v>#DIV/0!</v>
      </c>
      <c r="H64" s="153"/>
    </row>
    <row r="65" spans="1:8" s="109" customFormat="1" ht="22.5">
      <c r="A65" s="150" t="s">
        <v>79</v>
      </c>
      <c r="B65" s="151">
        <v>1075</v>
      </c>
      <c r="C65" s="141"/>
      <c r="D65" s="141"/>
      <c r="E65" s="141"/>
      <c r="F65" s="141">
        <f t="shared" si="4"/>
        <v>0</v>
      </c>
      <c r="G65" s="152" t="e">
        <f t="shared" si="5"/>
        <v>#DIV/0!</v>
      </c>
      <c r="H65" s="153"/>
    </row>
    <row r="66" spans="1:8" s="109" customFormat="1" ht="22.5">
      <c r="A66" s="150" t="s">
        <v>124</v>
      </c>
      <c r="B66" s="151">
        <v>1076</v>
      </c>
      <c r="C66" s="141"/>
      <c r="D66" s="141"/>
      <c r="E66" s="141"/>
      <c r="F66" s="141">
        <f t="shared" si="4"/>
        <v>0</v>
      </c>
      <c r="G66" s="152" t="e">
        <f t="shared" si="5"/>
        <v>#DIV/0!</v>
      </c>
      <c r="H66" s="153"/>
    </row>
    <row r="67" spans="1:8" s="109" customFormat="1" ht="22.5">
      <c r="A67" s="164" t="s">
        <v>80</v>
      </c>
      <c r="B67" s="151">
        <v>1080</v>
      </c>
      <c r="C67" s="141">
        <v>0</v>
      </c>
      <c r="D67" s="141">
        <f>D72</f>
        <v>0</v>
      </c>
      <c r="E67" s="141">
        <f>E72</f>
        <v>22.2</v>
      </c>
      <c r="F67" s="141">
        <f t="shared" si="4"/>
        <v>22.2</v>
      </c>
      <c r="G67" s="152" t="e">
        <f t="shared" si="5"/>
        <v>#DIV/0!</v>
      </c>
      <c r="H67" s="153"/>
    </row>
    <row r="68" spans="1:8" s="109" customFormat="1" ht="22.5">
      <c r="A68" s="150" t="s">
        <v>72</v>
      </c>
      <c r="B68" s="151">
        <v>1081</v>
      </c>
      <c r="C68" s="141"/>
      <c r="D68" s="141"/>
      <c r="E68" s="141"/>
      <c r="F68" s="141">
        <f t="shared" si="4"/>
        <v>0</v>
      </c>
      <c r="G68" s="152" t="e">
        <f t="shared" si="5"/>
        <v>#DIV/0!</v>
      </c>
      <c r="H68" s="153"/>
    </row>
    <row r="69" spans="1:8" s="109" customFormat="1" ht="22.5">
      <c r="A69" s="150" t="s">
        <v>51</v>
      </c>
      <c r="B69" s="151">
        <v>1082</v>
      </c>
      <c r="C69" s="141"/>
      <c r="D69" s="141"/>
      <c r="E69" s="141"/>
      <c r="F69" s="141">
        <f t="shared" si="4"/>
        <v>0</v>
      </c>
      <c r="G69" s="152" t="e">
        <f t="shared" si="5"/>
        <v>#DIV/0!</v>
      </c>
      <c r="H69" s="153"/>
    </row>
    <row r="70" spans="1:8" s="109" customFormat="1" ht="22.5">
      <c r="A70" s="150" t="s">
        <v>61</v>
      </c>
      <c r="B70" s="151">
        <v>1083</v>
      </c>
      <c r="C70" s="141"/>
      <c r="D70" s="141"/>
      <c r="E70" s="141"/>
      <c r="F70" s="141">
        <f t="shared" si="4"/>
        <v>0</v>
      </c>
      <c r="G70" s="152" t="e">
        <f t="shared" si="5"/>
        <v>#DIV/0!</v>
      </c>
      <c r="H70" s="153"/>
    </row>
    <row r="71" spans="1:8" s="109" customFormat="1" ht="22.5">
      <c r="A71" s="150" t="s">
        <v>218</v>
      </c>
      <c r="B71" s="151">
        <v>1084</v>
      </c>
      <c r="C71" s="141"/>
      <c r="D71" s="141"/>
      <c r="E71" s="141"/>
      <c r="F71" s="141">
        <f t="shared" si="4"/>
        <v>0</v>
      </c>
      <c r="G71" s="152" t="e">
        <f t="shared" si="5"/>
        <v>#DIV/0!</v>
      </c>
      <c r="H71" s="153"/>
    </row>
    <row r="72" spans="1:8" s="109" customFormat="1" ht="22.5">
      <c r="A72" s="150" t="s">
        <v>261</v>
      </c>
      <c r="B72" s="151">
        <v>1085</v>
      </c>
      <c r="C72" s="141">
        <v>0</v>
      </c>
      <c r="D72" s="141">
        <f>SUM(D73:D77)</f>
        <v>0</v>
      </c>
      <c r="E72" s="141">
        <f>SUM(E73:E80)</f>
        <v>22.2</v>
      </c>
      <c r="F72" s="141">
        <f>SUM(F73:F78)</f>
        <v>0</v>
      </c>
      <c r="G72" s="152" t="e">
        <f t="shared" si="5"/>
        <v>#DIV/0!</v>
      </c>
      <c r="H72" s="153"/>
    </row>
    <row r="73" spans="1:8" s="109" customFormat="1" ht="22.5">
      <c r="A73" s="163" t="s">
        <v>500</v>
      </c>
      <c r="B73" s="151" t="s">
        <v>404</v>
      </c>
      <c r="C73" s="141"/>
      <c r="D73" s="141"/>
      <c r="E73" s="141"/>
      <c r="F73" s="141">
        <f>E73-D73</f>
        <v>0</v>
      </c>
      <c r="G73" s="152" t="e">
        <f t="shared" si="5"/>
        <v>#DIV/0!</v>
      </c>
      <c r="H73" s="153"/>
    </row>
    <row r="74" spans="1:8" s="109" customFormat="1" ht="22.5">
      <c r="A74" s="163" t="s">
        <v>426</v>
      </c>
      <c r="B74" s="151" t="s">
        <v>405</v>
      </c>
      <c r="C74" s="141"/>
      <c r="D74" s="141"/>
      <c r="E74" s="141"/>
      <c r="F74" s="141">
        <f>E74-D74</f>
        <v>0</v>
      </c>
      <c r="G74" s="152" t="e">
        <f>SUM(E74/D74)*100</f>
        <v>#DIV/0!</v>
      </c>
      <c r="H74" s="153"/>
    </row>
    <row r="75" spans="1:8" s="109" customFormat="1" ht="22.5">
      <c r="A75" s="163" t="s">
        <v>428</v>
      </c>
      <c r="B75" s="151" t="s">
        <v>406</v>
      </c>
      <c r="C75" s="141"/>
      <c r="D75" s="141"/>
      <c r="E75" s="141"/>
      <c r="F75" s="141">
        <f>E75-D75</f>
        <v>0</v>
      </c>
      <c r="G75" s="152" t="e">
        <f>SUM(E75/D75)*100</f>
        <v>#DIV/0!</v>
      </c>
      <c r="H75" s="153"/>
    </row>
    <row r="76" spans="1:8" s="109" customFormat="1" ht="22.5">
      <c r="A76" s="163" t="s">
        <v>429</v>
      </c>
      <c r="B76" s="151" t="s">
        <v>430</v>
      </c>
      <c r="C76" s="141"/>
      <c r="D76" s="141"/>
      <c r="E76" s="141"/>
      <c r="F76" s="141">
        <f t="shared" si="4"/>
        <v>0</v>
      </c>
      <c r="G76" s="152" t="e">
        <f t="shared" si="5"/>
        <v>#DIV/0!</v>
      </c>
      <c r="H76" s="153"/>
    </row>
    <row r="77" spans="1:8" s="109" customFormat="1" ht="22.5">
      <c r="A77" s="150" t="s">
        <v>431</v>
      </c>
      <c r="B77" s="151" t="s">
        <v>433</v>
      </c>
      <c r="C77" s="141"/>
      <c r="D77" s="141"/>
      <c r="E77" s="141"/>
      <c r="F77" s="141">
        <f t="shared" si="4"/>
        <v>0</v>
      </c>
      <c r="G77" s="152" t="e">
        <f t="shared" si="5"/>
        <v>#DIV/0!</v>
      </c>
      <c r="H77" s="153"/>
    </row>
    <row r="78" spans="1:8" s="109" customFormat="1" ht="22.5">
      <c r="A78" s="150" t="s">
        <v>407</v>
      </c>
      <c r="B78" s="151" t="s">
        <v>432</v>
      </c>
      <c r="C78" s="141"/>
      <c r="D78" s="141"/>
      <c r="E78" s="141"/>
      <c r="F78" s="141">
        <f>E78-D78</f>
        <v>0</v>
      </c>
      <c r="G78" s="152" t="e">
        <f>SUM(E78/D78)*100</f>
        <v>#DIV/0!</v>
      </c>
      <c r="H78" s="153"/>
    </row>
    <row r="79" spans="1:8" s="109" customFormat="1" ht="22.5">
      <c r="A79" s="150" t="s">
        <v>514</v>
      </c>
      <c r="B79" s="151" t="s">
        <v>491</v>
      </c>
      <c r="C79" s="141"/>
      <c r="D79" s="141"/>
      <c r="E79" s="141">
        <v>22.2</v>
      </c>
      <c r="F79" s="141">
        <f>E79-D79</f>
        <v>22.2</v>
      </c>
      <c r="G79" s="152"/>
      <c r="H79" s="153"/>
    </row>
    <row r="80" spans="1:8" s="109" customFormat="1" ht="36" customHeight="1">
      <c r="A80" s="150" t="s">
        <v>63</v>
      </c>
      <c r="B80" s="151" t="s">
        <v>515</v>
      </c>
      <c r="C80" s="141"/>
      <c r="D80" s="141"/>
      <c r="E80" s="141"/>
      <c r="F80" s="141">
        <f>E80-D80</f>
        <v>0</v>
      </c>
      <c r="G80" s="152" t="e">
        <f>SUM(E80/D80)*100</f>
        <v>#DIV/0!</v>
      </c>
      <c r="H80" s="153"/>
    </row>
    <row r="81" spans="1:8" s="107" customFormat="1" ht="43.5">
      <c r="A81" s="158" t="s">
        <v>4</v>
      </c>
      <c r="B81" s="159">
        <v>1100</v>
      </c>
      <c r="C81" s="160">
        <f>C9-C10+C26-C30-C60-C72</f>
        <v>-1202</v>
      </c>
      <c r="D81" s="160">
        <f>D9-D10+D26-D30-D60-D72</f>
        <v>-5123</v>
      </c>
      <c r="E81" s="160">
        <f>E9-E10+E26-E30-E60-E72</f>
        <v>-4616.0999999999995</v>
      </c>
      <c r="F81" s="141">
        <f t="shared" si="4"/>
        <v>506.90000000000055</v>
      </c>
      <c r="G81" s="162">
        <f t="shared" si="5"/>
        <v>90.105406988092909</v>
      </c>
      <c r="H81" s="161"/>
    </row>
    <row r="82" spans="1:8" s="108" customFormat="1" ht="22.5">
      <c r="A82" s="150" t="s">
        <v>108</v>
      </c>
      <c r="B82" s="151">
        <v>1110</v>
      </c>
      <c r="C82" s="141"/>
      <c r="D82" s="141"/>
      <c r="E82" s="141"/>
      <c r="F82" s="141">
        <f t="shared" si="4"/>
        <v>0</v>
      </c>
      <c r="G82" s="152" t="e">
        <f t="shared" si="5"/>
        <v>#DIV/0!</v>
      </c>
      <c r="H82" s="153"/>
    </row>
    <row r="83" spans="1:8" s="108" customFormat="1" ht="22.5">
      <c r="A83" s="150" t="s">
        <v>109</v>
      </c>
      <c r="B83" s="151">
        <v>1120</v>
      </c>
      <c r="C83" s="141"/>
      <c r="D83" s="141"/>
      <c r="E83" s="141">
        <f>E84</f>
        <v>9.4</v>
      </c>
      <c r="F83" s="141">
        <f t="shared" si="4"/>
        <v>9.4</v>
      </c>
      <c r="G83" s="152" t="e">
        <f t="shared" si="5"/>
        <v>#DIV/0!</v>
      </c>
      <c r="H83" s="153"/>
    </row>
    <row r="84" spans="1:8" s="108" customFormat="1" ht="22.5">
      <c r="A84" s="150" t="s">
        <v>519</v>
      </c>
      <c r="B84" s="151" t="s">
        <v>520</v>
      </c>
      <c r="C84" s="141"/>
      <c r="D84" s="141"/>
      <c r="E84" s="141">
        <v>9.4</v>
      </c>
      <c r="F84" s="141"/>
      <c r="G84" s="152"/>
      <c r="H84" s="153"/>
    </row>
    <row r="85" spans="1:8" s="108" customFormat="1" ht="22.5">
      <c r="A85" s="150" t="s">
        <v>112</v>
      </c>
      <c r="B85" s="151">
        <v>1130</v>
      </c>
      <c r="C85" s="141"/>
      <c r="D85" s="141"/>
      <c r="E85" s="141"/>
      <c r="F85" s="141">
        <f t="shared" si="4"/>
        <v>0</v>
      </c>
      <c r="G85" s="152" t="e">
        <f t="shared" si="5"/>
        <v>#DIV/0!</v>
      </c>
      <c r="H85" s="153"/>
    </row>
    <row r="86" spans="1:8" s="108" customFormat="1" ht="22.5">
      <c r="A86" s="150" t="s">
        <v>111</v>
      </c>
      <c r="B86" s="151">
        <v>1140</v>
      </c>
      <c r="C86" s="141"/>
      <c r="D86" s="141"/>
      <c r="E86" s="141"/>
      <c r="F86" s="141">
        <f t="shared" si="4"/>
        <v>0</v>
      </c>
      <c r="G86" s="152" t="e">
        <f t="shared" si="5"/>
        <v>#DIV/0!</v>
      </c>
      <c r="H86" s="153"/>
    </row>
    <row r="87" spans="1:8" s="108" customFormat="1" ht="22.5">
      <c r="A87" s="150" t="s">
        <v>219</v>
      </c>
      <c r="B87" s="151">
        <v>1150</v>
      </c>
      <c r="C87" s="141"/>
      <c r="D87" s="141"/>
      <c r="E87" s="141">
        <f>E88</f>
        <v>46</v>
      </c>
      <c r="F87" s="141">
        <f t="shared" si="4"/>
        <v>46</v>
      </c>
      <c r="G87" s="152" t="e">
        <f t="shared" si="5"/>
        <v>#DIV/0!</v>
      </c>
      <c r="H87" s="153"/>
    </row>
    <row r="88" spans="1:8" s="108" customFormat="1" ht="22.5">
      <c r="A88" s="150" t="s">
        <v>521</v>
      </c>
      <c r="B88" s="151" t="s">
        <v>522</v>
      </c>
      <c r="C88" s="141"/>
      <c r="D88" s="141"/>
      <c r="E88" s="141">
        <v>46</v>
      </c>
      <c r="F88" s="141"/>
      <c r="G88" s="152"/>
      <c r="H88" s="153"/>
    </row>
    <row r="89" spans="1:8" s="108" customFormat="1" ht="22.5">
      <c r="A89" s="150" t="s">
        <v>218</v>
      </c>
      <c r="B89" s="151">
        <v>1151</v>
      </c>
      <c r="C89" s="141"/>
      <c r="D89" s="141"/>
      <c r="E89" s="141"/>
      <c r="F89" s="141">
        <f t="shared" si="4"/>
        <v>0</v>
      </c>
      <c r="G89" s="152" t="e">
        <f t="shared" si="5"/>
        <v>#DIV/0!</v>
      </c>
      <c r="H89" s="153"/>
    </row>
    <row r="90" spans="1:8" s="108" customFormat="1" ht="22.5">
      <c r="A90" s="150" t="s">
        <v>220</v>
      </c>
      <c r="B90" s="151">
        <v>1160</v>
      </c>
      <c r="C90" s="141"/>
      <c r="D90" s="141"/>
      <c r="E90" s="141"/>
      <c r="F90" s="141">
        <f t="shared" si="4"/>
        <v>0</v>
      </c>
      <c r="G90" s="152" t="e">
        <f t="shared" si="5"/>
        <v>#DIV/0!</v>
      </c>
      <c r="H90" s="153"/>
    </row>
    <row r="91" spans="1:8" s="108" customFormat="1" ht="22.5">
      <c r="A91" s="150" t="s">
        <v>218</v>
      </c>
      <c r="B91" s="151">
        <v>1161</v>
      </c>
      <c r="C91" s="141"/>
      <c r="D91" s="141"/>
      <c r="E91" s="141"/>
      <c r="F91" s="141">
        <f t="shared" si="4"/>
        <v>0</v>
      </c>
      <c r="G91" s="152" t="e">
        <f t="shared" si="5"/>
        <v>#DIV/0!</v>
      </c>
      <c r="H91" s="153"/>
    </row>
    <row r="92" spans="1:8" s="107" customFormat="1" ht="22.5">
      <c r="A92" s="158" t="s">
        <v>96</v>
      </c>
      <c r="B92" s="159">
        <v>1170</v>
      </c>
      <c r="C92" s="160">
        <f>C81+C82+C83-C85-C86+C87-C90</f>
        <v>-1202</v>
      </c>
      <c r="D92" s="160">
        <f>D81+D82+D83-D85-D86+D87-D90</f>
        <v>-5123</v>
      </c>
      <c r="E92" s="160">
        <f>E81+E82+E83-E85-E86+E87-E90</f>
        <v>-4560.7</v>
      </c>
      <c r="F92" s="141">
        <f t="shared" si="4"/>
        <v>562.30000000000018</v>
      </c>
      <c r="G92" s="162">
        <f t="shared" si="5"/>
        <v>89.024009369510054</v>
      </c>
      <c r="H92" s="161"/>
    </row>
    <row r="93" spans="1:8" s="108" customFormat="1" ht="22.5">
      <c r="A93" s="150" t="s">
        <v>139</v>
      </c>
      <c r="B93" s="151">
        <v>1180</v>
      </c>
      <c r="C93" s="141"/>
      <c r="D93" s="141"/>
      <c r="E93" s="141"/>
      <c r="F93" s="141">
        <f t="shared" si="4"/>
        <v>0</v>
      </c>
      <c r="G93" s="152" t="e">
        <f t="shared" si="5"/>
        <v>#DIV/0!</v>
      </c>
      <c r="H93" s="153"/>
    </row>
    <row r="94" spans="1:8" s="108" customFormat="1" ht="45">
      <c r="A94" s="150" t="s">
        <v>140</v>
      </c>
      <c r="B94" s="151">
        <v>1190</v>
      </c>
      <c r="C94" s="141"/>
      <c r="D94" s="141"/>
      <c r="E94" s="141"/>
      <c r="F94" s="141">
        <f t="shared" si="4"/>
        <v>0</v>
      </c>
      <c r="G94" s="152" t="e">
        <f t="shared" si="5"/>
        <v>#DIV/0!</v>
      </c>
      <c r="H94" s="153"/>
    </row>
    <row r="95" spans="1:8" s="107" customFormat="1" ht="22.5">
      <c r="A95" s="158" t="s">
        <v>97</v>
      </c>
      <c r="B95" s="159">
        <v>1200</v>
      </c>
      <c r="C95" s="160">
        <f>C92-C93</f>
        <v>-1202</v>
      </c>
      <c r="D95" s="160">
        <f>D92-D93</f>
        <v>-5123</v>
      </c>
      <c r="E95" s="160">
        <f>E92-E93</f>
        <v>-4560.7</v>
      </c>
      <c r="F95" s="141">
        <f t="shared" si="4"/>
        <v>562.30000000000018</v>
      </c>
      <c r="G95" s="162">
        <f t="shared" si="5"/>
        <v>89.024009369510054</v>
      </c>
      <c r="H95" s="161"/>
    </row>
    <row r="96" spans="1:8" s="108" customFormat="1" ht="22.5">
      <c r="A96" s="150" t="s">
        <v>24</v>
      </c>
      <c r="B96" s="149">
        <v>1201</v>
      </c>
      <c r="C96" s="154"/>
      <c r="D96" s="154"/>
      <c r="E96" s="154"/>
      <c r="F96" s="141">
        <f t="shared" si="4"/>
        <v>0</v>
      </c>
      <c r="G96" s="152" t="e">
        <f t="shared" si="5"/>
        <v>#DIV/0!</v>
      </c>
      <c r="H96" s="155"/>
    </row>
    <row r="97" spans="1:8" s="108" customFormat="1" ht="22.5">
      <c r="A97" s="150" t="s">
        <v>25</v>
      </c>
      <c r="B97" s="149">
        <v>1202</v>
      </c>
      <c r="C97" s="154">
        <f>C95</f>
        <v>-1202</v>
      </c>
      <c r="D97" s="154">
        <f>D95</f>
        <v>-5123</v>
      </c>
      <c r="E97" s="154">
        <f>E95</f>
        <v>-4560.7</v>
      </c>
      <c r="F97" s="141">
        <f t="shared" si="4"/>
        <v>562.30000000000018</v>
      </c>
      <c r="G97" s="152">
        <f t="shared" si="5"/>
        <v>89.024009369510054</v>
      </c>
      <c r="H97" s="155"/>
    </row>
    <row r="98" spans="1:8" s="108" customFormat="1" ht="22.5">
      <c r="A98" s="150" t="s">
        <v>262</v>
      </c>
      <c r="B98" s="151">
        <v>1210</v>
      </c>
      <c r="C98" s="141"/>
      <c r="D98" s="141"/>
      <c r="E98" s="141"/>
      <c r="F98" s="141">
        <f t="shared" si="4"/>
        <v>0</v>
      </c>
      <c r="G98" s="152" t="e">
        <f t="shared" si="5"/>
        <v>#DIV/0!</v>
      </c>
      <c r="H98" s="153"/>
    </row>
    <row r="99" spans="1:8" s="107" customFormat="1" ht="27.75" customHeight="1">
      <c r="A99" s="281" t="s">
        <v>275</v>
      </c>
      <c r="B99" s="282"/>
      <c r="C99" s="282"/>
      <c r="D99" s="282"/>
      <c r="E99" s="282"/>
      <c r="F99" s="282"/>
      <c r="G99" s="282"/>
      <c r="H99" s="283"/>
    </row>
    <row r="100" spans="1:8" s="108" customFormat="1" ht="45">
      <c r="A100" s="165" t="s">
        <v>276</v>
      </c>
      <c r="B100" s="149">
        <v>1300</v>
      </c>
      <c r="C100" s="154">
        <f>C26-C67</f>
        <v>104</v>
      </c>
      <c r="D100" s="154"/>
      <c r="E100" s="154">
        <f>E27-E67</f>
        <v>-22.2</v>
      </c>
      <c r="F100" s="154">
        <f>E100-D100</f>
        <v>-22.2</v>
      </c>
      <c r="G100" s="166" t="e">
        <f>E100*100/D100</f>
        <v>#DIV/0!</v>
      </c>
      <c r="H100" s="155"/>
    </row>
    <row r="101" spans="1:8" s="108" customFormat="1" ht="70.5" customHeight="1">
      <c r="A101" s="163" t="s">
        <v>277</v>
      </c>
      <c r="B101" s="149">
        <v>1310</v>
      </c>
      <c r="C101" s="154"/>
      <c r="D101" s="154"/>
      <c r="E101" s="154"/>
      <c r="F101" s="154">
        <f>E101-D101</f>
        <v>0</v>
      </c>
      <c r="G101" s="167"/>
      <c r="H101" s="155"/>
    </row>
    <row r="102" spans="1:8" s="108" customFormat="1" ht="45">
      <c r="A102" s="165" t="s">
        <v>278</v>
      </c>
      <c r="B102" s="149">
        <v>1320</v>
      </c>
      <c r="C102" s="154"/>
      <c r="D102" s="154"/>
      <c r="E102" s="154"/>
      <c r="F102" s="154">
        <f>E102-D102</f>
        <v>0</v>
      </c>
      <c r="G102" s="167"/>
      <c r="H102" s="155"/>
    </row>
    <row r="103" spans="1:8" s="108" customFormat="1" ht="46.5" customHeight="1">
      <c r="A103" s="120" t="s">
        <v>382</v>
      </c>
      <c r="B103" s="151">
        <v>1330</v>
      </c>
      <c r="C103" s="141">
        <f>C9+C26+C83+C87+C82</f>
        <v>104</v>
      </c>
      <c r="D103" s="141">
        <f>D9+D26+D83+D87+D82</f>
        <v>0</v>
      </c>
      <c r="E103" s="141">
        <f>E9+E26+E83+E87+E82</f>
        <v>55.4</v>
      </c>
      <c r="F103" s="154">
        <f>E103-D103</f>
        <v>55.4</v>
      </c>
      <c r="G103" s="166" t="e">
        <f>E103*100/D103</f>
        <v>#DIV/0!</v>
      </c>
      <c r="H103" s="153"/>
    </row>
    <row r="104" spans="1:8" s="108" customFormat="1" ht="65.25" customHeight="1">
      <c r="A104" s="120" t="s">
        <v>383</v>
      </c>
      <c r="B104" s="151">
        <v>1340</v>
      </c>
      <c r="C104" s="141">
        <f>C10+C30+C60+C67+C85+C86+C90</f>
        <v>1306</v>
      </c>
      <c r="D104" s="141">
        <f t="shared" ref="D104" si="6">D10+D30+D60+D67+D85+D86+D90</f>
        <v>5123</v>
      </c>
      <c r="E104" s="141">
        <f>E10+E30+E60+E67+E85+E86+E90</f>
        <v>4616.0999999999995</v>
      </c>
      <c r="F104" s="154">
        <f>E104-D104</f>
        <v>-506.90000000000055</v>
      </c>
      <c r="G104" s="167">
        <f>E104*100/D104</f>
        <v>90.105406988092909</v>
      </c>
      <c r="H104" s="153"/>
    </row>
    <row r="105" spans="1:8" s="108" customFormat="1" ht="22.5">
      <c r="A105" s="284" t="s">
        <v>168</v>
      </c>
      <c r="B105" s="284"/>
      <c r="C105" s="284"/>
      <c r="D105" s="284"/>
      <c r="E105" s="284"/>
      <c r="F105" s="284"/>
      <c r="G105" s="284"/>
      <c r="H105" s="284"/>
    </row>
    <row r="106" spans="1:8" s="108" customFormat="1" ht="45">
      <c r="A106" s="150" t="s">
        <v>279</v>
      </c>
      <c r="B106" s="151">
        <v>1400</v>
      </c>
      <c r="C106" s="141">
        <f>C81</f>
        <v>-1202</v>
      </c>
      <c r="D106" s="141">
        <f>D81</f>
        <v>-5123</v>
      </c>
      <c r="E106" s="141">
        <f>E81</f>
        <v>-4616.0999999999995</v>
      </c>
      <c r="F106" s="141">
        <f t="shared" ref="F106:F111" si="7">E106-D106</f>
        <v>506.90000000000055</v>
      </c>
      <c r="G106" s="162">
        <f>E106*100/D106</f>
        <v>90.105406988092909</v>
      </c>
      <c r="H106" s="153"/>
    </row>
    <row r="107" spans="1:8" s="108" customFormat="1" ht="22.5">
      <c r="A107" s="150" t="s">
        <v>280</v>
      </c>
      <c r="B107" s="151">
        <v>1401</v>
      </c>
      <c r="C107" s="141">
        <f>C118</f>
        <v>360</v>
      </c>
      <c r="D107" s="141">
        <f>D17+D40</f>
        <v>957</v>
      </c>
      <c r="E107" s="141">
        <f>E17+E40</f>
        <v>1175.0999999999999</v>
      </c>
      <c r="F107" s="141">
        <f t="shared" si="7"/>
        <v>218.09999999999991</v>
      </c>
      <c r="G107" s="162">
        <f>E107*100/D107</f>
        <v>122.7899686520376</v>
      </c>
      <c r="H107" s="153"/>
    </row>
    <row r="108" spans="1:8" s="108" customFormat="1" ht="45">
      <c r="A108" s="150" t="s">
        <v>281</v>
      </c>
      <c r="B108" s="151">
        <v>1402</v>
      </c>
      <c r="C108" s="141"/>
      <c r="D108" s="141"/>
      <c r="E108" s="141"/>
      <c r="F108" s="141">
        <f t="shared" si="7"/>
        <v>0</v>
      </c>
      <c r="G108" s="162"/>
      <c r="H108" s="153"/>
    </row>
    <row r="109" spans="1:8" s="108" customFormat="1" ht="45">
      <c r="A109" s="150" t="s">
        <v>282</v>
      </c>
      <c r="B109" s="151">
        <v>1403</v>
      </c>
      <c r="C109" s="141"/>
      <c r="D109" s="141"/>
      <c r="E109" s="141"/>
      <c r="F109" s="141">
        <f t="shared" si="7"/>
        <v>0</v>
      </c>
      <c r="G109" s="162"/>
      <c r="H109" s="153"/>
    </row>
    <row r="110" spans="1:8" s="108" customFormat="1" ht="45">
      <c r="A110" s="150" t="s">
        <v>325</v>
      </c>
      <c r="B110" s="151">
        <v>1404</v>
      </c>
      <c r="C110" s="141"/>
      <c r="D110" s="141"/>
      <c r="E110" s="141"/>
      <c r="F110" s="141">
        <f t="shared" si="7"/>
        <v>0</v>
      </c>
      <c r="G110" s="162"/>
      <c r="H110" s="153"/>
    </row>
    <row r="111" spans="1:8" s="107" customFormat="1" ht="22.5">
      <c r="A111" s="158" t="s">
        <v>143</v>
      </c>
      <c r="B111" s="159">
        <v>1410</v>
      </c>
      <c r="C111" s="160">
        <f>C106+C107</f>
        <v>-842</v>
      </c>
      <c r="D111" s="160">
        <f>D106+D107</f>
        <v>-4166</v>
      </c>
      <c r="E111" s="160">
        <f>E106+E107</f>
        <v>-3440.9999999999995</v>
      </c>
      <c r="F111" s="141">
        <f t="shared" si="7"/>
        <v>725.00000000000045</v>
      </c>
      <c r="G111" s="162">
        <f>E111*100/D111</f>
        <v>82.597215554488699</v>
      </c>
      <c r="H111" s="161"/>
    </row>
    <row r="112" spans="1:8" s="108" customFormat="1" ht="22.5">
      <c r="A112" s="286" t="s">
        <v>234</v>
      </c>
      <c r="B112" s="287"/>
      <c r="C112" s="287"/>
      <c r="D112" s="287"/>
      <c r="E112" s="287"/>
      <c r="F112" s="287"/>
      <c r="G112" s="287"/>
      <c r="H112" s="288"/>
    </row>
    <row r="113" spans="1:11" s="108" customFormat="1" ht="22.5">
      <c r="A113" s="150" t="s">
        <v>283</v>
      </c>
      <c r="B113" s="151">
        <v>1500</v>
      </c>
      <c r="C113" s="141"/>
      <c r="D113" s="141"/>
      <c r="E113" s="141"/>
      <c r="F113" s="141"/>
      <c r="G113" s="162"/>
      <c r="H113" s="153"/>
    </row>
    <row r="114" spans="1:11" s="108" customFormat="1" ht="22.5">
      <c r="A114" s="150" t="s">
        <v>284</v>
      </c>
      <c r="B114" s="168">
        <v>1501</v>
      </c>
      <c r="C114" s="154"/>
      <c r="D114" s="154"/>
      <c r="E114" s="154"/>
      <c r="F114" s="141"/>
      <c r="G114" s="162"/>
      <c r="H114" s="155"/>
    </row>
    <row r="115" spans="1:11" s="108" customFormat="1" ht="22.5">
      <c r="A115" s="150" t="s">
        <v>28</v>
      </c>
      <c r="B115" s="168">
        <v>1502</v>
      </c>
      <c r="C115" s="154"/>
      <c r="D115" s="154"/>
      <c r="E115" s="154"/>
      <c r="F115" s="141"/>
      <c r="G115" s="162"/>
      <c r="H115" s="155"/>
    </row>
    <row r="116" spans="1:11" s="108" customFormat="1" ht="22.5">
      <c r="A116" s="150" t="s">
        <v>5</v>
      </c>
      <c r="B116" s="169">
        <v>1510</v>
      </c>
      <c r="C116" s="141">
        <f t="shared" ref="C116:E117" si="8">C14+C38</f>
        <v>699</v>
      </c>
      <c r="D116" s="141">
        <f>D14+D38</f>
        <v>499</v>
      </c>
      <c r="E116" s="141">
        <f t="shared" si="8"/>
        <v>785.5</v>
      </c>
      <c r="F116" s="141">
        <f>E116-D116</f>
        <v>286.5</v>
      </c>
      <c r="G116" s="162">
        <f>E116*100/D116</f>
        <v>157.41482965931863</v>
      </c>
      <c r="H116" s="153"/>
    </row>
    <row r="117" spans="1:11" s="108" customFormat="1" ht="22.5">
      <c r="A117" s="150" t="s">
        <v>6</v>
      </c>
      <c r="B117" s="169">
        <v>1520</v>
      </c>
      <c r="C117" s="141">
        <f t="shared" si="8"/>
        <v>153</v>
      </c>
      <c r="D117" s="141">
        <f t="shared" si="8"/>
        <v>108</v>
      </c>
      <c r="E117" s="141">
        <f t="shared" si="8"/>
        <v>170.8</v>
      </c>
      <c r="F117" s="141">
        <f>E117-D117</f>
        <v>62.800000000000011</v>
      </c>
      <c r="G117" s="162">
        <f>E117*100/D117</f>
        <v>158.14814814814815</v>
      </c>
      <c r="H117" s="153"/>
      <c r="J117" s="170"/>
      <c r="K117" s="170"/>
    </row>
    <row r="118" spans="1:11" s="108" customFormat="1" ht="22.5">
      <c r="A118" s="150" t="s">
        <v>7</v>
      </c>
      <c r="B118" s="169">
        <v>1530</v>
      </c>
      <c r="C118" s="141">
        <f>C40+C17</f>
        <v>360</v>
      </c>
      <c r="D118" s="141">
        <f>D40+D17</f>
        <v>957</v>
      </c>
      <c r="E118" s="141">
        <f>E40+E17+E80</f>
        <v>1175.0999999999999</v>
      </c>
      <c r="F118" s="141">
        <f>E118-D118</f>
        <v>218.09999999999991</v>
      </c>
      <c r="G118" s="162">
        <f>E118*100/D118</f>
        <v>122.7899686520376</v>
      </c>
      <c r="H118" s="153"/>
    </row>
    <row r="119" spans="1:11" s="108" customFormat="1" ht="22.5">
      <c r="A119" s="150" t="s">
        <v>29</v>
      </c>
      <c r="B119" s="169">
        <v>1540</v>
      </c>
      <c r="C119" s="141">
        <v>94</v>
      </c>
      <c r="D119" s="141">
        <f>D104-D93-D116-D117-D118</f>
        <v>3559</v>
      </c>
      <c r="E119" s="141">
        <f>E104-E93-E116-E117-E118</f>
        <v>2484.6999999999994</v>
      </c>
      <c r="F119" s="141">
        <f>E119-D119</f>
        <v>-1074.3000000000006</v>
      </c>
      <c r="G119" s="162">
        <f>E119*100/D119</f>
        <v>69.814554650182615</v>
      </c>
      <c r="H119" s="153"/>
    </row>
    <row r="120" spans="1:11" s="107" customFormat="1" ht="22.5">
      <c r="A120" s="158" t="s">
        <v>57</v>
      </c>
      <c r="B120" s="171">
        <v>1550</v>
      </c>
      <c r="C120" s="160">
        <f>C113+C116+C117+C118+C119</f>
        <v>1306</v>
      </c>
      <c r="D120" s="160">
        <f>D113+D116+D117+D118+D119</f>
        <v>5123</v>
      </c>
      <c r="E120" s="160">
        <f>E113+E116+E117+E118+E119</f>
        <v>4616.0999999999985</v>
      </c>
      <c r="F120" s="141">
        <f>E120-D120</f>
        <v>-506.90000000000146</v>
      </c>
      <c r="G120" s="162">
        <f>E120*100/D120</f>
        <v>90.105406988092895</v>
      </c>
      <c r="H120" s="161"/>
    </row>
    <row r="121" spans="1:11" s="107" customFormat="1" ht="21.75">
      <c r="A121" s="172"/>
      <c r="B121" s="173"/>
      <c r="C121" s="173"/>
      <c r="D121" s="173"/>
      <c r="E121" s="173"/>
      <c r="F121" s="173"/>
      <c r="G121" s="173"/>
      <c r="H121" s="173"/>
    </row>
    <row r="122" spans="1:11" ht="25.5">
      <c r="A122" s="174" t="s">
        <v>477</v>
      </c>
      <c r="B122" s="175"/>
      <c r="C122" s="142"/>
      <c r="D122" s="142"/>
      <c r="E122" s="142"/>
      <c r="F122" s="142"/>
      <c r="G122" s="280" t="s">
        <v>434</v>
      </c>
      <c r="H122" s="280"/>
    </row>
    <row r="123" spans="1:11" s="177" customFormat="1">
      <c r="A123" s="176" t="s">
        <v>384</v>
      </c>
      <c r="B123" s="280" t="s">
        <v>78</v>
      </c>
      <c r="C123" s="280"/>
      <c r="D123" s="280"/>
      <c r="E123" s="280"/>
      <c r="G123" s="177" t="s">
        <v>102</v>
      </c>
    </row>
    <row r="124" spans="1:11" ht="35.25" customHeight="1">
      <c r="A124" s="178"/>
    </row>
    <row r="125" spans="1:11">
      <c r="A125" s="178"/>
    </row>
    <row r="126" spans="1:11">
      <c r="A126" s="178"/>
    </row>
    <row r="127" spans="1:11">
      <c r="A127" s="178"/>
    </row>
    <row r="128" spans="1:11">
      <c r="A128" s="178"/>
    </row>
    <row r="129" spans="1:1">
      <c r="A129" s="178"/>
    </row>
    <row r="130" spans="1:1">
      <c r="A130" s="178"/>
    </row>
    <row r="131" spans="1:1">
      <c r="A131" s="178"/>
    </row>
    <row r="132" spans="1:1">
      <c r="A132" s="178"/>
    </row>
    <row r="133" spans="1:1">
      <c r="A133" s="178"/>
    </row>
    <row r="134" spans="1:1">
      <c r="A134" s="178"/>
    </row>
    <row r="135" spans="1:1">
      <c r="A135" s="178"/>
    </row>
    <row r="136" spans="1:1">
      <c r="A136" s="178"/>
    </row>
    <row r="137" spans="1:1">
      <c r="A137" s="178"/>
    </row>
    <row r="138" spans="1:1">
      <c r="A138" s="178"/>
    </row>
    <row r="139" spans="1:1">
      <c r="A139" s="178"/>
    </row>
    <row r="140" spans="1:1">
      <c r="A140" s="178"/>
    </row>
    <row r="141" spans="1:1">
      <c r="A141" s="178"/>
    </row>
    <row r="142" spans="1:1">
      <c r="A142" s="178"/>
    </row>
    <row r="143" spans="1:1">
      <c r="A143" s="178"/>
    </row>
    <row r="144" spans="1:1">
      <c r="A144" s="178"/>
    </row>
    <row r="145" spans="1:1">
      <c r="A145" s="178"/>
    </row>
    <row r="146" spans="1:1">
      <c r="A146" s="178"/>
    </row>
    <row r="147" spans="1:1">
      <c r="A147" s="178"/>
    </row>
    <row r="148" spans="1:1">
      <c r="A148" s="178"/>
    </row>
    <row r="149" spans="1:1">
      <c r="A149" s="178"/>
    </row>
    <row r="150" spans="1:1">
      <c r="A150" s="178"/>
    </row>
    <row r="151" spans="1:1">
      <c r="A151" s="178"/>
    </row>
    <row r="152" spans="1:1">
      <c r="A152" s="178"/>
    </row>
    <row r="153" spans="1:1">
      <c r="A153" s="178"/>
    </row>
    <row r="154" spans="1:1">
      <c r="A154" s="178"/>
    </row>
    <row r="155" spans="1:1">
      <c r="A155" s="178"/>
    </row>
    <row r="156" spans="1:1">
      <c r="A156" s="178"/>
    </row>
    <row r="157" spans="1:1">
      <c r="A157" s="178"/>
    </row>
    <row r="158" spans="1:1">
      <c r="A158" s="178"/>
    </row>
    <row r="159" spans="1:1">
      <c r="A159" s="178"/>
    </row>
    <row r="160" spans="1:1">
      <c r="A160" s="178"/>
    </row>
    <row r="161" spans="1:1">
      <c r="A161" s="178"/>
    </row>
    <row r="162" spans="1:1">
      <c r="A162" s="178"/>
    </row>
    <row r="163" spans="1:1">
      <c r="A163" s="178"/>
    </row>
    <row r="164" spans="1:1">
      <c r="A164" s="178"/>
    </row>
    <row r="165" spans="1:1">
      <c r="A165" s="178"/>
    </row>
    <row r="166" spans="1:1">
      <c r="A166" s="178"/>
    </row>
    <row r="167" spans="1:1">
      <c r="A167" s="178"/>
    </row>
    <row r="168" spans="1:1">
      <c r="A168" s="178"/>
    </row>
    <row r="169" spans="1:1">
      <c r="A169" s="178"/>
    </row>
    <row r="170" spans="1:1">
      <c r="A170" s="178"/>
    </row>
    <row r="171" spans="1:1">
      <c r="A171" s="178"/>
    </row>
    <row r="172" spans="1:1">
      <c r="A172" s="178"/>
    </row>
    <row r="173" spans="1:1">
      <c r="A173" s="178"/>
    </row>
    <row r="174" spans="1:1">
      <c r="A174" s="178"/>
    </row>
    <row r="175" spans="1:1">
      <c r="A175" s="178"/>
    </row>
    <row r="176" spans="1:1">
      <c r="A176" s="178"/>
    </row>
    <row r="177" spans="1:1">
      <c r="A177" s="178"/>
    </row>
    <row r="178" spans="1:1">
      <c r="A178" s="178"/>
    </row>
    <row r="179" spans="1:1">
      <c r="A179" s="178"/>
    </row>
    <row r="180" spans="1:1">
      <c r="A180" s="180"/>
    </row>
    <row r="181" spans="1:1">
      <c r="A181" s="180"/>
    </row>
    <row r="182" spans="1:1">
      <c r="A182" s="180"/>
    </row>
    <row r="183" spans="1:1">
      <c r="A183" s="180"/>
    </row>
    <row r="184" spans="1:1">
      <c r="A184" s="180"/>
    </row>
    <row r="185" spans="1:1">
      <c r="A185" s="180"/>
    </row>
    <row r="186" spans="1:1">
      <c r="A186" s="180"/>
    </row>
    <row r="187" spans="1:1">
      <c r="A187" s="180"/>
    </row>
    <row r="188" spans="1:1">
      <c r="A188" s="180"/>
    </row>
    <row r="189" spans="1:1">
      <c r="A189" s="180"/>
    </row>
    <row r="190" spans="1:1">
      <c r="A190" s="180"/>
    </row>
    <row r="191" spans="1:1">
      <c r="A191" s="180"/>
    </row>
    <row r="192" spans="1:1">
      <c r="A192" s="180"/>
    </row>
    <row r="193" spans="1:1">
      <c r="A193" s="180"/>
    </row>
    <row r="194" spans="1:1">
      <c r="A194" s="180"/>
    </row>
    <row r="195" spans="1:1">
      <c r="A195" s="180"/>
    </row>
    <row r="196" spans="1:1">
      <c r="A196" s="180"/>
    </row>
    <row r="197" spans="1:1">
      <c r="A197" s="180"/>
    </row>
    <row r="198" spans="1:1">
      <c r="A198" s="180"/>
    </row>
    <row r="199" spans="1:1">
      <c r="A199" s="180"/>
    </row>
    <row r="200" spans="1:1">
      <c r="A200" s="180"/>
    </row>
    <row r="201" spans="1:1">
      <c r="A201" s="180"/>
    </row>
    <row r="202" spans="1:1">
      <c r="A202" s="180"/>
    </row>
    <row r="203" spans="1:1">
      <c r="A203" s="180"/>
    </row>
    <row r="204" spans="1:1">
      <c r="A204" s="180"/>
    </row>
    <row r="205" spans="1:1">
      <c r="A205" s="180"/>
    </row>
    <row r="206" spans="1:1">
      <c r="A206" s="180"/>
    </row>
    <row r="207" spans="1:1">
      <c r="A207" s="180"/>
    </row>
    <row r="208" spans="1:1">
      <c r="A208" s="180"/>
    </row>
    <row r="209" spans="1:1">
      <c r="A209" s="180"/>
    </row>
    <row r="210" spans="1:1">
      <c r="A210" s="180"/>
    </row>
    <row r="211" spans="1:1">
      <c r="A211" s="180"/>
    </row>
    <row r="212" spans="1:1">
      <c r="A212" s="180"/>
    </row>
    <row r="213" spans="1:1">
      <c r="A213" s="180"/>
    </row>
    <row r="214" spans="1:1">
      <c r="A214" s="180"/>
    </row>
    <row r="215" spans="1:1">
      <c r="A215" s="180"/>
    </row>
    <row r="216" spans="1:1">
      <c r="A216" s="180"/>
    </row>
    <row r="217" spans="1:1">
      <c r="A217" s="180"/>
    </row>
    <row r="218" spans="1:1">
      <c r="A218" s="180"/>
    </row>
    <row r="219" spans="1:1">
      <c r="A219" s="180"/>
    </row>
    <row r="220" spans="1:1">
      <c r="A220" s="180"/>
    </row>
    <row r="221" spans="1:1">
      <c r="A221" s="180"/>
    </row>
    <row r="222" spans="1:1">
      <c r="A222" s="180"/>
    </row>
    <row r="223" spans="1:1">
      <c r="A223" s="180"/>
    </row>
    <row r="224" spans="1:1">
      <c r="A224" s="180"/>
    </row>
    <row r="225" spans="1:1">
      <c r="A225" s="180"/>
    </row>
    <row r="226" spans="1:1">
      <c r="A226" s="180"/>
    </row>
    <row r="227" spans="1:1">
      <c r="A227" s="180"/>
    </row>
    <row r="228" spans="1:1">
      <c r="A228" s="180"/>
    </row>
    <row r="229" spans="1:1">
      <c r="A229" s="180"/>
    </row>
    <row r="230" spans="1:1">
      <c r="A230" s="180"/>
    </row>
    <row r="231" spans="1:1">
      <c r="A231" s="180"/>
    </row>
    <row r="232" spans="1:1">
      <c r="A232" s="180"/>
    </row>
    <row r="233" spans="1:1">
      <c r="A233" s="180"/>
    </row>
    <row r="234" spans="1:1">
      <c r="A234" s="180"/>
    </row>
    <row r="235" spans="1:1">
      <c r="A235" s="180"/>
    </row>
    <row r="236" spans="1:1">
      <c r="A236" s="180"/>
    </row>
    <row r="237" spans="1:1">
      <c r="A237" s="180"/>
    </row>
    <row r="238" spans="1:1">
      <c r="A238" s="180"/>
    </row>
    <row r="239" spans="1:1">
      <c r="A239" s="180"/>
    </row>
    <row r="240" spans="1:1">
      <c r="A240" s="180"/>
    </row>
    <row r="241" spans="1:1">
      <c r="A241" s="180"/>
    </row>
    <row r="242" spans="1:1">
      <c r="A242" s="180"/>
    </row>
    <row r="243" spans="1:1">
      <c r="A243" s="180"/>
    </row>
    <row r="244" spans="1:1">
      <c r="A244" s="180"/>
    </row>
    <row r="245" spans="1:1">
      <c r="A245" s="180"/>
    </row>
    <row r="246" spans="1:1">
      <c r="A246" s="180"/>
    </row>
    <row r="247" spans="1:1">
      <c r="A247" s="180"/>
    </row>
    <row r="248" spans="1:1">
      <c r="A248" s="180"/>
    </row>
    <row r="249" spans="1:1">
      <c r="A249" s="180"/>
    </row>
    <row r="250" spans="1:1">
      <c r="A250" s="180"/>
    </row>
    <row r="251" spans="1:1">
      <c r="A251" s="180"/>
    </row>
    <row r="252" spans="1:1">
      <c r="A252" s="180"/>
    </row>
    <row r="253" spans="1:1">
      <c r="A253" s="180"/>
    </row>
    <row r="254" spans="1:1">
      <c r="A254" s="180"/>
    </row>
    <row r="255" spans="1:1">
      <c r="A255" s="180"/>
    </row>
    <row r="256" spans="1:1">
      <c r="A256" s="180"/>
    </row>
    <row r="257" spans="1:1">
      <c r="A257" s="180"/>
    </row>
    <row r="258" spans="1:1">
      <c r="A258" s="180"/>
    </row>
    <row r="259" spans="1:1">
      <c r="A259" s="180"/>
    </row>
    <row r="260" spans="1:1">
      <c r="A260" s="180"/>
    </row>
    <row r="261" spans="1:1">
      <c r="A261" s="180"/>
    </row>
    <row r="262" spans="1:1">
      <c r="A262" s="180"/>
    </row>
    <row r="263" spans="1:1">
      <c r="A263" s="180"/>
    </row>
    <row r="264" spans="1:1">
      <c r="A264" s="180"/>
    </row>
    <row r="265" spans="1:1">
      <c r="A265" s="180"/>
    </row>
    <row r="266" spans="1:1">
      <c r="A266" s="180"/>
    </row>
    <row r="267" spans="1:1">
      <c r="A267" s="180"/>
    </row>
    <row r="268" spans="1:1">
      <c r="A268" s="180"/>
    </row>
    <row r="269" spans="1:1">
      <c r="A269" s="180"/>
    </row>
    <row r="270" spans="1:1">
      <c r="A270" s="180"/>
    </row>
    <row r="271" spans="1:1">
      <c r="A271" s="180"/>
    </row>
    <row r="272" spans="1:1">
      <c r="A272" s="180"/>
    </row>
    <row r="273" spans="1:1">
      <c r="A273" s="180"/>
    </row>
    <row r="274" spans="1:1">
      <c r="A274" s="180"/>
    </row>
    <row r="275" spans="1:1">
      <c r="A275" s="180"/>
    </row>
    <row r="276" spans="1:1">
      <c r="A276" s="180"/>
    </row>
    <row r="277" spans="1:1">
      <c r="A277" s="180"/>
    </row>
    <row r="278" spans="1:1">
      <c r="A278" s="180"/>
    </row>
    <row r="279" spans="1:1">
      <c r="A279" s="180"/>
    </row>
    <row r="280" spans="1:1">
      <c r="A280" s="180"/>
    </row>
    <row r="281" spans="1:1">
      <c r="A281" s="180"/>
    </row>
    <row r="282" spans="1:1">
      <c r="A282" s="180"/>
    </row>
    <row r="283" spans="1:1">
      <c r="A283" s="180"/>
    </row>
    <row r="284" spans="1:1">
      <c r="A284" s="180"/>
    </row>
    <row r="285" spans="1:1">
      <c r="A285" s="180"/>
    </row>
    <row r="286" spans="1:1">
      <c r="A286" s="180"/>
    </row>
    <row r="287" spans="1:1">
      <c r="A287" s="180"/>
    </row>
    <row r="288" spans="1:1">
      <c r="A288" s="180"/>
    </row>
    <row r="289" spans="1:1">
      <c r="A289" s="180"/>
    </row>
    <row r="290" spans="1:1">
      <c r="A290" s="180"/>
    </row>
    <row r="291" spans="1:1">
      <c r="A291" s="180"/>
    </row>
    <row r="292" spans="1:1">
      <c r="A292" s="180"/>
    </row>
    <row r="293" spans="1:1">
      <c r="A293" s="180"/>
    </row>
    <row r="294" spans="1:1">
      <c r="A294" s="180"/>
    </row>
    <row r="295" spans="1:1">
      <c r="A295" s="180"/>
    </row>
    <row r="296" spans="1:1">
      <c r="A296" s="180"/>
    </row>
    <row r="297" spans="1:1">
      <c r="A297" s="180"/>
    </row>
    <row r="298" spans="1:1">
      <c r="A298" s="180"/>
    </row>
    <row r="299" spans="1:1">
      <c r="A299" s="180"/>
    </row>
    <row r="300" spans="1:1">
      <c r="A300" s="180"/>
    </row>
    <row r="301" spans="1:1">
      <c r="A301" s="180"/>
    </row>
    <row r="302" spans="1:1">
      <c r="A302" s="180"/>
    </row>
    <row r="303" spans="1:1">
      <c r="A303" s="180"/>
    </row>
    <row r="304" spans="1:1">
      <c r="A304" s="180"/>
    </row>
    <row r="305" spans="1:1">
      <c r="A305" s="180"/>
    </row>
    <row r="306" spans="1:1">
      <c r="A306" s="180"/>
    </row>
    <row r="307" spans="1:1">
      <c r="A307" s="180"/>
    </row>
    <row r="308" spans="1:1">
      <c r="A308" s="180"/>
    </row>
    <row r="309" spans="1:1">
      <c r="A309" s="180"/>
    </row>
    <row r="310" spans="1:1">
      <c r="A310" s="180"/>
    </row>
    <row r="311" spans="1:1">
      <c r="A311" s="180"/>
    </row>
    <row r="312" spans="1:1">
      <c r="A312" s="180"/>
    </row>
    <row r="313" spans="1:1">
      <c r="A313" s="180"/>
    </row>
    <row r="314" spans="1:1">
      <c r="A314" s="180"/>
    </row>
    <row r="315" spans="1:1">
      <c r="A315" s="180"/>
    </row>
    <row r="316" spans="1:1">
      <c r="A316" s="180"/>
    </row>
    <row r="317" spans="1:1">
      <c r="A317" s="180"/>
    </row>
    <row r="318" spans="1:1">
      <c r="A318" s="180"/>
    </row>
    <row r="319" spans="1:1">
      <c r="A319" s="180"/>
    </row>
    <row r="320" spans="1:1">
      <c r="A320" s="180"/>
    </row>
    <row r="321" spans="1:1">
      <c r="A321" s="180"/>
    </row>
    <row r="322" spans="1:1">
      <c r="A322" s="180"/>
    </row>
    <row r="323" spans="1:1">
      <c r="A323" s="180"/>
    </row>
    <row r="324" spans="1:1">
      <c r="A324" s="180"/>
    </row>
    <row r="325" spans="1:1">
      <c r="A325" s="180"/>
    </row>
    <row r="326" spans="1:1">
      <c r="A326" s="180"/>
    </row>
    <row r="327" spans="1:1">
      <c r="A327" s="180"/>
    </row>
    <row r="328" spans="1:1">
      <c r="A328" s="180"/>
    </row>
    <row r="329" spans="1:1">
      <c r="A329" s="180"/>
    </row>
    <row r="330" spans="1:1">
      <c r="A330" s="180"/>
    </row>
    <row r="331" spans="1:1">
      <c r="A331" s="180"/>
    </row>
    <row r="332" spans="1:1">
      <c r="A332" s="180"/>
    </row>
    <row r="333" spans="1:1">
      <c r="A333" s="180"/>
    </row>
    <row r="334" spans="1:1">
      <c r="A334" s="180"/>
    </row>
    <row r="335" spans="1:1">
      <c r="A335" s="180"/>
    </row>
    <row r="336" spans="1:1">
      <c r="A336" s="180"/>
    </row>
    <row r="337" spans="1:1">
      <c r="A337" s="180"/>
    </row>
    <row r="338" spans="1:1">
      <c r="A338" s="180"/>
    </row>
    <row r="339" spans="1:1">
      <c r="A339" s="180"/>
    </row>
    <row r="340" spans="1:1">
      <c r="A340" s="180"/>
    </row>
    <row r="341" spans="1:1">
      <c r="A341" s="180"/>
    </row>
    <row r="342" spans="1:1">
      <c r="A342" s="180"/>
    </row>
    <row r="343" spans="1:1">
      <c r="A343" s="180"/>
    </row>
    <row r="344" spans="1:1">
      <c r="A344" s="180"/>
    </row>
    <row r="345" spans="1:1">
      <c r="A345" s="180"/>
    </row>
    <row r="346" spans="1:1">
      <c r="A346" s="180"/>
    </row>
  </sheetData>
  <mergeCells count="11">
    <mergeCell ref="B123:E123"/>
    <mergeCell ref="A99:H99"/>
    <mergeCell ref="A105:H105"/>
    <mergeCell ref="A3:H3"/>
    <mergeCell ref="G122:H122"/>
    <mergeCell ref="A112:H112"/>
    <mergeCell ref="D5:H5"/>
    <mergeCell ref="B5:B6"/>
    <mergeCell ref="A5:A6"/>
    <mergeCell ref="C5:C6"/>
    <mergeCell ref="A8:H8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0" orientation="portrait" horizontalDpi="4294967293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190"/>
  <sheetViews>
    <sheetView topLeftCell="A10" zoomScale="80" zoomScaleNormal="80" zoomScaleSheetLayoutView="75" workbookViewId="0">
      <selection activeCell="E21" sqref="E21"/>
    </sheetView>
  </sheetViews>
  <sheetFormatPr defaultRowHeight="20.25" outlineLevelRow="1"/>
  <cols>
    <col min="1" max="1" width="64.140625" style="181" customWidth="1"/>
    <col min="2" max="2" width="15.28515625" style="182" customWidth="1"/>
    <col min="3" max="3" width="18.7109375" style="182" customWidth="1"/>
    <col min="4" max="4" width="14.5703125" style="182" customWidth="1"/>
    <col min="5" max="5" width="14" style="182" customWidth="1"/>
    <col min="6" max="6" width="18.7109375" style="182" customWidth="1"/>
    <col min="7" max="7" width="15.5703125" style="182" customWidth="1"/>
    <col min="8" max="8" width="10" style="181" customWidth="1"/>
    <col min="9" max="9" width="9.5703125" style="181" customWidth="1"/>
    <col min="10" max="16384" width="9.140625" style="181"/>
  </cols>
  <sheetData>
    <row r="1" spans="1:7" hidden="1" outlineLevel="1">
      <c r="G1" s="144" t="s">
        <v>239</v>
      </c>
    </row>
    <row r="2" spans="1:7" hidden="1" outlineLevel="1">
      <c r="G2" s="144" t="s">
        <v>225</v>
      </c>
    </row>
    <row r="3" spans="1:7" collapsed="1">
      <c r="A3" s="297" t="s">
        <v>372</v>
      </c>
      <c r="B3" s="297"/>
      <c r="C3" s="297"/>
      <c r="D3" s="297"/>
      <c r="E3" s="297"/>
      <c r="F3" s="297"/>
      <c r="G3" s="297"/>
    </row>
    <row r="4" spans="1:7" ht="38.25" customHeight="1">
      <c r="A4" s="298" t="s">
        <v>285</v>
      </c>
      <c r="B4" s="299" t="s">
        <v>18</v>
      </c>
      <c r="C4" s="300" t="s">
        <v>354</v>
      </c>
      <c r="D4" s="298" t="s">
        <v>353</v>
      </c>
      <c r="E4" s="298"/>
      <c r="F4" s="298"/>
      <c r="G4" s="298"/>
    </row>
    <row r="5" spans="1:7" ht="38.25" customHeight="1">
      <c r="A5" s="298"/>
      <c r="B5" s="299"/>
      <c r="C5" s="301"/>
      <c r="D5" s="183" t="s">
        <v>263</v>
      </c>
      <c r="E5" s="183" t="s">
        <v>246</v>
      </c>
      <c r="F5" s="184" t="s">
        <v>273</v>
      </c>
      <c r="G5" s="184" t="s">
        <v>274</v>
      </c>
    </row>
    <row r="6" spans="1:7">
      <c r="A6" s="185">
        <v>1</v>
      </c>
      <c r="B6" s="186">
        <v>2</v>
      </c>
      <c r="C6" s="185">
        <v>3</v>
      </c>
      <c r="D6" s="185">
        <v>4</v>
      </c>
      <c r="E6" s="186">
        <v>5</v>
      </c>
      <c r="F6" s="185">
        <v>6</v>
      </c>
      <c r="G6" s="186">
        <v>7</v>
      </c>
    </row>
    <row r="7" spans="1:7">
      <c r="A7" s="294" t="s">
        <v>152</v>
      </c>
      <c r="B7" s="295"/>
      <c r="C7" s="295"/>
      <c r="D7" s="295"/>
      <c r="E7" s="295"/>
      <c r="F7" s="295"/>
      <c r="G7" s="296"/>
    </row>
    <row r="8" spans="1:7" ht="45.75" customHeight="1">
      <c r="A8" s="187" t="s">
        <v>59</v>
      </c>
      <c r="B8" s="188">
        <v>2000</v>
      </c>
      <c r="C8" s="135">
        <v>-3291</v>
      </c>
      <c r="D8" s="135">
        <v>-16878</v>
      </c>
      <c r="E8" s="135">
        <v>-17876.8</v>
      </c>
      <c r="F8" s="135">
        <f>E8-D8</f>
        <v>-998.79999999999927</v>
      </c>
      <c r="G8" s="189">
        <f>E8*100/D8</f>
        <v>105.91776276810049</v>
      </c>
    </row>
    <row r="9" spans="1:7" ht="40.5">
      <c r="A9" s="190" t="s">
        <v>207</v>
      </c>
      <c r="B9" s="188">
        <v>2010</v>
      </c>
      <c r="C9" s="135"/>
      <c r="D9" s="135">
        <v>0</v>
      </c>
      <c r="E9" s="135"/>
      <c r="F9" s="135">
        <f t="shared" ref="F9:F17" si="0">E9-D9</f>
        <v>0</v>
      </c>
      <c r="G9" s="189"/>
    </row>
    <row r="10" spans="1:7" ht="40.5">
      <c r="A10" s="120" t="s">
        <v>357</v>
      </c>
      <c r="B10" s="188">
        <v>2011</v>
      </c>
      <c r="C10" s="135"/>
      <c r="D10" s="135">
        <v>0</v>
      </c>
      <c r="E10" s="135"/>
      <c r="F10" s="135">
        <f t="shared" si="0"/>
        <v>0</v>
      </c>
      <c r="G10" s="189"/>
    </row>
    <row r="11" spans="1:7" ht="93.75">
      <c r="A11" s="191" t="s">
        <v>358</v>
      </c>
      <c r="B11" s="188">
        <v>2012</v>
      </c>
      <c r="C11" s="135"/>
      <c r="D11" s="135">
        <v>0</v>
      </c>
      <c r="E11" s="135"/>
      <c r="F11" s="135">
        <f t="shared" si="0"/>
        <v>0</v>
      </c>
      <c r="G11" s="189"/>
    </row>
    <row r="12" spans="1:7">
      <c r="A12" s="120" t="s">
        <v>194</v>
      </c>
      <c r="B12" s="188">
        <v>2020</v>
      </c>
      <c r="C12" s="135"/>
      <c r="D12" s="135">
        <v>0</v>
      </c>
      <c r="E12" s="135"/>
      <c r="F12" s="135">
        <f t="shared" si="0"/>
        <v>0</v>
      </c>
      <c r="G12" s="189"/>
    </row>
    <row r="13" spans="1:7" s="192" customFormat="1">
      <c r="A13" s="190" t="s">
        <v>71</v>
      </c>
      <c r="B13" s="188">
        <v>2030</v>
      </c>
      <c r="C13" s="135"/>
      <c r="D13" s="135">
        <v>0</v>
      </c>
      <c r="E13" s="135"/>
      <c r="F13" s="135">
        <f t="shared" si="0"/>
        <v>0</v>
      </c>
      <c r="G13" s="189"/>
    </row>
    <row r="14" spans="1:7" ht="24" customHeight="1">
      <c r="A14" s="193" t="s">
        <v>132</v>
      </c>
      <c r="B14" s="188">
        <v>2031</v>
      </c>
      <c r="C14" s="135"/>
      <c r="D14" s="135">
        <v>0</v>
      </c>
      <c r="E14" s="135"/>
      <c r="F14" s="135">
        <f t="shared" si="0"/>
        <v>0</v>
      </c>
      <c r="G14" s="189"/>
    </row>
    <row r="15" spans="1:7">
      <c r="A15" s="190" t="s">
        <v>26</v>
      </c>
      <c r="B15" s="188">
        <v>2040</v>
      </c>
      <c r="C15" s="135"/>
      <c r="D15" s="135">
        <v>0</v>
      </c>
      <c r="E15" s="135"/>
      <c r="F15" s="135">
        <f t="shared" si="0"/>
        <v>0</v>
      </c>
      <c r="G15" s="189"/>
    </row>
    <row r="16" spans="1:7">
      <c r="A16" s="190" t="s">
        <v>114</v>
      </c>
      <c r="B16" s="188">
        <v>2050</v>
      </c>
      <c r="C16" s="135"/>
      <c r="D16" s="135">
        <v>0</v>
      </c>
      <c r="E16" s="135"/>
      <c r="F16" s="135">
        <f t="shared" si="0"/>
        <v>0</v>
      </c>
      <c r="G16" s="189"/>
    </row>
    <row r="17" spans="1:7">
      <c r="A17" s="190" t="s">
        <v>115</v>
      </c>
      <c r="B17" s="188">
        <v>2060</v>
      </c>
      <c r="C17" s="135"/>
      <c r="D17" s="135">
        <v>0</v>
      </c>
      <c r="E17" s="135"/>
      <c r="F17" s="135">
        <f t="shared" si="0"/>
        <v>0</v>
      </c>
      <c r="G17" s="189"/>
    </row>
    <row r="18" spans="1:7" ht="45" customHeight="1">
      <c r="A18" s="190" t="s">
        <v>60</v>
      </c>
      <c r="B18" s="188">
        <v>2070</v>
      </c>
      <c r="C18" s="241">
        <f>C8+'1. Фін результат'!C95</f>
        <v>-4493</v>
      </c>
      <c r="D18" s="135">
        <v>-22001</v>
      </c>
      <c r="E18" s="135">
        <f>'1. Фін результат'!E95+E8</f>
        <v>-22437.5</v>
      </c>
      <c r="F18" s="135">
        <f>E18-D18</f>
        <v>-436.5</v>
      </c>
      <c r="G18" s="189">
        <f>E18*100/D18</f>
        <v>101.98400072723967</v>
      </c>
    </row>
    <row r="19" spans="1:7" ht="41.25" customHeight="1">
      <c r="A19" s="294" t="s">
        <v>153</v>
      </c>
      <c r="B19" s="295"/>
      <c r="C19" s="295"/>
      <c r="D19" s="295"/>
      <c r="E19" s="295"/>
      <c r="F19" s="295"/>
      <c r="G19" s="296"/>
    </row>
    <row r="20" spans="1:7" ht="40.5">
      <c r="A20" s="190" t="s">
        <v>207</v>
      </c>
      <c r="B20" s="188">
        <v>2100</v>
      </c>
      <c r="C20" s="135"/>
      <c r="D20" s="135">
        <f>D21+D22</f>
        <v>0</v>
      </c>
      <c r="E20" s="135">
        <f>E21+E22</f>
        <v>0</v>
      </c>
      <c r="F20" s="135">
        <f>F21+F22</f>
        <v>0</v>
      </c>
      <c r="G20" s="194" t="e">
        <f>G21+G22</f>
        <v>#DIV/0!</v>
      </c>
    </row>
    <row r="21" spans="1:7" ht="40.5">
      <c r="A21" s="120" t="s">
        <v>357</v>
      </c>
      <c r="B21" s="188">
        <v>2101</v>
      </c>
      <c r="C21" s="135"/>
      <c r="D21" s="135">
        <v>0</v>
      </c>
      <c r="E21" s="195"/>
      <c r="F21" s="195">
        <f>E21-D21</f>
        <v>0</v>
      </c>
      <c r="G21" s="196" t="e">
        <f>E21*100/D21</f>
        <v>#DIV/0!</v>
      </c>
    </row>
    <row r="22" spans="1:7" ht="93.75">
      <c r="A22" s="191" t="s">
        <v>358</v>
      </c>
      <c r="B22" s="188">
        <v>2102</v>
      </c>
      <c r="C22" s="135"/>
      <c r="D22" s="135">
        <v>0</v>
      </c>
      <c r="E22" s="195"/>
      <c r="F22" s="195">
        <f>E22-D22</f>
        <v>0</v>
      </c>
      <c r="G22" s="196" t="e">
        <f>E22*100/D22</f>
        <v>#DIV/0!</v>
      </c>
    </row>
    <row r="23" spans="1:7" s="192" customFormat="1">
      <c r="A23" s="190" t="s">
        <v>155</v>
      </c>
      <c r="B23" s="185">
        <v>2110</v>
      </c>
      <c r="C23" s="195"/>
      <c r="D23" s="195"/>
      <c r="E23" s="195"/>
      <c r="F23" s="195"/>
      <c r="G23" s="197"/>
    </row>
    <row r="24" spans="1:7" ht="60.75">
      <c r="A24" s="190" t="s">
        <v>338</v>
      </c>
      <c r="B24" s="185">
        <v>2120</v>
      </c>
      <c r="C24" s="195"/>
      <c r="D24" s="195"/>
      <c r="E24" s="195"/>
      <c r="F24" s="195"/>
      <c r="G24" s="197"/>
    </row>
    <row r="25" spans="1:7" ht="61.5" customHeight="1">
      <c r="A25" s="190" t="s">
        <v>339</v>
      </c>
      <c r="B25" s="185">
        <v>2130</v>
      </c>
      <c r="C25" s="195"/>
      <c r="D25" s="195"/>
      <c r="E25" s="195"/>
      <c r="F25" s="195"/>
      <c r="G25" s="197"/>
    </row>
    <row r="26" spans="1:7" s="201" customFormat="1" ht="39.75" customHeight="1">
      <c r="A26" s="198" t="s">
        <v>255</v>
      </c>
      <c r="B26" s="199">
        <v>2140</v>
      </c>
      <c r="C26" s="200">
        <f>C30+C36+C34</f>
        <v>137</v>
      </c>
      <c r="D26" s="200">
        <f>D30+D36+D34</f>
        <v>97</v>
      </c>
      <c r="E26" s="200">
        <f>E30+E36</f>
        <v>153.1</v>
      </c>
      <c r="F26" s="195">
        <f>E26-D26</f>
        <v>56.099999999999994</v>
      </c>
      <c r="G26" s="197">
        <f>E26*100/D26</f>
        <v>157.83505154639175</v>
      </c>
    </row>
    <row r="27" spans="1:7">
      <c r="A27" s="190" t="s">
        <v>84</v>
      </c>
      <c r="B27" s="185">
        <v>2141</v>
      </c>
      <c r="C27" s="195"/>
      <c r="D27" s="195"/>
      <c r="E27" s="195"/>
      <c r="F27" s="195">
        <f t="shared" ref="F27:F39" si="1">E27-D27</f>
        <v>0</v>
      </c>
      <c r="G27" s="197"/>
    </row>
    <row r="28" spans="1:7">
      <c r="A28" s="190" t="s">
        <v>104</v>
      </c>
      <c r="B28" s="185">
        <v>2142</v>
      </c>
      <c r="C28" s="195"/>
      <c r="D28" s="195"/>
      <c r="E28" s="195"/>
      <c r="F28" s="195">
        <f t="shared" si="1"/>
        <v>0</v>
      </c>
      <c r="G28" s="197"/>
    </row>
    <row r="29" spans="1:7">
      <c r="A29" s="190" t="s">
        <v>99</v>
      </c>
      <c r="B29" s="185">
        <v>2143</v>
      </c>
      <c r="C29" s="195"/>
      <c r="D29" s="195"/>
      <c r="E29" s="195"/>
      <c r="F29" s="195">
        <f t="shared" si="1"/>
        <v>0</v>
      </c>
      <c r="G29" s="197"/>
    </row>
    <row r="30" spans="1:7">
      <c r="A30" s="190" t="s">
        <v>82</v>
      </c>
      <c r="B30" s="185">
        <v>2144</v>
      </c>
      <c r="C30" s="195">
        <v>126</v>
      </c>
      <c r="D30" s="195">
        <v>90</v>
      </c>
      <c r="E30" s="195">
        <v>141.4</v>
      </c>
      <c r="F30" s="195">
        <f t="shared" si="1"/>
        <v>51.400000000000006</v>
      </c>
      <c r="G30" s="197">
        <f>E30*100/D30</f>
        <v>157.11111111111111</v>
      </c>
    </row>
    <row r="31" spans="1:7" s="192" customFormat="1">
      <c r="A31" s="190" t="s">
        <v>174</v>
      </c>
      <c r="B31" s="185">
        <v>2145</v>
      </c>
      <c r="C31" s="195"/>
      <c r="D31" s="195"/>
      <c r="E31" s="195"/>
      <c r="F31" s="195">
        <f t="shared" si="1"/>
        <v>0</v>
      </c>
      <c r="G31" s="197"/>
    </row>
    <row r="32" spans="1:7" ht="60.75">
      <c r="A32" s="190" t="s">
        <v>436</v>
      </c>
      <c r="B32" s="185" t="s">
        <v>221</v>
      </c>
      <c r="C32" s="195"/>
      <c r="D32" s="195"/>
      <c r="E32" s="195"/>
      <c r="F32" s="195">
        <f t="shared" si="1"/>
        <v>0</v>
      </c>
      <c r="G32" s="197"/>
    </row>
    <row r="33" spans="1:9">
      <c r="A33" s="190" t="s">
        <v>27</v>
      </c>
      <c r="B33" s="185" t="s">
        <v>222</v>
      </c>
      <c r="C33" s="195"/>
      <c r="D33" s="195"/>
      <c r="E33" s="195"/>
      <c r="F33" s="195">
        <f t="shared" si="1"/>
        <v>0</v>
      </c>
      <c r="G33" s="197"/>
    </row>
    <row r="34" spans="1:9" s="192" customFormat="1">
      <c r="A34" s="190" t="s">
        <v>116</v>
      </c>
      <c r="B34" s="185">
        <v>2146</v>
      </c>
      <c r="C34" s="195"/>
      <c r="D34" s="195"/>
      <c r="E34" s="195"/>
      <c r="F34" s="195">
        <f t="shared" si="1"/>
        <v>0</v>
      </c>
      <c r="G34" s="197"/>
    </row>
    <row r="35" spans="1:9" s="192" customFormat="1">
      <c r="A35" s="190" t="s">
        <v>437</v>
      </c>
      <c r="B35" s="185" t="s">
        <v>438</v>
      </c>
      <c r="C35" s="195"/>
      <c r="D35" s="195"/>
      <c r="E35" s="195"/>
      <c r="F35" s="195">
        <f t="shared" si="1"/>
        <v>0</v>
      </c>
      <c r="G35" s="197"/>
    </row>
    <row r="36" spans="1:9">
      <c r="A36" s="190" t="s">
        <v>88</v>
      </c>
      <c r="B36" s="185">
        <v>2147</v>
      </c>
      <c r="C36" s="195">
        <f>C37+C38</f>
        <v>11</v>
      </c>
      <c r="D36" s="195">
        <f>D38+D37</f>
        <v>7</v>
      </c>
      <c r="E36" s="195">
        <f>E38</f>
        <v>11.7</v>
      </c>
      <c r="F36" s="195">
        <f t="shared" si="1"/>
        <v>4.6999999999999993</v>
      </c>
      <c r="G36" s="197">
        <f>E36*100/D36</f>
        <v>167.14285714285714</v>
      </c>
    </row>
    <row r="37" spans="1:9">
      <c r="A37" s="190" t="s">
        <v>427</v>
      </c>
      <c r="B37" s="185" t="s">
        <v>400</v>
      </c>
      <c r="C37" s="195"/>
      <c r="D37" s="195"/>
      <c r="E37" s="195"/>
      <c r="F37" s="195"/>
      <c r="G37" s="197"/>
    </row>
    <row r="38" spans="1:9">
      <c r="A38" s="190" t="s">
        <v>399</v>
      </c>
      <c r="B38" s="185" t="s">
        <v>435</v>
      </c>
      <c r="C38" s="195">
        <v>11</v>
      </c>
      <c r="D38" s="195">
        <v>7</v>
      </c>
      <c r="E38" s="195">
        <v>11.7</v>
      </c>
      <c r="F38" s="195">
        <f t="shared" si="1"/>
        <v>4.6999999999999993</v>
      </c>
      <c r="G38" s="197">
        <f>E38*100/D38</f>
        <v>167.14285714285714</v>
      </c>
    </row>
    <row r="39" spans="1:9" s="192" customFormat="1" ht="40.5">
      <c r="A39" s="190" t="s">
        <v>83</v>
      </c>
      <c r="B39" s="185">
        <v>2150</v>
      </c>
      <c r="C39" s="195">
        <v>153</v>
      </c>
      <c r="D39" s="195">
        <v>108</v>
      </c>
      <c r="E39" s="195">
        <v>171</v>
      </c>
      <c r="F39" s="195">
        <f t="shared" si="1"/>
        <v>63</v>
      </c>
      <c r="G39" s="197">
        <f>E39*100/D39</f>
        <v>158.33333333333334</v>
      </c>
    </row>
    <row r="40" spans="1:9" s="192" customFormat="1">
      <c r="A40" s="202" t="s">
        <v>439</v>
      </c>
      <c r="B40" s="199">
        <v>2200</v>
      </c>
      <c r="C40" s="200">
        <f>C26+C39+C20</f>
        <v>290</v>
      </c>
      <c r="D40" s="200">
        <f>D26+D39+D20</f>
        <v>205</v>
      </c>
      <c r="E40" s="200">
        <f>E26+E39+E20</f>
        <v>324.10000000000002</v>
      </c>
      <c r="F40" s="200">
        <f>F26+F39+F20</f>
        <v>119.1</v>
      </c>
      <c r="G40" s="197">
        <f>E40*100/D40</f>
        <v>158.09756097560978</v>
      </c>
    </row>
    <row r="41" spans="1:9" s="192" customFormat="1" ht="16.5" customHeight="1">
      <c r="A41" s="203"/>
      <c r="B41" s="182"/>
      <c r="C41" s="182"/>
      <c r="D41" s="182"/>
      <c r="E41" s="182"/>
      <c r="F41" s="182"/>
      <c r="G41" s="182"/>
    </row>
    <row r="42" spans="1:9" s="142" customFormat="1" ht="20.100000000000001" customHeight="1">
      <c r="A42" s="204" t="s">
        <v>476</v>
      </c>
      <c r="B42" s="175"/>
      <c r="F42" s="271" t="s">
        <v>434</v>
      </c>
      <c r="G42" s="271"/>
    </row>
    <row r="43" spans="1:9" s="177" customFormat="1" ht="20.100000000000001" customHeight="1">
      <c r="A43" s="176" t="s">
        <v>385</v>
      </c>
      <c r="C43" s="280" t="s">
        <v>78</v>
      </c>
      <c r="D43" s="280"/>
      <c r="E43" s="142"/>
      <c r="F43" s="302" t="s">
        <v>102</v>
      </c>
      <c r="G43" s="302"/>
    </row>
    <row r="44" spans="1:9" s="182" customFormat="1" ht="29.25" customHeight="1">
      <c r="A44" s="205"/>
      <c r="H44" s="181"/>
      <c r="I44" s="181"/>
    </row>
    <row r="45" spans="1:9" s="108" customFormat="1" ht="80.25" customHeight="1">
      <c r="A45" s="293"/>
      <c r="B45" s="293"/>
      <c r="C45" s="293"/>
      <c r="D45" s="293"/>
      <c r="E45" s="293"/>
      <c r="F45" s="293"/>
      <c r="G45" s="293"/>
      <c r="H45" s="293"/>
    </row>
    <row r="46" spans="1:9" s="182" customFormat="1">
      <c r="A46" s="205"/>
      <c r="H46" s="181"/>
      <c r="I46" s="181"/>
    </row>
    <row r="47" spans="1:9" s="182" customFormat="1">
      <c r="A47" s="205"/>
      <c r="H47" s="181"/>
      <c r="I47" s="181"/>
    </row>
    <row r="48" spans="1:9" s="182" customFormat="1">
      <c r="A48" s="205"/>
      <c r="H48" s="181"/>
      <c r="I48" s="181"/>
    </row>
    <row r="49" spans="1:9" s="182" customFormat="1">
      <c r="A49" s="205"/>
      <c r="H49" s="181"/>
      <c r="I49" s="181"/>
    </row>
    <row r="50" spans="1:9" s="182" customFormat="1">
      <c r="A50" s="205"/>
      <c r="H50" s="181"/>
      <c r="I50" s="181"/>
    </row>
    <row r="51" spans="1:9" s="182" customFormat="1">
      <c r="A51" s="205"/>
      <c r="H51" s="181"/>
      <c r="I51" s="181"/>
    </row>
    <row r="52" spans="1:9" s="182" customFormat="1">
      <c r="A52" s="205"/>
      <c r="H52" s="181"/>
      <c r="I52" s="181"/>
    </row>
    <row r="53" spans="1:9" s="182" customFormat="1">
      <c r="A53" s="205"/>
      <c r="H53" s="181"/>
      <c r="I53" s="181"/>
    </row>
    <row r="54" spans="1:9" s="182" customFormat="1">
      <c r="A54" s="205"/>
      <c r="H54" s="181"/>
      <c r="I54" s="181"/>
    </row>
    <row r="55" spans="1:9" s="182" customFormat="1">
      <c r="A55" s="205"/>
      <c r="H55" s="181"/>
      <c r="I55" s="181"/>
    </row>
    <row r="56" spans="1:9" s="182" customFormat="1">
      <c r="A56" s="205"/>
      <c r="H56" s="181"/>
      <c r="I56" s="181"/>
    </row>
    <row r="57" spans="1:9" s="182" customFormat="1">
      <c r="A57" s="205"/>
      <c r="H57" s="181"/>
      <c r="I57" s="181"/>
    </row>
    <row r="58" spans="1:9" s="182" customFormat="1">
      <c r="A58" s="205"/>
      <c r="H58" s="181"/>
      <c r="I58" s="181"/>
    </row>
    <row r="59" spans="1:9" s="182" customFormat="1">
      <c r="A59" s="205"/>
      <c r="H59" s="181"/>
      <c r="I59" s="181"/>
    </row>
    <row r="60" spans="1:9" s="182" customFormat="1">
      <c r="A60" s="205"/>
      <c r="H60" s="181"/>
      <c r="I60" s="181"/>
    </row>
    <row r="61" spans="1:9" s="182" customFormat="1">
      <c r="A61" s="205"/>
      <c r="H61" s="181"/>
      <c r="I61" s="181"/>
    </row>
    <row r="62" spans="1:9" s="182" customFormat="1">
      <c r="A62" s="205"/>
      <c r="H62" s="181"/>
      <c r="I62" s="181"/>
    </row>
    <row r="63" spans="1:9" s="182" customFormat="1">
      <c r="A63" s="205"/>
      <c r="H63" s="181"/>
      <c r="I63" s="181"/>
    </row>
    <row r="64" spans="1:9" s="182" customFormat="1">
      <c r="A64" s="205"/>
      <c r="H64" s="181"/>
      <c r="I64" s="181"/>
    </row>
    <row r="65" spans="1:9" s="182" customFormat="1">
      <c r="A65" s="205"/>
      <c r="H65" s="181"/>
      <c r="I65" s="181"/>
    </row>
    <row r="66" spans="1:9" s="182" customFormat="1">
      <c r="A66" s="205"/>
      <c r="H66" s="181"/>
      <c r="I66" s="181"/>
    </row>
    <row r="67" spans="1:9" s="182" customFormat="1">
      <c r="A67" s="205"/>
      <c r="H67" s="181"/>
      <c r="I67" s="181"/>
    </row>
    <row r="68" spans="1:9" s="182" customFormat="1">
      <c r="A68" s="205"/>
      <c r="H68" s="181"/>
      <c r="I68" s="181"/>
    </row>
    <row r="69" spans="1:9" s="182" customFormat="1">
      <c r="A69" s="205"/>
      <c r="H69" s="181"/>
      <c r="I69" s="181"/>
    </row>
    <row r="70" spans="1:9" s="182" customFormat="1">
      <c r="A70" s="205"/>
      <c r="H70" s="181"/>
      <c r="I70" s="181"/>
    </row>
    <row r="71" spans="1:9" s="182" customFormat="1">
      <c r="A71" s="205"/>
      <c r="H71" s="181"/>
      <c r="I71" s="181"/>
    </row>
    <row r="72" spans="1:9" s="182" customFormat="1">
      <c r="A72" s="205"/>
      <c r="H72" s="181"/>
      <c r="I72" s="181"/>
    </row>
    <row r="73" spans="1:9" s="182" customFormat="1">
      <c r="A73" s="205"/>
      <c r="H73" s="181"/>
      <c r="I73" s="181"/>
    </row>
    <row r="74" spans="1:9" s="182" customFormat="1">
      <c r="A74" s="205"/>
      <c r="H74" s="181"/>
      <c r="I74" s="181"/>
    </row>
    <row r="75" spans="1:9" s="182" customFormat="1">
      <c r="A75" s="205"/>
      <c r="H75" s="181"/>
      <c r="I75" s="181"/>
    </row>
    <row r="76" spans="1:9" s="182" customFormat="1">
      <c r="A76" s="205"/>
      <c r="H76" s="181"/>
      <c r="I76" s="181"/>
    </row>
    <row r="77" spans="1:9" s="182" customFormat="1">
      <c r="A77" s="205"/>
      <c r="H77" s="181"/>
      <c r="I77" s="181"/>
    </row>
    <row r="78" spans="1:9" s="182" customFormat="1">
      <c r="A78" s="205"/>
      <c r="H78" s="181"/>
      <c r="I78" s="181"/>
    </row>
    <row r="79" spans="1:9" s="182" customFormat="1">
      <c r="A79" s="205"/>
      <c r="H79" s="181"/>
      <c r="I79" s="181"/>
    </row>
    <row r="80" spans="1:9" s="182" customFormat="1">
      <c r="A80" s="205"/>
      <c r="H80" s="181"/>
      <c r="I80" s="181"/>
    </row>
    <row r="81" spans="1:9" s="182" customFormat="1">
      <c r="A81" s="205"/>
      <c r="H81" s="181"/>
      <c r="I81" s="181"/>
    </row>
    <row r="82" spans="1:9" s="182" customFormat="1">
      <c r="A82" s="205"/>
      <c r="H82" s="181"/>
      <c r="I82" s="181"/>
    </row>
    <row r="83" spans="1:9" s="182" customFormat="1">
      <c r="A83" s="205"/>
      <c r="H83" s="181"/>
      <c r="I83" s="181"/>
    </row>
    <row r="84" spans="1:9" s="182" customFormat="1">
      <c r="A84" s="205"/>
      <c r="H84" s="181"/>
      <c r="I84" s="181"/>
    </row>
    <row r="85" spans="1:9" s="182" customFormat="1">
      <c r="A85" s="205"/>
      <c r="H85" s="181"/>
      <c r="I85" s="181"/>
    </row>
    <row r="86" spans="1:9" s="182" customFormat="1">
      <c r="A86" s="205"/>
      <c r="H86" s="181"/>
      <c r="I86" s="181"/>
    </row>
    <row r="87" spans="1:9" s="182" customFormat="1">
      <c r="A87" s="205"/>
      <c r="H87" s="181"/>
      <c r="I87" s="181"/>
    </row>
    <row r="88" spans="1:9" s="182" customFormat="1">
      <c r="A88" s="205"/>
      <c r="H88" s="181"/>
      <c r="I88" s="181"/>
    </row>
    <row r="89" spans="1:9" s="182" customFormat="1">
      <c r="A89" s="205"/>
      <c r="H89" s="181"/>
      <c r="I89" s="181"/>
    </row>
    <row r="90" spans="1:9" s="182" customFormat="1">
      <c r="A90" s="205"/>
      <c r="H90" s="181"/>
      <c r="I90" s="181"/>
    </row>
    <row r="91" spans="1:9" s="182" customFormat="1">
      <c r="A91" s="205"/>
      <c r="H91" s="181"/>
      <c r="I91" s="181"/>
    </row>
    <row r="92" spans="1:9" s="182" customFormat="1">
      <c r="A92" s="205"/>
      <c r="H92" s="181"/>
      <c r="I92" s="181"/>
    </row>
    <row r="93" spans="1:9" s="182" customFormat="1">
      <c r="A93" s="205"/>
      <c r="H93" s="181"/>
      <c r="I93" s="181"/>
    </row>
    <row r="94" spans="1:9" s="182" customFormat="1">
      <c r="A94" s="205"/>
      <c r="H94" s="181"/>
      <c r="I94" s="181"/>
    </row>
    <row r="95" spans="1:9" s="182" customFormat="1">
      <c r="A95" s="205"/>
      <c r="H95" s="181"/>
      <c r="I95" s="181"/>
    </row>
    <row r="96" spans="1:9" s="182" customFormat="1">
      <c r="A96" s="205"/>
      <c r="H96" s="181"/>
      <c r="I96" s="181"/>
    </row>
    <row r="97" spans="1:9" s="182" customFormat="1">
      <c r="A97" s="205"/>
      <c r="H97" s="181"/>
      <c r="I97" s="181"/>
    </row>
    <row r="98" spans="1:9" s="182" customFormat="1">
      <c r="A98" s="205"/>
      <c r="H98" s="181"/>
      <c r="I98" s="181"/>
    </row>
    <row r="99" spans="1:9" s="182" customFormat="1">
      <c r="A99" s="205"/>
      <c r="H99" s="181"/>
      <c r="I99" s="181"/>
    </row>
    <row r="100" spans="1:9" s="182" customFormat="1">
      <c r="A100" s="205"/>
      <c r="H100" s="181"/>
      <c r="I100" s="181"/>
    </row>
    <row r="101" spans="1:9" s="182" customFormat="1">
      <c r="A101" s="205"/>
      <c r="H101" s="181"/>
      <c r="I101" s="181"/>
    </row>
    <row r="102" spans="1:9" s="182" customFormat="1">
      <c r="A102" s="205"/>
      <c r="H102" s="181"/>
      <c r="I102" s="181"/>
    </row>
    <row r="103" spans="1:9" s="182" customFormat="1">
      <c r="A103" s="205"/>
      <c r="H103" s="181"/>
      <c r="I103" s="181"/>
    </row>
    <row r="104" spans="1:9" s="182" customFormat="1">
      <c r="A104" s="205"/>
      <c r="H104" s="181"/>
      <c r="I104" s="181"/>
    </row>
    <row r="105" spans="1:9" s="182" customFormat="1">
      <c r="A105" s="205"/>
      <c r="H105" s="181"/>
      <c r="I105" s="181"/>
    </row>
    <row r="106" spans="1:9" s="182" customFormat="1">
      <c r="A106" s="205"/>
      <c r="H106" s="181"/>
      <c r="I106" s="181"/>
    </row>
    <row r="107" spans="1:9" s="182" customFormat="1">
      <c r="A107" s="205"/>
      <c r="H107" s="181"/>
      <c r="I107" s="181"/>
    </row>
    <row r="108" spans="1:9" s="182" customFormat="1">
      <c r="A108" s="205"/>
      <c r="H108" s="181"/>
      <c r="I108" s="181"/>
    </row>
    <row r="109" spans="1:9" s="182" customFormat="1">
      <c r="A109" s="205"/>
      <c r="H109" s="181"/>
      <c r="I109" s="181"/>
    </row>
    <row r="110" spans="1:9" s="182" customFormat="1">
      <c r="A110" s="205"/>
      <c r="H110" s="181"/>
      <c r="I110" s="181"/>
    </row>
    <row r="111" spans="1:9" s="182" customFormat="1">
      <c r="A111" s="205"/>
      <c r="H111" s="181"/>
      <c r="I111" s="181"/>
    </row>
    <row r="112" spans="1:9" s="182" customFormat="1">
      <c r="A112" s="205"/>
      <c r="H112" s="181"/>
      <c r="I112" s="181"/>
    </row>
    <row r="113" spans="1:9" s="182" customFormat="1">
      <c r="A113" s="205"/>
      <c r="H113" s="181"/>
      <c r="I113" s="181"/>
    </row>
    <row r="114" spans="1:9" s="182" customFormat="1">
      <c r="A114" s="205"/>
      <c r="H114" s="181"/>
      <c r="I114" s="181"/>
    </row>
    <row r="115" spans="1:9" s="182" customFormat="1">
      <c r="A115" s="205"/>
      <c r="H115" s="181"/>
      <c r="I115" s="181"/>
    </row>
    <row r="116" spans="1:9" s="182" customFormat="1">
      <c r="A116" s="205"/>
      <c r="H116" s="181"/>
      <c r="I116" s="181"/>
    </row>
    <row r="117" spans="1:9" s="182" customFormat="1">
      <c r="A117" s="205"/>
      <c r="H117" s="181"/>
      <c r="I117" s="181"/>
    </row>
    <row r="118" spans="1:9" s="182" customFormat="1">
      <c r="A118" s="205"/>
      <c r="H118" s="181"/>
      <c r="I118" s="181"/>
    </row>
    <row r="119" spans="1:9" s="182" customFormat="1">
      <c r="A119" s="205"/>
      <c r="H119" s="181"/>
      <c r="I119" s="181"/>
    </row>
    <row r="120" spans="1:9" s="182" customFormat="1">
      <c r="A120" s="205"/>
      <c r="H120" s="181"/>
      <c r="I120" s="181"/>
    </row>
    <row r="121" spans="1:9" s="182" customFormat="1">
      <c r="A121" s="205"/>
      <c r="H121" s="181"/>
      <c r="I121" s="181"/>
    </row>
    <row r="122" spans="1:9" s="182" customFormat="1">
      <c r="A122" s="205"/>
      <c r="H122" s="181"/>
      <c r="I122" s="181"/>
    </row>
    <row r="123" spans="1:9" s="182" customFormat="1">
      <c r="A123" s="205"/>
      <c r="H123" s="181"/>
      <c r="I123" s="181"/>
    </row>
    <row r="124" spans="1:9" s="182" customFormat="1">
      <c r="A124" s="205"/>
      <c r="H124" s="181"/>
      <c r="I124" s="181"/>
    </row>
    <row r="125" spans="1:9" s="182" customFormat="1">
      <c r="A125" s="205"/>
      <c r="H125" s="181"/>
      <c r="I125" s="181"/>
    </row>
    <row r="126" spans="1:9" s="182" customFormat="1">
      <c r="A126" s="205"/>
      <c r="H126" s="181"/>
      <c r="I126" s="181"/>
    </row>
    <row r="127" spans="1:9" s="182" customFormat="1">
      <c r="A127" s="205"/>
      <c r="H127" s="181"/>
      <c r="I127" s="181"/>
    </row>
    <row r="128" spans="1:9" s="182" customFormat="1">
      <c r="A128" s="205"/>
      <c r="H128" s="181"/>
      <c r="I128" s="181"/>
    </row>
    <row r="129" spans="1:9" s="182" customFormat="1">
      <c r="A129" s="205"/>
      <c r="H129" s="181"/>
      <c r="I129" s="181"/>
    </row>
    <row r="130" spans="1:9" s="182" customFormat="1">
      <c r="A130" s="205"/>
      <c r="H130" s="181"/>
      <c r="I130" s="181"/>
    </row>
    <row r="131" spans="1:9" s="182" customFormat="1">
      <c r="A131" s="205"/>
      <c r="H131" s="181"/>
      <c r="I131" s="181"/>
    </row>
    <row r="132" spans="1:9" s="182" customFormat="1">
      <c r="A132" s="205"/>
      <c r="H132" s="181"/>
      <c r="I132" s="181"/>
    </row>
    <row r="133" spans="1:9" s="182" customFormat="1">
      <c r="A133" s="205"/>
      <c r="H133" s="181"/>
      <c r="I133" s="181"/>
    </row>
    <row r="134" spans="1:9" s="182" customFormat="1">
      <c r="A134" s="205"/>
      <c r="H134" s="181"/>
      <c r="I134" s="181"/>
    </row>
    <row r="135" spans="1:9" s="182" customFormat="1">
      <c r="A135" s="205"/>
      <c r="H135" s="181"/>
      <c r="I135" s="181"/>
    </row>
    <row r="136" spans="1:9" s="182" customFormat="1">
      <c r="A136" s="205"/>
      <c r="H136" s="181"/>
      <c r="I136" s="181"/>
    </row>
    <row r="137" spans="1:9" s="182" customFormat="1">
      <c r="A137" s="205"/>
      <c r="H137" s="181"/>
      <c r="I137" s="181"/>
    </row>
    <row r="138" spans="1:9" s="182" customFormat="1">
      <c r="A138" s="205"/>
      <c r="H138" s="181"/>
      <c r="I138" s="181"/>
    </row>
    <row r="139" spans="1:9" s="182" customFormat="1">
      <c r="A139" s="205"/>
      <c r="H139" s="181"/>
      <c r="I139" s="181"/>
    </row>
    <row r="140" spans="1:9" s="182" customFormat="1">
      <c r="A140" s="205"/>
      <c r="H140" s="181"/>
      <c r="I140" s="181"/>
    </row>
    <row r="141" spans="1:9" s="182" customFormat="1">
      <c r="A141" s="205"/>
      <c r="H141" s="181"/>
      <c r="I141" s="181"/>
    </row>
    <row r="142" spans="1:9" s="182" customFormat="1">
      <c r="A142" s="205"/>
      <c r="H142" s="181"/>
      <c r="I142" s="181"/>
    </row>
    <row r="143" spans="1:9" s="182" customFormat="1">
      <c r="A143" s="205"/>
      <c r="H143" s="181"/>
      <c r="I143" s="181"/>
    </row>
    <row r="144" spans="1:9" s="182" customFormat="1">
      <c r="A144" s="205"/>
      <c r="H144" s="181"/>
      <c r="I144" s="181"/>
    </row>
    <row r="145" spans="1:9" s="182" customFormat="1">
      <c r="A145" s="205"/>
      <c r="H145" s="181"/>
      <c r="I145" s="181"/>
    </row>
    <row r="146" spans="1:9" s="182" customFormat="1">
      <c r="A146" s="205"/>
      <c r="H146" s="181"/>
      <c r="I146" s="181"/>
    </row>
    <row r="147" spans="1:9" s="182" customFormat="1">
      <c r="A147" s="205"/>
      <c r="H147" s="181"/>
      <c r="I147" s="181"/>
    </row>
    <row r="148" spans="1:9" s="182" customFormat="1">
      <c r="A148" s="205"/>
      <c r="H148" s="181"/>
      <c r="I148" s="181"/>
    </row>
    <row r="149" spans="1:9" s="182" customFormat="1">
      <c r="A149" s="205"/>
      <c r="H149" s="181"/>
      <c r="I149" s="181"/>
    </row>
    <row r="150" spans="1:9" s="182" customFormat="1">
      <c r="A150" s="205"/>
      <c r="H150" s="181"/>
      <c r="I150" s="181"/>
    </row>
    <row r="151" spans="1:9" s="182" customFormat="1">
      <c r="A151" s="205"/>
      <c r="H151" s="181"/>
      <c r="I151" s="181"/>
    </row>
    <row r="152" spans="1:9" s="182" customFormat="1">
      <c r="A152" s="205"/>
      <c r="H152" s="181"/>
      <c r="I152" s="181"/>
    </row>
    <row r="153" spans="1:9" s="182" customFormat="1">
      <c r="A153" s="205"/>
      <c r="H153" s="181"/>
      <c r="I153" s="181"/>
    </row>
    <row r="154" spans="1:9" s="182" customFormat="1">
      <c r="A154" s="205"/>
      <c r="H154" s="181"/>
      <c r="I154" s="181"/>
    </row>
    <row r="155" spans="1:9" s="182" customFormat="1">
      <c r="A155" s="205"/>
      <c r="H155" s="181"/>
      <c r="I155" s="181"/>
    </row>
    <row r="156" spans="1:9" s="182" customFormat="1">
      <c r="A156" s="205"/>
      <c r="H156" s="181"/>
      <c r="I156" s="181"/>
    </row>
    <row r="157" spans="1:9" s="182" customFormat="1">
      <c r="A157" s="205"/>
      <c r="H157" s="181"/>
      <c r="I157" s="181"/>
    </row>
    <row r="158" spans="1:9" s="182" customFormat="1">
      <c r="A158" s="205"/>
      <c r="H158" s="181"/>
      <c r="I158" s="181"/>
    </row>
    <row r="159" spans="1:9" s="182" customFormat="1">
      <c r="A159" s="205"/>
      <c r="H159" s="181"/>
      <c r="I159" s="181"/>
    </row>
    <row r="160" spans="1:9" s="182" customFormat="1">
      <c r="A160" s="205"/>
      <c r="H160" s="181"/>
      <c r="I160" s="181"/>
    </row>
    <row r="161" spans="1:9" s="182" customFormat="1">
      <c r="A161" s="205"/>
      <c r="H161" s="181"/>
      <c r="I161" s="181"/>
    </row>
    <row r="162" spans="1:9" s="182" customFormat="1">
      <c r="A162" s="205"/>
      <c r="H162" s="181"/>
      <c r="I162" s="181"/>
    </row>
    <row r="163" spans="1:9" s="182" customFormat="1">
      <c r="A163" s="205"/>
      <c r="H163" s="181"/>
      <c r="I163" s="181"/>
    </row>
    <row r="164" spans="1:9" s="182" customFormat="1">
      <c r="A164" s="205"/>
      <c r="H164" s="181"/>
      <c r="I164" s="181"/>
    </row>
    <row r="165" spans="1:9" s="182" customFormat="1">
      <c r="A165" s="205"/>
      <c r="H165" s="181"/>
      <c r="I165" s="181"/>
    </row>
    <row r="166" spans="1:9" s="182" customFormat="1">
      <c r="A166" s="205"/>
      <c r="H166" s="181"/>
      <c r="I166" s="181"/>
    </row>
    <row r="167" spans="1:9" s="182" customFormat="1">
      <c r="A167" s="205"/>
      <c r="H167" s="181"/>
      <c r="I167" s="181"/>
    </row>
    <row r="168" spans="1:9" s="182" customFormat="1">
      <c r="A168" s="205"/>
      <c r="H168" s="181"/>
      <c r="I168" s="181"/>
    </row>
    <row r="169" spans="1:9" s="182" customFormat="1">
      <c r="A169" s="205"/>
      <c r="H169" s="181"/>
      <c r="I169" s="181"/>
    </row>
    <row r="170" spans="1:9" s="182" customFormat="1">
      <c r="A170" s="205"/>
      <c r="H170" s="181"/>
      <c r="I170" s="181"/>
    </row>
    <row r="171" spans="1:9" s="182" customFormat="1">
      <c r="A171" s="205"/>
      <c r="H171" s="181"/>
      <c r="I171" s="181"/>
    </row>
    <row r="172" spans="1:9" s="182" customFormat="1">
      <c r="A172" s="205"/>
      <c r="H172" s="181"/>
      <c r="I172" s="181"/>
    </row>
    <row r="173" spans="1:9" s="182" customFormat="1">
      <c r="A173" s="205"/>
      <c r="H173" s="181"/>
      <c r="I173" s="181"/>
    </row>
    <row r="174" spans="1:9" s="182" customFormat="1">
      <c r="A174" s="205"/>
      <c r="H174" s="181"/>
      <c r="I174" s="181"/>
    </row>
    <row r="175" spans="1:9" s="182" customFormat="1">
      <c r="A175" s="205"/>
      <c r="H175" s="181"/>
      <c r="I175" s="181"/>
    </row>
    <row r="176" spans="1:9" s="182" customFormat="1">
      <c r="A176" s="205"/>
      <c r="H176" s="181"/>
      <c r="I176" s="181"/>
    </row>
    <row r="177" spans="1:9" s="182" customFormat="1">
      <c r="A177" s="205"/>
      <c r="H177" s="181"/>
      <c r="I177" s="181"/>
    </row>
    <row r="178" spans="1:9" s="182" customFormat="1">
      <c r="A178" s="205"/>
      <c r="H178" s="181"/>
      <c r="I178" s="181"/>
    </row>
    <row r="179" spans="1:9" s="182" customFormat="1">
      <c r="A179" s="205"/>
      <c r="H179" s="181"/>
      <c r="I179" s="181"/>
    </row>
    <row r="180" spans="1:9" s="182" customFormat="1">
      <c r="A180" s="205"/>
      <c r="H180" s="181"/>
      <c r="I180" s="181"/>
    </row>
    <row r="181" spans="1:9" s="182" customFormat="1">
      <c r="A181" s="205"/>
      <c r="H181" s="181"/>
      <c r="I181" s="181"/>
    </row>
    <row r="182" spans="1:9" s="182" customFormat="1">
      <c r="A182" s="205"/>
      <c r="H182" s="181"/>
      <c r="I182" s="181"/>
    </row>
    <row r="183" spans="1:9" s="182" customFormat="1">
      <c r="A183" s="205"/>
      <c r="H183" s="181"/>
      <c r="I183" s="181"/>
    </row>
    <row r="184" spans="1:9" s="182" customFormat="1">
      <c r="A184" s="205"/>
      <c r="H184" s="181"/>
      <c r="I184" s="181"/>
    </row>
    <row r="185" spans="1:9" s="182" customFormat="1">
      <c r="A185" s="205"/>
      <c r="H185" s="181"/>
      <c r="I185" s="181"/>
    </row>
    <row r="186" spans="1:9" s="182" customFormat="1">
      <c r="A186" s="205"/>
      <c r="H186" s="181"/>
      <c r="I186" s="181"/>
    </row>
    <row r="187" spans="1:9" s="182" customFormat="1">
      <c r="A187" s="205"/>
      <c r="H187" s="181"/>
      <c r="I187" s="181"/>
    </row>
    <row r="188" spans="1:9" s="182" customFormat="1">
      <c r="A188" s="205"/>
      <c r="H188" s="181"/>
      <c r="I188" s="181"/>
    </row>
    <row r="189" spans="1:9" s="182" customFormat="1">
      <c r="A189" s="205"/>
      <c r="H189" s="181"/>
      <c r="I189" s="181"/>
    </row>
    <row r="190" spans="1:9" s="182" customFormat="1">
      <c r="A190" s="205"/>
      <c r="H190" s="181"/>
      <c r="I190" s="181"/>
    </row>
  </sheetData>
  <mergeCells count="11">
    <mergeCell ref="F42:G42"/>
    <mergeCell ref="A45:H45"/>
    <mergeCell ref="A7:G7"/>
    <mergeCell ref="A19:G19"/>
    <mergeCell ref="A3:G3"/>
    <mergeCell ref="A4:A5"/>
    <mergeCell ref="B4:B5"/>
    <mergeCell ref="D4:G4"/>
    <mergeCell ref="C4:C5"/>
    <mergeCell ref="C43:D43"/>
    <mergeCell ref="F43:G43"/>
  </mergeCells>
  <phoneticPr fontId="3" type="noConversion"/>
  <pageMargins left="0.25" right="0.25" top="0.75" bottom="0.75" header="0.3" footer="0.3"/>
  <pageSetup paperSize="9" scale="57" fitToHeight="2" orientation="portrait" horizontalDpi="4294967293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89"/>
  <sheetViews>
    <sheetView topLeftCell="A68" zoomScale="80" zoomScaleNormal="80" zoomScaleSheetLayoutView="75" workbookViewId="0">
      <selection activeCell="N7" sqref="N7"/>
    </sheetView>
  </sheetViews>
  <sheetFormatPr defaultRowHeight="18.75"/>
  <cols>
    <col min="1" max="1" width="60.140625" style="2" customWidth="1"/>
    <col min="2" max="2" width="12" style="2" customWidth="1"/>
    <col min="3" max="3" width="18.85546875" style="254" customWidth="1"/>
    <col min="4" max="4" width="11" style="254" customWidth="1"/>
    <col min="5" max="5" width="12.42578125" style="254" customWidth="1"/>
    <col min="6" max="6" width="16" style="2" customWidth="1"/>
    <col min="7" max="7" width="14.85546875" style="2" customWidth="1"/>
    <col min="8" max="9" width="9.140625" style="2"/>
    <col min="10" max="10" width="10.5703125" style="2" bestFit="1" customWidth="1"/>
    <col min="11" max="11" width="9.140625" style="2"/>
    <col min="12" max="12" width="10.5703125" style="2" bestFit="1" customWidth="1"/>
    <col min="13" max="16384" width="9.140625" style="2"/>
  </cols>
  <sheetData>
    <row r="1" spans="1:11">
      <c r="A1" s="306" t="s">
        <v>373</v>
      </c>
      <c r="B1" s="306"/>
      <c r="C1" s="306"/>
      <c r="D1" s="306"/>
      <c r="E1" s="306"/>
      <c r="F1" s="306"/>
      <c r="G1" s="306"/>
    </row>
    <row r="2" spans="1:11">
      <c r="A2" s="10"/>
      <c r="B2" s="10"/>
      <c r="C2" s="242"/>
      <c r="D2" s="242"/>
      <c r="E2" s="242"/>
      <c r="F2" s="10"/>
      <c r="G2" s="10"/>
    </row>
    <row r="3" spans="1:11" ht="39" customHeight="1">
      <c r="A3" s="307" t="s">
        <v>285</v>
      </c>
      <c r="B3" s="308" t="s">
        <v>0</v>
      </c>
      <c r="C3" s="300" t="s">
        <v>354</v>
      </c>
      <c r="D3" s="309" t="s">
        <v>353</v>
      </c>
      <c r="E3" s="309"/>
      <c r="F3" s="309"/>
      <c r="G3" s="309"/>
    </row>
    <row r="4" spans="1:11" ht="38.25" customHeight="1">
      <c r="A4" s="307"/>
      <c r="B4" s="308"/>
      <c r="C4" s="301"/>
      <c r="D4" s="243" t="s">
        <v>263</v>
      </c>
      <c r="E4" s="243" t="s">
        <v>246</v>
      </c>
      <c r="F4" s="15" t="s">
        <v>273</v>
      </c>
      <c r="G4" s="15" t="s">
        <v>274</v>
      </c>
    </row>
    <row r="5" spans="1:11">
      <c r="A5" s="113">
        <v>1</v>
      </c>
      <c r="B5" s="114">
        <v>2</v>
      </c>
      <c r="C5" s="243">
        <v>3</v>
      </c>
      <c r="D5" s="243">
        <v>4</v>
      </c>
      <c r="E5" s="244">
        <v>5</v>
      </c>
      <c r="F5" s="113">
        <v>6</v>
      </c>
      <c r="G5" s="114">
        <v>7</v>
      </c>
    </row>
    <row r="6" spans="1:11" s="14" customFormat="1">
      <c r="A6" s="303" t="s">
        <v>158</v>
      </c>
      <c r="B6" s="304"/>
      <c r="C6" s="304"/>
      <c r="D6" s="304"/>
      <c r="E6" s="304"/>
      <c r="F6" s="304"/>
      <c r="G6" s="305"/>
    </row>
    <row r="7" spans="1:11" ht="37.5">
      <c r="A7" s="12" t="s">
        <v>177</v>
      </c>
      <c r="B7" s="6">
        <v>1170</v>
      </c>
      <c r="C7" s="245">
        <f>'1. Фін результат'!C92</f>
        <v>-1202</v>
      </c>
      <c r="D7" s="245">
        <f>'1. Фін результат'!D95</f>
        <v>-5123</v>
      </c>
      <c r="E7" s="245">
        <f>'1. Фін результат'!E95</f>
        <v>-4560.7</v>
      </c>
      <c r="F7" s="20">
        <f t="shared" ref="F7" si="0">E7-D7</f>
        <v>562.30000000000018</v>
      </c>
      <c r="G7" s="21">
        <f>E7*100/D7</f>
        <v>89.024009369510054</v>
      </c>
    </row>
    <row r="8" spans="1:11">
      <c r="A8" s="12" t="s">
        <v>178</v>
      </c>
      <c r="B8" s="8"/>
      <c r="C8" s="207"/>
      <c r="D8" s="207"/>
      <c r="E8" s="207"/>
      <c r="F8" s="20">
        <f t="shared" ref="F8:F12" si="1">E8-D8</f>
        <v>0</v>
      </c>
      <c r="G8" s="21"/>
    </row>
    <row r="9" spans="1:11">
      <c r="A9" s="12" t="s">
        <v>181</v>
      </c>
      <c r="B9" s="4">
        <v>3000</v>
      </c>
      <c r="C9" s="207">
        <v>366</v>
      </c>
      <c r="D9" s="207">
        <f>'1. Фін результат'!D107</f>
        <v>957</v>
      </c>
      <c r="E9" s="207">
        <f>'1. Фін результат'!E107</f>
        <v>1175.0999999999999</v>
      </c>
      <c r="F9" s="20">
        <f t="shared" si="1"/>
        <v>218.09999999999991</v>
      </c>
      <c r="G9" s="21">
        <f>E9*100/D9</f>
        <v>122.7899686520376</v>
      </c>
    </row>
    <row r="10" spans="1:11">
      <c r="A10" s="12" t="s">
        <v>182</v>
      </c>
      <c r="B10" s="4">
        <v>3010</v>
      </c>
      <c r="C10" s="207"/>
      <c r="D10" s="207"/>
      <c r="E10" s="207"/>
      <c r="F10" s="20">
        <f t="shared" si="1"/>
        <v>0</v>
      </c>
      <c r="G10" s="21"/>
    </row>
    <row r="11" spans="1:11" ht="37.5">
      <c r="A11" s="12" t="s">
        <v>183</v>
      </c>
      <c r="B11" s="4">
        <v>3020</v>
      </c>
      <c r="C11" s="207"/>
      <c r="D11" s="207"/>
      <c r="E11" s="207"/>
      <c r="F11" s="20">
        <f t="shared" si="1"/>
        <v>0</v>
      </c>
      <c r="G11" s="21"/>
    </row>
    <row r="12" spans="1:11" ht="37.5">
      <c r="A12" s="12" t="s">
        <v>184</v>
      </c>
      <c r="B12" s="4">
        <v>3030</v>
      </c>
      <c r="C12" s="207"/>
      <c r="D12" s="207">
        <v>0</v>
      </c>
      <c r="E12" s="207">
        <f>E13+E14+E15</f>
        <v>-23.1</v>
      </c>
      <c r="F12" s="20">
        <f t="shared" si="1"/>
        <v>-23.1</v>
      </c>
      <c r="G12" s="21"/>
    </row>
    <row r="13" spans="1:11" ht="56.25">
      <c r="A13" s="12" t="s">
        <v>440</v>
      </c>
      <c r="B13" s="4" t="s">
        <v>441</v>
      </c>
      <c r="C13" s="207"/>
      <c r="D13" s="207"/>
      <c r="E13" s="207"/>
      <c r="F13" s="20"/>
      <c r="G13" s="21"/>
    </row>
    <row r="14" spans="1:11">
      <c r="A14" s="12" t="s">
        <v>442</v>
      </c>
      <c r="B14" s="4" t="s">
        <v>443</v>
      </c>
      <c r="C14" s="207"/>
      <c r="D14" s="207"/>
      <c r="E14" s="207"/>
      <c r="F14" s="20"/>
      <c r="G14" s="21"/>
    </row>
    <row r="15" spans="1:11">
      <c r="A15" s="12" t="s">
        <v>514</v>
      </c>
      <c r="B15" s="4" t="s">
        <v>518</v>
      </c>
      <c r="C15" s="207"/>
      <c r="D15" s="207"/>
      <c r="E15" s="207">
        <v>-23.1</v>
      </c>
      <c r="F15" s="20"/>
      <c r="G15" s="21"/>
      <c r="J15" s="255"/>
    </row>
    <row r="16" spans="1:11" ht="37.5">
      <c r="A16" s="16" t="s">
        <v>254</v>
      </c>
      <c r="B16" s="4">
        <v>3040</v>
      </c>
      <c r="C16" s="207">
        <f>SUM(C7:C13)</f>
        <v>-836</v>
      </c>
      <c r="D16" s="207">
        <f>SUM(D7:D13)</f>
        <v>-4166</v>
      </c>
      <c r="E16" s="207">
        <f>SUM(E7:E12)</f>
        <v>-3408.7</v>
      </c>
      <c r="F16" s="20">
        <f t="shared" ref="F16:F22" si="2">E16-D16</f>
        <v>757.30000000000018</v>
      </c>
      <c r="G16" s="21">
        <f>E16*100/D16</f>
        <v>81.821891502640426</v>
      </c>
      <c r="K16" s="258"/>
    </row>
    <row r="17" spans="1:7" ht="37.5">
      <c r="A17" s="12" t="s">
        <v>185</v>
      </c>
      <c r="B17" s="4">
        <v>3050</v>
      </c>
      <c r="C17" s="207">
        <f>C18</f>
        <v>0</v>
      </c>
      <c r="D17" s="207">
        <f t="shared" ref="D17:E17" si="3">D18</f>
        <v>0</v>
      </c>
      <c r="E17" s="207">
        <f t="shared" si="3"/>
        <v>-1442</v>
      </c>
      <c r="F17" s="20">
        <f t="shared" si="2"/>
        <v>-1442</v>
      </c>
      <c r="G17" s="136" t="e">
        <f t="shared" ref="G17:G22" si="4">E17*100/D17</f>
        <v>#DIV/0!</v>
      </c>
    </row>
    <row r="18" spans="1:7" ht="37.5">
      <c r="A18" s="12" t="s">
        <v>444</v>
      </c>
      <c r="B18" s="4" t="s">
        <v>445</v>
      </c>
      <c r="C18" s="207"/>
      <c r="D18" s="207"/>
      <c r="E18" s="207">
        <v>-1442</v>
      </c>
      <c r="F18" s="20">
        <f t="shared" si="2"/>
        <v>-1442</v>
      </c>
      <c r="G18" s="136" t="e">
        <f t="shared" si="4"/>
        <v>#DIV/0!</v>
      </c>
    </row>
    <row r="19" spans="1:7" ht="37.5">
      <c r="A19" s="12" t="s">
        <v>186</v>
      </c>
      <c r="B19" s="4">
        <v>3060</v>
      </c>
      <c r="C19" s="207">
        <v>169</v>
      </c>
      <c r="D19" s="207"/>
      <c r="E19" s="207">
        <v>-1111</v>
      </c>
      <c r="F19" s="20">
        <f t="shared" si="2"/>
        <v>-1111</v>
      </c>
      <c r="G19" s="136" t="e">
        <f t="shared" si="4"/>
        <v>#DIV/0!</v>
      </c>
    </row>
    <row r="20" spans="1:7">
      <c r="A20" s="16" t="s">
        <v>179</v>
      </c>
      <c r="B20" s="4">
        <v>3070</v>
      </c>
      <c r="C20" s="207">
        <f>C16+C17+C19</f>
        <v>-667</v>
      </c>
      <c r="D20" s="207">
        <f>D7+D10+D12+D13+D17+D9-D19</f>
        <v>-4166</v>
      </c>
      <c r="E20" s="207">
        <f>E16+E17+E19</f>
        <v>-5961.7</v>
      </c>
      <c r="F20" s="20">
        <f t="shared" si="2"/>
        <v>-1795.6999999999998</v>
      </c>
      <c r="G20" s="21">
        <f t="shared" si="4"/>
        <v>143.10369659145462</v>
      </c>
    </row>
    <row r="21" spans="1:7">
      <c r="A21" s="12" t="s">
        <v>180</v>
      </c>
      <c r="B21" s="4">
        <v>3080</v>
      </c>
      <c r="C21" s="207"/>
      <c r="D21" s="207"/>
      <c r="E21" s="207"/>
      <c r="F21" s="20">
        <f t="shared" si="2"/>
        <v>0</v>
      </c>
      <c r="G21" s="136" t="e">
        <f t="shared" si="4"/>
        <v>#DIV/0!</v>
      </c>
    </row>
    <row r="22" spans="1:7" ht="37.5">
      <c r="A22" s="7" t="s">
        <v>157</v>
      </c>
      <c r="B22" s="4">
        <v>3090</v>
      </c>
      <c r="C22" s="207">
        <f>C20-C21</f>
        <v>-667</v>
      </c>
      <c r="D22" s="207">
        <f>D20-D21</f>
        <v>-4166</v>
      </c>
      <c r="E22" s="207">
        <f>E20-E21</f>
        <v>-5961.7</v>
      </c>
      <c r="F22" s="20">
        <f t="shared" si="2"/>
        <v>-1795.6999999999998</v>
      </c>
      <c r="G22" s="21">
        <f t="shared" si="4"/>
        <v>143.10369659145462</v>
      </c>
    </row>
    <row r="23" spans="1:7">
      <c r="A23" s="303" t="s">
        <v>159</v>
      </c>
      <c r="B23" s="304"/>
      <c r="C23" s="304"/>
      <c r="D23" s="304"/>
      <c r="E23" s="304"/>
      <c r="F23" s="304"/>
      <c r="G23" s="305"/>
    </row>
    <row r="24" spans="1:7">
      <c r="A24" s="16" t="s">
        <v>446</v>
      </c>
      <c r="B24" s="6"/>
      <c r="C24" s="245"/>
      <c r="D24" s="246"/>
      <c r="E24" s="245"/>
      <c r="F24" s="20"/>
      <c r="G24" s="21"/>
    </row>
    <row r="25" spans="1:7">
      <c r="A25" s="5" t="s">
        <v>32</v>
      </c>
      <c r="B25" s="6">
        <v>3200</v>
      </c>
      <c r="C25" s="245"/>
      <c r="D25" s="246"/>
      <c r="E25" s="245"/>
      <c r="F25" s="20"/>
      <c r="G25" s="21"/>
    </row>
    <row r="26" spans="1:7">
      <c r="A26" s="5" t="s">
        <v>33</v>
      </c>
      <c r="B26" s="6">
        <v>3210</v>
      </c>
      <c r="C26" s="245"/>
      <c r="D26" s="246"/>
      <c r="E26" s="245"/>
      <c r="F26" s="20"/>
      <c r="G26" s="21"/>
    </row>
    <row r="27" spans="1:7">
      <c r="A27" s="5" t="s">
        <v>53</v>
      </c>
      <c r="B27" s="6">
        <v>3220</v>
      </c>
      <c r="C27" s="245"/>
      <c r="D27" s="246"/>
      <c r="E27" s="245"/>
      <c r="F27" s="20"/>
      <c r="G27" s="21"/>
    </row>
    <row r="28" spans="1:7">
      <c r="A28" s="5" t="s">
        <v>163</v>
      </c>
      <c r="B28" s="6"/>
      <c r="C28" s="245"/>
      <c r="D28" s="246"/>
      <c r="E28" s="245"/>
      <c r="F28" s="20"/>
      <c r="G28" s="21"/>
    </row>
    <row r="29" spans="1:7">
      <c r="A29" s="5" t="s">
        <v>164</v>
      </c>
      <c r="B29" s="6">
        <v>3230</v>
      </c>
      <c r="C29" s="245"/>
      <c r="D29" s="246"/>
      <c r="E29" s="245"/>
      <c r="F29" s="20"/>
      <c r="G29" s="21"/>
    </row>
    <row r="30" spans="1:7">
      <c r="A30" s="12" t="s">
        <v>165</v>
      </c>
      <c r="B30" s="6">
        <v>3240</v>
      </c>
      <c r="C30" s="245"/>
      <c r="D30" s="246"/>
      <c r="E30" s="245"/>
      <c r="F30" s="20"/>
      <c r="G30" s="21"/>
    </row>
    <row r="31" spans="1:7">
      <c r="A31" s="5" t="s">
        <v>166</v>
      </c>
      <c r="B31" s="6">
        <v>3250</v>
      </c>
      <c r="C31" s="245"/>
      <c r="D31" s="246"/>
      <c r="E31" s="245"/>
      <c r="F31" s="20"/>
      <c r="G31" s="21"/>
    </row>
    <row r="32" spans="1:7">
      <c r="A32" s="5" t="s">
        <v>118</v>
      </c>
      <c r="B32" s="6">
        <v>3260</v>
      </c>
      <c r="C32" s="245"/>
      <c r="D32" s="246"/>
      <c r="E32" s="245"/>
      <c r="F32" s="20"/>
      <c r="G32" s="21"/>
    </row>
    <row r="33" spans="1:7" ht="37.5">
      <c r="A33" s="12" t="s">
        <v>447</v>
      </c>
      <c r="B33" s="6" t="s">
        <v>448</v>
      </c>
      <c r="C33" s="245"/>
      <c r="D33" s="246"/>
      <c r="E33" s="245"/>
      <c r="F33" s="20"/>
      <c r="G33" s="21"/>
    </row>
    <row r="34" spans="1:7">
      <c r="A34" s="5" t="s">
        <v>287</v>
      </c>
      <c r="B34" s="6"/>
      <c r="C34" s="245"/>
      <c r="D34" s="246"/>
      <c r="E34" s="245"/>
      <c r="F34" s="20"/>
      <c r="G34" s="21"/>
    </row>
    <row r="35" spans="1:7" ht="37.5">
      <c r="A35" s="16" t="s">
        <v>119</v>
      </c>
      <c r="B35" s="6">
        <v>3270</v>
      </c>
      <c r="C35" s="246">
        <f>SUM(C36:C37)</f>
        <v>31192</v>
      </c>
      <c r="D35" s="246">
        <f>SUM(D36:D37)</f>
        <v>0</v>
      </c>
      <c r="E35" s="246">
        <f>SUM(E36:E37)</f>
        <v>0</v>
      </c>
      <c r="F35" s="20">
        <f t="shared" ref="F35:F50" si="5">E35-D35</f>
        <v>0</v>
      </c>
      <c r="G35" s="21" t="e">
        <f t="shared" ref="G35:G50" si="6">E35*100/D35</f>
        <v>#DIV/0!</v>
      </c>
    </row>
    <row r="36" spans="1:7" ht="56.25">
      <c r="A36" s="17" t="s">
        <v>460</v>
      </c>
      <c r="B36" s="6" t="s">
        <v>417</v>
      </c>
      <c r="C36" s="245">
        <v>31192</v>
      </c>
      <c r="D36" s="246"/>
      <c r="E36" s="246"/>
      <c r="F36" s="20">
        <f t="shared" si="5"/>
        <v>0</v>
      </c>
      <c r="G36" s="21" t="e">
        <f t="shared" si="6"/>
        <v>#DIV/0!</v>
      </c>
    </row>
    <row r="37" spans="1:7" ht="37.5">
      <c r="A37" s="5" t="s">
        <v>418</v>
      </c>
      <c r="B37" s="4" t="s">
        <v>419</v>
      </c>
      <c r="C37" s="245"/>
      <c r="D37" s="246"/>
      <c r="E37" s="245"/>
      <c r="F37" s="20">
        <f t="shared" si="5"/>
        <v>0</v>
      </c>
      <c r="G37" s="136" t="e">
        <f t="shared" si="6"/>
        <v>#DIV/0!</v>
      </c>
    </row>
    <row r="38" spans="1:7">
      <c r="A38" s="5" t="s">
        <v>120</v>
      </c>
      <c r="B38" s="4">
        <v>3280</v>
      </c>
      <c r="C38" s="245"/>
      <c r="D38" s="246"/>
      <c r="E38" s="245"/>
      <c r="F38" s="20">
        <f t="shared" si="5"/>
        <v>0</v>
      </c>
      <c r="G38" s="136" t="e">
        <f t="shared" si="6"/>
        <v>#DIV/0!</v>
      </c>
    </row>
    <row r="39" spans="1:7" ht="37.5">
      <c r="A39" s="5" t="s">
        <v>121</v>
      </c>
      <c r="B39" s="6">
        <v>3290</v>
      </c>
      <c r="C39" s="245">
        <v>0</v>
      </c>
      <c r="D39" s="246">
        <f>SUM(D40:D43)</f>
        <v>0</v>
      </c>
      <c r="E39" s="246">
        <f>SUM(E40:E43)</f>
        <v>0</v>
      </c>
      <c r="F39" s="20">
        <f t="shared" si="5"/>
        <v>0</v>
      </c>
      <c r="G39" s="136" t="e">
        <f t="shared" si="6"/>
        <v>#DIV/0!</v>
      </c>
    </row>
    <row r="40" spans="1:7" ht="75" hidden="1">
      <c r="A40" s="5" t="s">
        <v>507</v>
      </c>
      <c r="B40" s="6" t="s">
        <v>420</v>
      </c>
      <c r="C40" s="245"/>
      <c r="D40" s="246"/>
      <c r="E40" s="245"/>
      <c r="F40" s="20">
        <f t="shared" si="5"/>
        <v>0</v>
      </c>
      <c r="G40" s="136" t="e">
        <f t="shared" si="6"/>
        <v>#DIV/0!</v>
      </c>
    </row>
    <row r="41" spans="1:7" ht="75" hidden="1">
      <c r="A41" s="5" t="s">
        <v>506</v>
      </c>
      <c r="B41" s="6" t="s">
        <v>421</v>
      </c>
      <c r="C41" s="245"/>
      <c r="D41" s="246"/>
      <c r="E41" s="245"/>
      <c r="F41" s="20">
        <f t="shared" si="5"/>
        <v>0</v>
      </c>
      <c r="G41" s="136" t="e">
        <f t="shared" si="6"/>
        <v>#DIV/0!</v>
      </c>
    </row>
    <row r="42" spans="1:7" ht="93.75" hidden="1">
      <c r="A42" s="5" t="s">
        <v>464</v>
      </c>
      <c r="B42" s="6" t="s">
        <v>465</v>
      </c>
      <c r="C42" s="245"/>
      <c r="D42" s="246"/>
      <c r="E42" s="245"/>
      <c r="F42" s="20">
        <f t="shared" si="5"/>
        <v>0</v>
      </c>
      <c r="G42" s="136" t="e">
        <f t="shared" si="6"/>
        <v>#DIV/0!</v>
      </c>
    </row>
    <row r="43" spans="1:7" ht="93.75" hidden="1">
      <c r="A43" s="5" t="s">
        <v>466</v>
      </c>
      <c r="B43" s="4" t="s">
        <v>467</v>
      </c>
      <c r="C43" s="245"/>
      <c r="D43" s="246"/>
      <c r="E43" s="245"/>
      <c r="F43" s="20">
        <f t="shared" si="5"/>
        <v>0</v>
      </c>
      <c r="G43" s="136" t="e">
        <f t="shared" si="6"/>
        <v>#DIV/0!</v>
      </c>
    </row>
    <row r="44" spans="1:7">
      <c r="A44" s="5" t="s">
        <v>54</v>
      </c>
      <c r="B44" s="4">
        <v>3300</v>
      </c>
      <c r="C44" s="245"/>
      <c r="D44" s="246"/>
      <c r="E44" s="245"/>
      <c r="F44" s="20">
        <f t="shared" si="5"/>
        <v>0</v>
      </c>
      <c r="G44" s="136" t="e">
        <f t="shared" si="6"/>
        <v>#DIV/0!</v>
      </c>
    </row>
    <row r="45" spans="1:7">
      <c r="A45" s="5" t="s">
        <v>113</v>
      </c>
      <c r="B45" s="6">
        <v>3310</v>
      </c>
      <c r="C45" s="245">
        <f>C46+C47+C49</f>
        <v>3</v>
      </c>
      <c r="D45" s="246">
        <f>SUM(D46:D49)</f>
        <v>0</v>
      </c>
      <c r="E45" s="246">
        <f>SUM(E46:E49)</f>
        <v>10.6</v>
      </c>
      <c r="F45" s="20">
        <f t="shared" si="5"/>
        <v>10.6</v>
      </c>
      <c r="G45" s="21" t="e">
        <f t="shared" si="6"/>
        <v>#DIV/0!</v>
      </c>
    </row>
    <row r="46" spans="1:7" ht="37.5">
      <c r="A46" s="5" t="s">
        <v>494</v>
      </c>
      <c r="B46" s="6" t="s">
        <v>449</v>
      </c>
      <c r="C46" s="245"/>
      <c r="D46" s="246"/>
      <c r="E46" s="246"/>
      <c r="F46" s="20">
        <f t="shared" si="5"/>
        <v>0</v>
      </c>
      <c r="G46" s="21" t="e">
        <f t="shared" si="6"/>
        <v>#DIV/0!</v>
      </c>
    </row>
    <row r="47" spans="1:7" ht="78.75" customHeight="1">
      <c r="A47" s="5" t="s">
        <v>502</v>
      </c>
      <c r="B47" s="6" t="s">
        <v>486</v>
      </c>
      <c r="C47" s="245"/>
      <c r="D47" s="246"/>
      <c r="E47" s="246"/>
      <c r="F47" s="20">
        <f t="shared" si="5"/>
        <v>0</v>
      </c>
      <c r="G47" s="136" t="e">
        <f t="shared" si="6"/>
        <v>#DIV/0!</v>
      </c>
    </row>
    <row r="48" spans="1:7" ht="37.5">
      <c r="A48" s="5" t="s">
        <v>418</v>
      </c>
      <c r="B48" s="6" t="s">
        <v>486</v>
      </c>
      <c r="C48" s="245"/>
      <c r="D48" s="246"/>
      <c r="E48" s="245"/>
      <c r="F48" s="20">
        <f t="shared" si="5"/>
        <v>0</v>
      </c>
      <c r="G48" s="136" t="e">
        <f t="shared" si="6"/>
        <v>#DIV/0!</v>
      </c>
    </row>
    <row r="49" spans="1:15" ht="37.5">
      <c r="A49" s="5" t="s">
        <v>513</v>
      </c>
      <c r="B49" s="6" t="s">
        <v>487</v>
      </c>
      <c r="C49" s="245">
        <v>3</v>
      </c>
      <c r="D49" s="246"/>
      <c r="E49" s="245">
        <v>10.6</v>
      </c>
      <c r="F49" s="20">
        <f t="shared" si="5"/>
        <v>10.6</v>
      </c>
      <c r="G49" s="136" t="e">
        <f t="shared" si="6"/>
        <v>#DIV/0!</v>
      </c>
      <c r="H49" s="254"/>
      <c r="I49" s="254"/>
      <c r="J49" s="254"/>
      <c r="K49" s="254"/>
      <c r="L49" s="254"/>
      <c r="M49" s="254"/>
      <c r="N49" s="254"/>
      <c r="O49" s="254"/>
    </row>
    <row r="50" spans="1:15" ht="37.5">
      <c r="A50" s="16" t="s">
        <v>160</v>
      </c>
      <c r="B50" s="6">
        <v>3320</v>
      </c>
      <c r="C50" s="247">
        <f>C25+C29-C35-C39-C45</f>
        <v>-31195</v>
      </c>
      <c r="D50" s="247">
        <f>D25+D29-D35-D39-D45</f>
        <v>0</v>
      </c>
      <c r="E50" s="247">
        <f>E25+E29-E35-E39-E45</f>
        <v>-10.6</v>
      </c>
      <c r="F50" s="20">
        <f t="shared" si="5"/>
        <v>-10.6</v>
      </c>
      <c r="G50" s="21" t="e">
        <f t="shared" si="6"/>
        <v>#DIV/0!</v>
      </c>
    </row>
    <row r="51" spans="1:15">
      <c r="A51" s="303" t="s">
        <v>161</v>
      </c>
      <c r="B51" s="304"/>
      <c r="C51" s="304"/>
      <c r="D51" s="304"/>
      <c r="E51" s="304"/>
      <c r="F51" s="304"/>
      <c r="G51" s="305"/>
    </row>
    <row r="52" spans="1:15">
      <c r="A52" s="16" t="s">
        <v>286</v>
      </c>
      <c r="B52" s="6"/>
      <c r="C52" s="245"/>
      <c r="D52" s="245"/>
      <c r="E52" s="245"/>
      <c r="F52" s="20"/>
      <c r="G52" s="21"/>
    </row>
    <row r="53" spans="1:15">
      <c r="A53" s="12" t="s">
        <v>167</v>
      </c>
      <c r="B53" s="6">
        <v>3400</v>
      </c>
      <c r="C53" s="245"/>
      <c r="D53" s="245"/>
      <c r="E53" s="245"/>
      <c r="F53" s="20"/>
      <c r="G53" s="21"/>
    </row>
    <row r="54" spans="1:15" ht="37.5">
      <c r="A54" s="5" t="s">
        <v>91</v>
      </c>
      <c r="B54" s="8"/>
      <c r="C54" s="248"/>
      <c r="D54" s="248"/>
      <c r="E54" s="248"/>
      <c r="F54" s="23"/>
      <c r="G54" s="8"/>
    </row>
    <row r="55" spans="1:15">
      <c r="A55" s="5" t="s">
        <v>90</v>
      </c>
      <c r="B55" s="6">
        <v>3410</v>
      </c>
      <c r="C55" s="245"/>
      <c r="D55" s="245"/>
      <c r="E55" s="245"/>
      <c r="F55" s="20"/>
      <c r="G55" s="21"/>
    </row>
    <row r="56" spans="1:15">
      <c r="A56" s="5" t="s">
        <v>95</v>
      </c>
      <c r="B56" s="4">
        <v>3420</v>
      </c>
      <c r="C56" s="207"/>
      <c r="D56" s="207"/>
      <c r="E56" s="207"/>
      <c r="F56" s="19"/>
      <c r="G56" s="18"/>
    </row>
    <row r="57" spans="1:15">
      <c r="A57" s="5" t="s">
        <v>122</v>
      </c>
      <c r="B57" s="6">
        <v>3430</v>
      </c>
      <c r="C57" s="245"/>
      <c r="D57" s="245"/>
      <c r="E57" s="245"/>
      <c r="F57" s="20"/>
      <c r="G57" s="21"/>
    </row>
    <row r="58" spans="1:15" ht="37.5">
      <c r="A58" s="5" t="s">
        <v>93</v>
      </c>
      <c r="B58" s="6"/>
      <c r="C58" s="245"/>
      <c r="D58" s="245"/>
      <c r="E58" s="245"/>
      <c r="F58" s="20"/>
      <c r="G58" s="21"/>
    </row>
    <row r="59" spans="1:15">
      <c r="A59" s="5" t="s">
        <v>90</v>
      </c>
      <c r="B59" s="4">
        <v>3440</v>
      </c>
      <c r="C59" s="207"/>
      <c r="D59" s="207"/>
      <c r="E59" s="207"/>
      <c r="F59" s="19"/>
      <c r="G59" s="18"/>
    </row>
    <row r="60" spans="1:15">
      <c r="A60" s="5" t="s">
        <v>95</v>
      </c>
      <c r="B60" s="4">
        <v>3450</v>
      </c>
      <c r="C60" s="207"/>
      <c r="D60" s="207"/>
      <c r="E60" s="207"/>
      <c r="F60" s="19"/>
      <c r="G60" s="18"/>
    </row>
    <row r="61" spans="1:15">
      <c r="A61" s="5" t="s">
        <v>122</v>
      </c>
      <c r="B61" s="4">
        <v>3460</v>
      </c>
      <c r="C61" s="207"/>
      <c r="D61" s="207"/>
      <c r="E61" s="207"/>
      <c r="F61" s="19"/>
      <c r="G61" s="18"/>
    </row>
    <row r="62" spans="1:15">
      <c r="A62" s="5" t="s">
        <v>117</v>
      </c>
      <c r="B62" s="4">
        <v>3470</v>
      </c>
      <c r="C62" s="207"/>
      <c r="D62" s="207"/>
      <c r="E62" s="207"/>
      <c r="F62" s="19"/>
      <c r="G62" s="18"/>
    </row>
    <row r="63" spans="1:15">
      <c r="A63" s="5" t="s">
        <v>118</v>
      </c>
      <c r="B63" s="4">
        <v>3480</v>
      </c>
      <c r="C63" s="207">
        <f>C64</f>
        <v>29483</v>
      </c>
      <c r="D63" s="207">
        <f>D64</f>
        <v>12318</v>
      </c>
      <c r="E63" s="207">
        <f>E64</f>
        <v>8000</v>
      </c>
      <c r="F63" s="20">
        <f t="shared" ref="F63:F78" si="7">E63-D63</f>
        <v>-4318</v>
      </c>
      <c r="G63" s="21">
        <f t="shared" ref="G63:G77" si="8">E63*100/D63</f>
        <v>64.945608053255398</v>
      </c>
    </row>
    <row r="64" spans="1:15" ht="37.5">
      <c r="A64" s="5" t="s">
        <v>512</v>
      </c>
      <c r="B64" s="4" t="s">
        <v>410</v>
      </c>
      <c r="C64" s="207">
        <v>29483</v>
      </c>
      <c r="D64" s="207">
        <v>12318</v>
      </c>
      <c r="E64" s="207">
        <v>8000</v>
      </c>
      <c r="F64" s="20">
        <f t="shared" si="7"/>
        <v>-4318</v>
      </c>
      <c r="G64" s="21">
        <f t="shared" si="8"/>
        <v>64.945608053255398</v>
      </c>
    </row>
    <row r="65" spans="1:7">
      <c r="A65" s="16" t="s">
        <v>287</v>
      </c>
      <c r="B65" s="6"/>
      <c r="C65" s="245"/>
      <c r="D65" s="246"/>
      <c r="E65" s="245"/>
      <c r="F65" s="20">
        <f t="shared" si="7"/>
        <v>0</v>
      </c>
      <c r="G65" s="136" t="e">
        <f t="shared" si="8"/>
        <v>#DIV/0!</v>
      </c>
    </row>
    <row r="66" spans="1:7" ht="37.5">
      <c r="A66" s="5" t="s">
        <v>357</v>
      </c>
      <c r="B66" s="6">
        <v>3490</v>
      </c>
      <c r="C66" s="245"/>
      <c r="D66" s="249">
        <f>'[36]ІІ. Розр. з бюджетом'!D9</f>
        <v>0</v>
      </c>
      <c r="E66" s="245"/>
      <c r="F66" s="20">
        <f t="shared" si="7"/>
        <v>0</v>
      </c>
      <c r="G66" s="136" t="e">
        <f t="shared" si="8"/>
        <v>#DIV/0!</v>
      </c>
    </row>
    <row r="67" spans="1:7" ht="93.75">
      <c r="A67" s="5" t="s">
        <v>450</v>
      </c>
      <c r="B67" s="6">
        <v>3500</v>
      </c>
      <c r="C67" s="245"/>
      <c r="D67" s="249">
        <f>'[36]ІІ. Розр. з бюджетом'!D10</f>
        <v>0</v>
      </c>
      <c r="E67" s="245"/>
      <c r="F67" s="20">
        <f t="shared" si="7"/>
        <v>0</v>
      </c>
      <c r="G67" s="136" t="e">
        <f t="shared" si="8"/>
        <v>#DIV/0!</v>
      </c>
    </row>
    <row r="68" spans="1:7" ht="37.5">
      <c r="A68" s="5" t="s">
        <v>94</v>
      </c>
      <c r="B68" s="6"/>
      <c r="C68" s="245"/>
      <c r="D68" s="246"/>
      <c r="E68" s="245"/>
      <c r="F68" s="20">
        <f t="shared" si="7"/>
        <v>0</v>
      </c>
      <c r="G68" s="136" t="e">
        <f t="shared" si="8"/>
        <v>#DIV/0!</v>
      </c>
    </row>
    <row r="69" spans="1:7">
      <c r="A69" s="5" t="s">
        <v>90</v>
      </c>
      <c r="B69" s="4">
        <v>3510</v>
      </c>
      <c r="C69" s="207"/>
      <c r="D69" s="246"/>
      <c r="E69" s="207"/>
      <c r="F69" s="20">
        <f t="shared" si="7"/>
        <v>0</v>
      </c>
      <c r="G69" s="136" t="e">
        <f t="shared" si="8"/>
        <v>#DIV/0!</v>
      </c>
    </row>
    <row r="70" spans="1:7">
      <c r="A70" s="5" t="s">
        <v>95</v>
      </c>
      <c r="B70" s="4">
        <v>3520</v>
      </c>
      <c r="C70" s="207"/>
      <c r="D70" s="246"/>
      <c r="E70" s="207"/>
      <c r="F70" s="20">
        <f t="shared" si="7"/>
        <v>0</v>
      </c>
      <c r="G70" s="136" t="e">
        <f t="shared" si="8"/>
        <v>#DIV/0!</v>
      </c>
    </row>
    <row r="71" spans="1:7">
      <c r="A71" s="5" t="s">
        <v>122</v>
      </c>
      <c r="B71" s="4">
        <v>3530</v>
      </c>
      <c r="C71" s="207"/>
      <c r="D71" s="246"/>
      <c r="E71" s="207"/>
      <c r="F71" s="20">
        <f t="shared" si="7"/>
        <v>0</v>
      </c>
      <c r="G71" s="136" t="e">
        <f t="shared" si="8"/>
        <v>#DIV/0!</v>
      </c>
    </row>
    <row r="72" spans="1:7" ht="37.5">
      <c r="A72" s="5" t="s">
        <v>92</v>
      </c>
      <c r="B72" s="6"/>
      <c r="C72" s="207"/>
      <c r="D72" s="246"/>
      <c r="E72" s="207"/>
      <c r="F72" s="20">
        <f t="shared" si="7"/>
        <v>0</v>
      </c>
      <c r="G72" s="136" t="e">
        <f t="shared" si="8"/>
        <v>#DIV/0!</v>
      </c>
    </row>
    <row r="73" spans="1:7">
      <c r="A73" s="5" t="s">
        <v>90</v>
      </c>
      <c r="B73" s="4">
        <v>3540</v>
      </c>
      <c r="C73" s="245"/>
      <c r="D73" s="246"/>
      <c r="E73" s="245"/>
      <c r="F73" s="20">
        <f t="shared" si="7"/>
        <v>0</v>
      </c>
      <c r="G73" s="136" t="e">
        <f t="shared" si="8"/>
        <v>#DIV/0!</v>
      </c>
    </row>
    <row r="74" spans="1:7">
      <c r="A74" s="5" t="s">
        <v>95</v>
      </c>
      <c r="B74" s="4">
        <v>3550</v>
      </c>
      <c r="C74" s="207"/>
      <c r="D74" s="246"/>
      <c r="E74" s="207"/>
      <c r="F74" s="20">
        <f t="shared" si="7"/>
        <v>0</v>
      </c>
      <c r="G74" s="136" t="e">
        <f t="shared" si="8"/>
        <v>#DIV/0!</v>
      </c>
    </row>
    <row r="75" spans="1:7">
      <c r="A75" s="5" t="s">
        <v>122</v>
      </c>
      <c r="B75" s="4">
        <v>3560</v>
      </c>
      <c r="C75" s="207"/>
      <c r="D75" s="246"/>
      <c r="E75" s="207"/>
      <c r="F75" s="20">
        <f t="shared" si="7"/>
        <v>0</v>
      </c>
      <c r="G75" s="136" t="e">
        <f t="shared" si="8"/>
        <v>#DIV/0!</v>
      </c>
    </row>
    <row r="76" spans="1:7">
      <c r="A76" s="5" t="s">
        <v>113</v>
      </c>
      <c r="B76" s="4">
        <v>3570</v>
      </c>
      <c r="C76" s="207"/>
      <c r="D76" s="246"/>
      <c r="E76" s="207"/>
      <c r="F76" s="20">
        <f t="shared" si="7"/>
        <v>0</v>
      </c>
      <c r="G76" s="136" t="e">
        <f t="shared" si="8"/>
        <v>#DIV/0!</v>
      </c>
    </row>
    <row r="77" spans="1:7">
      <c r="A77" s="5" t="s">
        <v>451</v>
      </c>
      <c r="B77" s="4" t="s">
        <v>452</v>
      </c>
      <c r="C77" s="207"/>
      <c r="D77" s="246"/>
      <c r="E77" s="207"/>
      <c r="F77" s="20">
        <f t="shared" si="7"/>
        <v>0</v>
      </c>
      <c r="G77" s="136" t="e">
        <f t="shared" si="8"/>
        <v>#DIV/0!</v>
      </c>
    </row>
    <row r="78" spans="1:7">
      <c r="A78" s="16" t="s">
        <v>162</v>
      </c>
      <c r="B78" s="123">
        <v>3580</v>
      </c>
      <c r="C78" s="247">
        <f>(C53+C55+C56+C57+C59+C60+C61+C62+C63)-(C66+C67+C69+C70+C71+C73+C74+C75+C76)</f>
        <v>29483</v>
      </c>
      <c r="D78" s="247">
        <f>(D53+D55+D56+D57+D59+D60+D61+D62+D63)-(D66+D67+D69+D70+D71+D73+D74+D75+D76)</f>
        <v>12318</v>
      </c>
      <c r="E78" s="247">
        <f>(E53+E55+E56+E57+E59+E60+E61+E62+E63)-(E66+E67+E69+E70+E71+E73+E74+E75+E76)</f>
        <v>8000</v>
      </c>
      <c r="F78" s="129">
        <f t="shared" si="7"/>
        <v>-4318</v>
      </c>
      <c r="G78" s="130">
        <f>E78*100/D78</f>
        <v>64.945608053255398</v>
      </c>
    </row>
    <row r="79" spans="1:7" s="9" customFormat="1">
      <c r="A79" s="5" t="s">
        <v>453</v>
      </c>
      <c r="B79" s="4"/>
      <c r="C79" s="207"/>
      <c r="D79" s="249"/>
      <c r="E79" s="207"/>
      <c r="F79" s="19"/>
      <c r="G79" s="18"/>
    </row>
    <row r="80" spans="1:7" s="9" customFormat="1">
      <c r="A80" s="7" t="s">
        <v>34</v>
      </c>
      <c r="B80" s="4">
        <v>3600</v>
      </c>
      <c r="C80" s="207">
        <v>3388</v>
      </c>
      <c r="D80" s="207">
        <v>563</v>
      </c>
      <c r="E80" s="207">
        <v>563</v>
      </c>
      <c r="F80" s="20">
        <f t="shared" ref="F80:F83" si="9">E80-D80</f>
        <v>0</v>
      </c>
      <c r="G80" s="21">
        <f t="shared" ref="G80:G83" si="10">E80*100/D80</f>
        <v>100</v>
      </c>
    </row>
    <row r="81" spans="1:12" s="9" customFormat="1">
      <c r="A81" s="17" t="s">
        <v>170</v>
      </c>
      <c r="B81" s="4">
        <v>3610</v>
      </c>
      <c r="C81" s="207"/>
      <c r="D81" s="246"/>
      <c r="E81" s="207"/>
      <c r="F81" s="20">
        <f t="shared" si="9"/>
        <v>0</v>
      </c>
      <c r="G81" s="136" t="e">
        <f t="shared" si="10"/>
        <v>#DIV/0!</v>
      </c>
    </row>
    <row r="82" spans="1:12" s="9" customFormat="1">
      <c r="A82" s="7" t="s">
        <v>55</v>
      </c>
      <c r="B82" s="4">
        <v>3620</v>
      </c>
      <c r="C82" s="247">
        <v>1009</v>
      </c>
      <c r="D82" s="247">
        <f>D80+D22+D50+D78</f>
        <v>8715</v>
      </c>
      <c r="E82" s="247">
        <f>E80+E22+E50+E78</f>
        <v>2590.6999999999998</v>
      </c>
      <c r="F82" s="20">
        <f t="shared" si="9"/>
        <v>-6124.3</v>
      </c>
      <c r="G82" s="21">
        <f t="shared" si="10"/>
        <v>29.726907630522085</v>
      </c>
      <c r="J82" s="206">
        <v>2590.6999999999998</v>
      </c>
      <c r="K82" s="206"/>
      <c r="L82" s="256">
        <f>E82-J82</f>
        <v>0</v>
      </c>
    </row>
    <row r="83" spans="1:12" s="9" customFormat="1">
      <c r="A83" s="7" t="s">
        <v>35</v>
      </c>
      <c r="B83" s="4">
        <v>3630</v>
      </c>
      <c r="C83" s="247">
        <v>-36466</v>
      </c>
      <c r="D83" s="247">
        <f>D82-D80</f>
        <v>8152</v>
      </c>
      <c r="E83" s="247">
        <f t="shared" ref="E83" si="11">E82-E80</f>
        <v>2027.6999999999998</v>
      </c>
      <c r="F83" s="129">
        <f t="shared" si="9"/>
        <v>-6124.3</v>
      </c>
      <c r="G83" s="130">
        <f t="shared" si="10"/>
        <v>24.873650637880271</v>
      </c>
    </row>
    <row r="84" spans="1:12" s="9" customFormat="1">
      <c r="A84" s="2"/>
      <c r="B84" s="11"/>
      <c r="C84" s="250"/>
      <c r="D84" s="250"/>
      <c r="E84" s="251"/>
      <c r="F84" s="11"/>
      <c r="G84" s="11"/>
    </row>
    <row r="85" spans="1:12" s="3" customFormat="1">
      <c r="A85" s="13"/>
      <c r="B85" s="1"/>
      <c r="C85" s="252"/>
      <c r="D85" s="253"/>
      <c r="E85" s="311"/>
      <c r="F85" s="311"/>
      <c r="G85" s="311"/>
    </row>
    <row r="86" spans="1:12" s="24" customFormat="1" ht="20.100000000000001" customHeight="1">
      <c r="A86" s="100" t="s">
        <v>478</v>
      </c>
      <c r="B86" s="99"/>
      <c r="C86" s="142"/>
      <c r="D86" s="142"/>
      <c r="E86" s="142"/>
      <c r="F86" s="310" t="s">
        <v>434</v>
      </c>
      <c r="G86" s="310"/>
    </row>
    <row r="87" spans="1:12" s="39" customFormat="1" ht="19.5" customHeight="1">
      <c r="A87" s="31" t="s">
        <v>386</v>
      </c>
      <c r="C87" s="280" t="s">
        <v>78</v>
      </c>
      <c r="D87" s="280"/>
      <c r="E87" s="142"/>
      <c r="F87" s="313" t="s">
        <v>359</v>
      </c>
      <c r="G87" s="313"/>
    </row>
    <row r="88" spans="1:12" ht="45.75" customHeight="1"/>
    <row r="89" spans="1:12" s="96" customFormat="1" ht="80.25" customHeight="1">
      <c r="A89" s="312"/>
      <c r="B89" s="312"/>
      <c r="C89" s="312"/>
      <c r="D89" s="312"/>
      <c r="E89" s="312"/>
      <c r="F89" s="312"/>
      <c r="G89" s="312"/>
      <c r="H89" s="312"/>
    </row>
  </sheetData>
  <mergeCells count="13">
    <mergeCell ref="A23:G23"/>
    <mergeCell ref="F86:G86"/>
    <mergeCell ref="A51:G51"/>
    <mergeCell ref="E85:G85"/>
    <mergeCell ref="A89:H89"/>
    <mergeCell ref="F87:G87"/>
    <mergeCell ref="C87:D87"/>
    <mergeCell ref="A6:G6"/>
    <mergeCell ref="A1:G1"/>
    <mergeCell ref="A3:A4"/>
    <mergeCell ref="B3:B4"/>
    <mergeCell ref="D3:G3"/>
    <mergeCell ref="C3:C4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69" fitToHeight="3" orientation="portrait" horizontalDpi="4294967293" r:id="rId1"/>
  <headerFooter alignWithMargins="0"/>
  <rowBreaks count="1" manualBreakCount="1">
    <brk id="65" max="6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182"/>
  <sheetViews>
    <sheetView zoomScale="75" zoomScaleNormal="75" zoomScaleSheetLayoutView="55" workbookViewId="0">
      <selection activeCell="E9" sqref="E9"/>
    </sheetView>
  </sheetViews>
  <sheetFormatPr defaultRowHeight="20.25"/>
  <cols>
    <col min="1" max="1" width="67.7109375" style="24" customWidth="1"/>
    <col min="2" max="2" width="9.85546875" style="26" customWidth="1"/>
    <col min="3" max="3" width="20.42578125" style="26" customWidth="1"/>
    <col min="4" max="4" width="17.7109375" style="26" customWidth="1"/>
    <col min="5" max="5" width="18.42578125" style="26" customWidth="1"/>
    <col min="6" max="6" width="18.85546875" style="26" customWidth="1"/>
    <col min="7" max="7" width="18.5703125" style="26" customWidth="1"/>
    <col min="8" max="8" width="9.5703125" style="24" customWidth="1"/>
    <col min="9" max="9" width="9.85546875" style="24" customWidth="1"/>
    <col min="10" max="16384" width="9.140625" style="24"/>
  </cols>
  <sheetData>
    <row r="1" spans="1:14">
      <c r="A1" s="317" t="s">
        <v>374</v>
      </c>
      <c r="B1" s="317"/>
      <c r="C1" s="317"/>
      <c r="D1" s="317"/>
      <c r="E1" s="317"/>
      <c r="F1" s="317"/>
      <c r="G1" s="317"/>
    </row>
    <row r="2" spans="1:14">
      <c r="A2" s="319"/>
      <c r="B2" s="319"/>
      <c r="C2" s="319"/>
      <c r="D2" s="319"/>
      <c r="E2" s="319"/>
      <c r="F2" s="319"/>
      <c r="G2" s="319"/>
    </row>
    <row r="3" spans="1:14" ht="43.5" customHeight="1">
      <c r="A3" s="315" t="s">
        <v>285</v>
      </c>
      <c r="B3" s="318" t="s">
        <v>18</v>
      </c>
      <c r="C3" s="320" t="s">
        <v>354</v>
      </c>
      <c r="D3" s="322" t="s">
        <v>353</v>
      </c>
      <c r="E3" s="322"/>
      <c r="F3" s="322"/>
      <c r="G3" s="322"/>
    </row>
    <row r="4" spans="1:14" ht="56.25" customHeight="1">
      <c r="A4" s="316"/>
      <c r="B4" s="318"/>
      <c r="C4" s="321"/>
      <c r="D4" s="33" t="s">
        <v>263</v>
      </c>
      <c r="E4" s="33" t="s">
        <v>246</v>
      </c>
      <c r="F4" s="34" t="s">
        <v>273</v>
      </c>
      <c r="G4" s="34" t="s">
        <v>274</v>
      </c>
    </row>
    <row r="5" spans="1:14" ht="15.75" customHeight="1">
      <c r="A5" s="30">
        <v>1</v>
      </c>
      <c r="B5" s="33">
        <v>2</v>
      </c>
      <c r="C5" s="30">
        <v>3</v>
      </c>
      <c r="D5" s="30">
        <v>4</v>
      </c>
      <c r="E5" s="33">
        <v>5</v>
      </c>
      <c r="F5" s="30">
        <v>6</v>
      </c>
      <c r="G5" s="33">
        <v>7</v>
      </c>
    </row>
    <row r="6" spans="1:14" s="38" customFormat="1" ht="56.25" customHeight="1">
      <c r="A6" s="37" t="s">
        <v>81</v>
      </c>
      <c r="B6" s="44">
        <v>4000</v>
      </c>
      <c r="C6" s="41">
        <f>SUM(C7:C11)</f>
        <v>31195</v>
      </c>
      <c r="D6" s="41">
        <f>SUM(D7:D11)</f>
        <v>0</v>
      </c>
      <c r="E6" s="41">
        <f>E8+E9+E10+E11</f>
        <v>10.6</v>
      </c>
      <c r="F6" s="41">
        <f t="shared" ref="F6" si="0">E6-D6</f>
        <v>10.6</v>
      </c>
      <c r="G6" s="42" t="e">
        <f>E6*100/D6</f>
        <v>#DIV/0!</v>
      </c>
    </row>
    <row r="7" spans="1:14" ht="56.25" customHeight="1">
      <c r="A7" s="37" t="s">
        <v>1</v>
      </c>
      <c r="B7" s="45" t="s">
        <v>223</v>
      </c>
      <c r="C7" s="35"/>
      <c r="D7" s="35"/>
      <c r="E7" s="35"/>
      <c r="F7" s="41">
        <f t="shared" ref="F7:F11" si="1">E7-D7</f>
        <v>0</v>
      </c>
      <c r="G7" s="137" t="e">
        <f t="shared" ref="G7:G11" si="2">E7*100/D7</f>
        <v>#DIV/0!</v>
      </c>
    </row>
    <row r="8" spans="1:14" ht="56.25" customHeight="1">
      <c r="A8" s="37" t="s">
        <v>2</v>
      </c>
      <c r="B8" s="44">
        <v>4020</v>
      </c>
      <c r="C8" s="41">
        <f>'3. Рух грошових коштів'!C35</f>
        <v>31192</v>
      </c>
      <c r="D8" s="41">
        <f>'3. Рух грошових коштів'!D35</f>
        <v>0</v>
      </c>
      <c r="E8" s="41"/>
      <c r="F8" s="41">
        <f t="shared" si="1"/>
        <v>0</v>
      </c>
      <c r="G8" s="42" t="e">
        <f t="shared" si="2"/>
        <v>#DIV/0!</v>
      </c>
      <c r="N8" s="25"/>
    </row>
    <row r="9" spans="1:14" ht="56.25" customHeight="1">
      <c r="A9" s="37" t="s">
        <v>30</v>
      </c>
      <c r="B9" s="45">
        <v>4030</v>
      </c>
      <c r="C9" s="135">
        <v>3</v>
      </c>
      <c r="D9" s="35"/>
      <c r="E9" s="35">
        <v>10.6</v>
      </c>
      <c r="F9" s="41">
        <f t="shared" si="1"/>
        <v>10.6</v>
      </c>
      <c r="G9" s="137" t="e">
        <f t="shared" si="2"/>
        <v>#DIV/0!</v>
      </c>
      <c r="M9" s="25"/>
    </row>
    <row r="10" spans="1:14" ht="56.25" customHeight="1">
      <c r="A10" s="37" t="s">
        <v>3</v>
      </c>
      <c r="B10" s="44">
        <v>4040</v>
      </c>
      <c r="C10" s="41">
        <f>'3. Рух грошових коштів'!C39</f>
        <v>0</v>
      </c>
      <c r="D10" s="41"/>
      <c r="E10" s="41">
        <f>'3. Рух грошових коштів'!E39</f>
        <v>0</v>
      </c>
      <c r="F10" s="41">
        <f t="shared" si="1"/>
        <v>0</v>
      </c>
      <c r="G10" s="137" t="e">
        <f t="shared" si="2"/>
        <v>#DIV/0!</v>
      </c>
    </row>
    <row r="11" spans="1:14" ht="56.25" customHeight="1">
      <c r="A11" s="37" t="s">
        <v>70</v>
      </c>
      <c r="B11" s="45">
        <v>4050</v>
      </c>
      <c r="C11" s="35"/>
      <c r="D11" s="35"/>
      <c r="E11" s="35"/>
      <c r="F11" s="41">
        <f t="shared" si="1"/>
        <v>0</v>
      </c>
      <c r="G11" s="42" t="e">
        <f t="shared" si="2"/>
        <v>#DIV/0!</v>
      </c>
    </row>
    <row r="12" spans="1:14">
      <c r="B12" s="24"/>
      <c r="C12" s="24"/>
      <c r="D12" s="24"/>
      <c r="E12" s="24"/>
      <c r="F12" s="24"/>
      <c r="G12" s="24"/>
    </row>
    <row r="13" spans="1:14">
      <c r="B13" s="24"/>
      <c r="C13" s="24"/>
      <c r="D13" s="24"/>
      <c r="E13" s="24"/>
      <c r="F13" s="24"/>
      <c r="G13" s="24"/>
    </row>
    <row r="14" spans="1:14" ht="19.5" customHeight="1">
      <c r="A14" s="26"/>
      <c r="B14" s="24"/>
      <c r="C14" s="24"/>
      <c r="D14" s="24"/>
      <c r="E14" s="24"/>
      <c r="F14" s="24"/>
      <c r="G14" s="24"/>
    </row>
    <row r="15" spans="1:14" ht="20.100000000000001" customHeight="1">
      <c r="A15" s="100" t="s">
        <v>479</v>
      </c>
      <c r="B15" s="99"/>
      <c r="C15" s="24"/>
      <c r="D15" s="24"/>
      <c r="E15" s="24"/>
      <c r="F15" s="310" t="s">
        <v>434</v>
      </c>
      <c r="G15" s="310"/>
    </row>
    <row r="16" spans="1:14" s="39" customFormat="1" ht="19.5" customHeight="1">
      <c r="A16" s="31" t="s">
        <v>386</v>
      </c>
      <c r="C16" s="313" t="s">
        <v>78</v>
      </c>
      <c r="D16" s="313"/>
      <c r="E16" s="24"/>
      <c r="F16" s="313" t="s">
        <v>359</v>
      </c>
      <c r="G16" s="313"/>
    </row>
    <row r="17" spans="1:8">
      <c r="A17" s="40"/>
    </row>
    <row r="18" spans="1:8" ht="35.25" customHeight="1">
      <c r="A18" s="40"/>
    </row>
    <row r="19" spans="1:8" s="96" customFormat="1" ht="24" customHeight="1">
      <c r="A19" s="314"/>
      <c r="B19" s="314"/>
      <c r="C19" s="314"/>
      <c r="D19" s="314"/>
      <c r="E19" s="314"/>
      <c r="F19" s="314"/>
      <c r="G19" s="314"/>
      <c r="H19" s="314"/>
    </row>
    <row r="20" spans="1:8">
      <c r="A20" s="40"/>
    </row>
    <row r="21" spans="1:8">
      <c r="A21" s="40"/>
    </row>
    <row r="22" spans="1:8">
      <c r="A22" s="40"/>
    </row>
    <row r="23" spans="1:8">
      <c r="A23" s="40"/>
    </row>
    <row r="24" spans="1:8">
      <c r="A24" s="40"/>
    </row>
    <row r="25" spans="1:8">
      <c r="A25" s="40"/>
    </row>
    <row r="26" spans="1:8">
      <c r="A26" s="40"/>
    </row>
    <row r="27" spans="1:8">
      <c r="A27" s="40"/>
    </row>
    <row r="28" spans="1:8">
      <c r="A28" s="40"/>
    </row>
    <row r="29" spans="1:8">
      <c r="A29" s="40"/>
    </row>
    <row r="30" spans="1:8">
      <c r="A30" s="40"/>
    </row>
    <row r="31" spans="1:8">
      <c r="A31" s="40"/>
    </row>
    <row r="32" spans="1:8">
      <c r="A32" s="40"/>
    </row>
    <row r="33" spans="1:1">
      <c r="A33" s="40"/>
    </row>
    <row r="34" spans="1:1">
      <c r="A34" s="40"/>
    </row>
    <row r="35" spans="1:1">
      <c r="A35" s="40"/>
    </row>
    <row r="36" spans="1:1">
      <c r="A36" s="40"/>
    </row>
    <row r="37" spans="1:1">
      <c r="A37" s="40"/>
    </row>
    <row r="38" spans="1:1">
      <c r="A38" s="40"/>
    </row>
    <row r="39" spans="1:1">
      <c r="A39" s="40"/>
    </row>
    <row r="40" spans="1:1">
      <c r="A40" s="40"/>
    </row>
    <row r="41" spans="1:1">
      <c r="A41" s="40"/>
    </row>
    <row r="42" spans="1:1">
      <c r="A42" s="40"/>
    </row>
    <row r="43" spans="1:1">
      <c r="A43" s="40"/>
    </row>
    <row r="44" spans="1:1">
      <c r="A44" s="40"/>
    </row>
    <row r="45" spans="1:1">
      <c r="A45" s="40"/>
    </row>
    <row r="46" spans="1:1">
      <c r="A46" s="40"/>
    </row>
    <row r="47" spans="1:1">
      <c r="A47" s="40"/>
    </row>
    <row r="48" spans="1:1">
      <c r="A48" s="40"/>
    </row>
    <row r="49" spans="1:1">
      <c r="A49" s="40"/>
    </row>
    <row r="50" spans="1:1">
      <c r="A50" s="40"/>
    </row>
    <row r="51" spans="1:1">
      <c r="A51" s="40"/>
    </row>
    <row r="52" spans="1:1">
      <c r="A52" s="40"/>
    </row>
    <row r="53" spans="1:1">
      <c r="A53" s="40"/>
    </row>
    <row r="54" spans="1:1">
      <c r="A54" s="40"/>
    </row>
    <row r="55" spans="1:1">
      <c r="A55" s="40"/>
    </row>
    <row r="56" spans="1:1">
      <c r="A56" s="40"/>
    </row>
    <row r="57" spans="1:1">
      <c r="A57" s="40"/>
    </row>
    <row r="58" spans="1:1">
      <c r="A58" s="40"/>
    </row>
    <row r="59" spans="1:1">
      <c r="A59" s="40"/>
    </row>
    <row r="60" spans="1:1">
      <c r="A60" s="40"/>
    </row>
    <row r="61" spans="1:1">
      <c r="A61" s="40"/>
    </row>
    <row r="62" spans="1:1">
      <c r="A62" s="40"/>
    </row>
    <row r="63" spans="1:1">
      <c r="A63" s="40"/>
    </row>
    <row r="64" spans="1:1">
      <c r="A64" s="40"/>
    </row>
    <row r="65" spans="1:1">
      <c r="A65" s="40"/>
    </row>
    <row r="66" spans="1:1">
      <c r="A66" s="40"/>
    </row>
    <row r="67" spans="1:1">
      <c r="A67" s="40"/>
    </row>
    <row r="68" spans="1:1">
      <c r="A68" s="40"/>
    </row>
    <row r="69" spans="1:1">
      <c r="A69" s="40"/>
    </row>
    <row r="70" spans="1:1">
      <c r="A70" s="40"/>
    </row>
    <row r="71" spans="1:1">
      <c r="A71" s="40"/>
    </row>
    <row r="72" spans="1:1">
      <c r="A72" s="40"/>
    </row>
    <row r="73" spans="1:1">
      <c r="A73" s="40"/>
    </row>
    <row r="74" spans="1:1">
      <c r="A74" s="40"/>
    </row>
    <row r="75" spans="1:1">
      <c r="A75" s="40"/>
    </row>
    <row r="76" spans="1:1">
      <c r="A76" s="40"/>
    </row>
    <row r="77" spans="1:1">
      <c r="A77" s="40"/>
    </row>
    <row r="78" spans="1:1">
      <c r="A78" s="40"/>
    </row>
    <row r="79" spans="1:1">
      <c r="A79" s="40"/>
    </row>
    <row r="80" spans="1:1">
      <c r="A80" s="40"/>
    </row>
    <row r="81" spans="1:1">
      <c r="A81" s="40"/>
    </row>
    <row r="82" spans="1:1">
      <c r="A82" s="40"/>
    </row>
    <row r="83" spans="1:1">
      <c r="A83" s="40"/>
    </row>
    <row r="84" spans="1:1">
      <c r="A84" s="40"/>
    </row>
    <row r="85" spans="1:1">
      <c r="A85" s="40"/>
    </row>
    <row r="86" spans="1:1">
      <c r="A86" s="40"/>
    </row>
    <row r="87" spans="1:1">
      <c r="A87" s="40"/>
    </row>
    <row r="88" spans="1:1">
      <c r="A88" s="40"/>
    </row>
    <row r="89" spans="1:1">
      <c r="A89" s="40"/>
    </row>
    <row r="90" spans="1:1">
      <c r="A90" s="40"/>
    </row>
    <row r="91" spans="1:1">
      <c r="A91" s="40"/>
    </row>
    <row r="92" spans="1:1">
      <c r="A92" s="40"/>
    </row>
    <row r="93" spans="1:1">
      <c r="A93" s="40"/>
    </row>
    <row r="94" spans="1:1">
      <c r="A94" s="40"/>
    </row>
    <row r="95" spans="1:1">
      <c r="A95" s="40"/>
    </row>
    <row r="96" spans="1:1">
      <c r="A96" s="40"/>
    </row>
    <row r="97" spans="1:1">
      <c r="A97" s="40"/>
    </row>
    <row r="98" spans="1:1">
      <c r="A98" s="40"/>
    </row>
    <row r="99" spans="1:1">
      <c r="A99" s="40"/>
    </row>
    <row r="100" spans="1:1">
      <c r="A100" s="40"/>
    </row>
    <row r="101" spans="1:1">
      <c r="A101" s="40"/>
    </row>
    <row r="102" spans="1:1">
      <c r="A102" s="40"/>
    </row>
    <row r="103" spans="1:1">
      <c r="A103" s="40"/>
    </row>
    <row r="104" spans="1:1">
      <c r="A104" s="40"/>
    </row>
    <row r="105" spans="1:1">
      <c r="A105" s="40"/>
    </row>
    <row r="106" spans="1:1">
      <c r="A106" s="40"/>
    </row>
    <row r="107" spans="1:1">
      <c r="A107" s="40"/>
    </row>
    <row r="108" spans="1:1">
      <c r="A108" s="40"/>
    </row>
    <row r="109" spans="1:1">
      <c r="A109" s="40"/>
    </row>
    <row r="110" spans="1:1">
      <c r="A110" s="40"/>
    </row>
    <row r="111" spans="1:1">
      <c r="A111" s="40"/>
    </row>
    <row r="112" spans="1:1">
      <c r="A112" s="40"/>
    </row>
    <row r="113" spans="1:1">
      <c r="A113" s="40"/>
    </row>
    <row r="114" spans="1:1">
      <c r="A114" s="40"/>
    </row>
    <row r="115" spans="1:1">
      <c r="A115" s="40"/>
    </row>
    <row r="116" spans="1:1">
      <c r="A116" s="40"/>
    </row>
    <row r="117" spans="1:1">
      <c r="A117" s="40"/>
    </row>
    <row r="118" spans="1:1">
      <c r="A118" s="40"/>
    </row>
    <row r="119" spans="1:1">
      <c r="A119" s="40"/>
    </row>
    <row r="120" spans="1:1">
      <c r="A120" s="40"/>
    </row>
    <row r="121" spans="1:1">
      <c r="A121" s="40"/>
    </row>
    <row r="122" spans="1:1">
      <c r="A122" s="40"/>
    </row>
    <row r="123" spans="1:1">
      <c r="A123" s="40"/>
    </row>
    <row r="124" spans="1:1">
      <c r="A124" s="40"/>
    </row>
    <row r="125" spans="1:1">
      <c r="A125" s="40"/>
    </row>
    <row r="126" spans="1:1">
      <c r="A126" s="40"/>
    </row>
    <row r="127" spans="1:1">
      <c r="A127" s="40"/>
    </row>
    <row r="128" spans="1:1">
      <c r="A128" s="40"/>
    </row>
    <row r="129" spans="1:1">
      <c r="A129" s="40"/>
    </row>
    <row r="130" spans="1:1">
      <c r="A130" s="40"/>
    </row>
    <row r="131" spans="1:1">
      <c r="A131" s="40"/>
    </row>
    <row r="132" spans="1:1">
      <c r="A132" s="40"/>
    </row>
    <row r="133" spans="1:1">
      <c r="A133" s="40"/>
    </row>
    <row r="134" spans="1:1">
      <c r="A134" s="40"/>
    </row>
    <row r="135" spans="1:1">
      <c r="A135" s="40"/>
    </row>
    <row r="136" spans="1:1">
      <c r="A136" s="40"/>
    </row>
    <row r="137" spans="1:1">
      <c r="A137" s="40"/>
    </row>
    <row r="138" spans="1:1">
      <c r="A138" s="40"/>
    </row>
    <row r="139" spans="1:1">
      <c r="A139" s="40"/>
    </row>
    <row r="140" spans="1:1">
      <c r="A140" s="40"/>
    </row>
    <row r="141" spans="1:1">
      <c r="A141" s="40"/>
    </row>
    <row r="142" spans="1:1">
      <c r="A142" s="40"/>
    </row>
    <row r="143" spans="1:1">
      <c r="A143" s="40"/>
    </row>
    <row r="144" spans="1:1">
      <c r="A144" s="40"/>
    </row>
    <row r="145" spans="1:1">
      <c r="A145" s="40"/>
    </row>
    <row r="146" spans="1:1">
      <c r="A146" s="40"/>
    </row>
    <row r="147" spans="1:1">
      <c r="A147" s="40"/>
    </row>
    <row r="148" spans="1:1">
      <c r="A148" s="40"/>
    </row>
    <row r="149" spans="1:1">
      <c r="A149" s="40"/>
    </row>
    <row r="150" spans="1:1">
      <c r="A150" s="40"/>
    </row>
    <row r="151" spans="1:1">
      <c r="A151" s="40"/>
    </row>
    <row r="152" spans="1:1">
      <c r="A152" s="40"/>
    </row>
    <row r="153" spans="1:1">
      <c r="A153" s="40"/>
    </row>
    <row r="154" spans="1:1">
      <c r="A154" s="40"/>
    </row>
    <row r="155" spans="1:1">
      <c r="A155" s="40"/>
    </row>
    <row r="156" spans="1:1">
      <c r="A156" s="40"/>
    </row>
    <row r="157" spans="1:1">
      <c r="A157" s="40"/>
    </row>
    <row r="158" spans="1:1">
      <c r="A158" s="40"/>
    </row>
    <row r="159" spans="1:1">
      <c r="A159" s="40"/>
    </row>
    <row r="160" spans="1:1">
      <c r="A160" s="40"/>
    </row>
    <row r="161" spans="1:1">
      <c r="A161" s="40"/>
    </row>
    <row r="162" spans="1:1">
      <c r="A162" s="40"/>
    </row>
    <row r="163" spans="1:1">
      <c r="A163" s="40"/>
    </row>
    <row r="164" spans="1:1">
      <c r="A164" s="40"/>
    </row>
    <row r="165" spans="1:1">
      <c r="A165" s="40"/>
    </row>
    <row r="166" spans="1:1">
      <c r="A166" s="40"/>
    </row>
    <row r="167" spans="1:1">
      <c r="A167" s="40"/>
    </row>
    <row r="168" spans="1:1">
      <c r="A168" s="40"/>
    </row>
    <row r="169" spans="1:1">
      <c r="A169" s="40"/>
    </row>
    <row r="170" spans="1:1">
      <c r="A170" s="40"/>
    </row>
    <row r="171" spans="1:1">
      <c r="A171" s="40"/>
    </row>
    <row r="172" spans="1:1">
      <c r="A172" s="40"/>
    </row>
    <row r="173" spans="1:1">
      <c r="A173" s="40"/>
    </row>
    <row r="174" spans="1:1">
      <c r="A174" s="40"/>
    </row>
    <row r="175" spans="1:1">
      <c r="A175" s="40"/>
    </row>
    <row r="176" spans="1:1">
      <c r="A176" s="40"/>
    </row>
    <row r="177" spans="1:1">
      <c r="A177" s="40"/>
    </row>
    <row r="178" spans="1:1">
      <c r="A178" s="40"/>
    </row>
    <row r="179" spans="1:1">
      <c r="A179" s="40"/>
    </row>
    <row r="180" spans="1:1">
      <c r="A180" s="40"/>
    </row>
    <row r="181" spans="1:1">
      <c r="A181" s="40"/>
    </row>
    <row r="182" spans="1:1">
      <c r="A182" s="40"/>
    </row>
  </sheetData>
  <mergeCells count="10">
    <mergeCell ref="A19:H19"/>
    <mergeCell ref="F16:G16"/>
    <mergeCell ref="A3:A4"/>
    <mergeCell ref="A1:G1"/>
    <mergeCell ref="B3:B4"/>
    <mergeCell ref="A2:G2"/>
    <mergeCell ref="C3:C4"/>
    <mergeCell ref="D3:G3"/>
    <mergeCell ref="C16:D16"/>
    <mergeCell ref="F15:G15"/>
  </mergeCells>
  <phoneticPr fontId="0" type="noConversion"/>
  <pageMargins left="0.78740157480314965" right="0.39370078740157483" top="0.59055118110236227" bottom="0.59055118110236227" header="0.27559055118110237" footer="0.31496062992125984"/>
  <pageSetup paperSize="9" scale="53" firstPageNumber="9" orientation="portrait" useFirstPageNumber="1" horizontalDpi="4294967293" r:id="rId1"/>
  <headerFooter alignWithMargins="0"/>
  <ignoredErrors>
    <ignoredError sqref="B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8"/>
  <sheetViews>
    <sheetView view="pageBreakPreview" topLeftCell="A16" zoomScale="75" zoomScaleNormal="75" zoomScaleSheetLayoutView="70" workbookViewId="0">
      <selection sqref="A1:F26"/>
    </sheetView>
  </sheetViews>
  <sheetFormatPr defaultRowHeight="20.25"/>
  <cols>
    <col min="1" max="1" width="87.28515625" style="47" customWidth="1"/>
    <col min="2" max="2" width="16.5703125" style="47" customWidth="1"/>
    <col min="3" max="3" width="19.7109375" style="47" customWidth="1"/>
    <col min="4" max="4" width="20" style="47" customWidth="1"/>
    <col min="5" max="5" width="19.7109375" style="47" customWidth="1"/>
    <col min="6" max="6" width="26.7109375" style="47" customWidth="1"/>
    <col min="7" max="7" width="9.5703125" style="47" customWidth="1"/>
    <col min="8" max="8" width="9.140625" style="47"/>
    <col min="9" max="9" width="27.140625" style="47" customWidth="1"/>
    <col min="10" max="16384" width="9.140625" style="47"/>
  </cols>
  <sheetData>
    <row r="1" spans="1:6" ht="19.5" customHeight="1">
      <c r="A1" s="326" t="s">
        <v>375</v>
      </c>
      <c r="B1" s="326"/>
      <c r="C1" s="326"/>
      <c r="D1" s="326"/>
      <c r="E1" s="326"/>
      <c r="F1" s="326"/>
    </row>
    <row r="2" spans="1:6" ht="24" customHeight="1"/>
    <row r="3" spans="1:6" ht="36" customHeight="1">
      <c r="A3" s="327" t="s">
        <v>285</v>
      </c>
      <c r="B3" s="327" t="s">
        <v>0</v>
      </c>
      <c r="C3" s="327" t="s">
        <v>100</v>
      </c>
      <c r="D3" s="318" t="s">
        <v>354</v>
      </c>
      <c r="E3" s="329" t="s">
        <v>353</v>
      </c>
      <c r="F3" s="327" t="s">
        <v>319</v>
      </c>
    </row>
    <row r="4" spans="1:6" ht="36" customHeight="1">
      <c r="A4" s="328"/>
      <c r="B4" s="328"/>
      <c r="C4" s="328"/>
      <c r="D4" s="318"/>
      <c r="E4" s="330"/>
      <c r="F4" s="328"/>
    </row>
    <row r="5" spans="1:6" ht="20.25" customHeight="1">
      <c r="A5" s="48">
        <v>1</v>
      </c>
      <c r="B5" s="48">
        <v>2</v>
      </c>
      <c r="C5" s="48">
        <v>3</v>
      </c>
      <c r="D5" s="48">
        <v>4</v>
      </c>
      <c r="E5" s="48">
        <v>5</v>
      </c>
      <c r="F5" s="48">
        <v>6</v>
      </c>
    </row>
    <row r="6" spans="1:6">
      <c r="A6" s="323" t="s">
        <v>189</v>
      </c>
      <c r="B6" s="324"/>
      <c r="C6" s="324"/>
      <c r="D6" s="324"/>
      <c r="E6" s="324"/>
      <c r="F6" s="325"/>
    </row>
    <row r="7" spans="1:6" ht="63.75" customHeight="1">
      <c r="A7" s="37" t="s">
        <v>349</v>
      </c>
      <c r="B7" s="33">
        <v>5000</v>
      </c>
      <c r="C7" s="49" t="s">
        <v>340</v>
      </c>
      <c r="D7" s="50"/>
      <c r="E7" s="50">
        <v>0</v>
      </c>
      <c r="F7" s="51"/>
    </row>
    <row r="8" spans="1:6" ht="63.75" customHeight="1">
      <c r="A8" s="37" t="s">
        <v>350</v>
      </c>
      <c r="B8" s="33">
        <v>5010</v>
      </c>
      <c r="C8" s="49" t="s">
        <v>340</v>
      </c>
      <c r="D8" s="50"/>
      <c r="E8" s="50">
        <v>0</v>
      </c>
      <c r="F8" s="51"/>
    </row>
    <row r="9" spans="1:6" ht="60.75" customHeight="1">
      <c r="A9" s="52" t="s">
        <v>326</v>
      </c>
      <c r="B9" s="33">
        <v>5020</v>
      </c>
      <c r="C9" s="49" t="s">
        <v>340</v>
      </c>
      <c r="D9" s="50"/>
      <c r="E9" s="50">
        <f>'фінплан - зведені показники'!E44/'фінплан - зведені показники'!E70</f>
        <v>-6.3565534927802869E-2</v>
      </c>
      <c r="F9" s="124" t="s">
        <v>341</v>
      </c>
    </row>
    <row r="10" spans="1:6" ht="63.75" customHeight="1">
      <c r="A10" s="52" t="s">
        <v>327</v>
      </c>
      <c r="B10" s="33">
        <v>5030</v>
      </c>
      <c r="C10" s="49" t="s">
        <v>340</v>
      </c>
      <c r="D10" s="50"/>
      <c r="E10" s="50">
        <f>'фінплан - зведені показники'!E44/'фінплан - зведені показники'!E76</f>
        <v>-6.3745003214715004E-2</v>
      </c>
      <c r="F10" s="51"/>
    </row>
    <row r="11" spans="1:6" ht="68.25" customHeight="1">
      <c r="A11" s="52" t="s">
        <v>328</v>
      </c>
      <c r="B11" s="33">
        <v>5040</v>
      </c>
      <c r="C11" s="49" t="s">
        <v>101</v>
      </c>
      <c r="D11" s="50"/>
      <c r="E11" s="50">
        <v>0</v>
      </c>
      <c r="F11" s="124" t="s">
        <v>342</v>
      </c>
    </row>
    <row r="12" spans="1:6" ht="42.75" customHeight="1">
      <c r="A12" s="323" t="s">
        <v>191</v>
      </c>
      <c r="B12" s="324"/>
      <c r="C12" s="324"/>
      <c r="D12" s="324"/>
      <c r="E12" s="324"/>
      <c r="F12" s="325"/>
    </row>
    <row r="13" spans="1:6" ht="82.5" customHeight="1">
      <c r="A13" s="51" t="s">
        <v>333</v>
      </c>
      <c r="B13" s="33">
        <v>5100</v>
      </c>
      <c r="C13" s="49"/>
      <c r="D13" s="50"/>
      <c r="E13" s="50">
        <f>'фінплан - зведені показники'!E73/'фінплан - зведені показники'!E38</f>
        <v>-5.8703865155478069E-2</v>
      </c>
      <c r="F13" s="51"/>
    </row>
    <row r="14" spans="1:6" ht="128.25" customHeight="1">
      <c r="A14" s="51" t="s">
        <v>329</v>
      </c>
      <c r="B14" s="33">
        <v>5110</v>
      </c>
      <c r="C14" s="49" t="s">
        <v>176</v>
      </c>
      <c r="D14" s="50"/>
      <c r="E14" s="50" t="e">
        <f>'фінплан - зведені показники'!E76/'фінплан - зведені показники'!E71</f>
        <v>#DIV/0!</v>
      </c>
      <c r="F14" s="124" t="s">
        <v>343</v>
      </c>
    </row>
    <row r="15" spans="1:6" ht="171.75" customHeight="1">
      <c r="A15" s="51" t="s">
        <v>330</v>
      </c>
      <c r="B15" s="33">
        <v>5120</v>
      </c>
      <c r="C15" s="49" t="s">
        <v>176</v>
      </c>
      <c r="D15" s="50">
        <v>0</v>
      </c>
      <c r="E15" s="50">
        <v>0</v>
      </c>
      <c r="F15" s="124" t="s">
        <v>345</v>
      </c>
    </row>
    <row r="16" spans="1:6" ht="36.75" customHeight="1">
      <c r="A16" s="323" t="s">
        <v>190</v>
      </c>
      <c r="B16" s="324"/>
      <c r="C16" s="324"/>
      <c r="D16" s="324"/>
      <c r="E16" s="324"/>
      <c r="F16" s="325"/>
    </row>
    <row r="17" spans="1:9" ht="48" customHeight="1">
      <c r="A17" s="51" t="s">
        <v>331</v>
      </c>
      <c r="B17" s="33">
        <v>5200</v>
      </c>
      <c r="C17" s="49"/>
      <c r="D17" s="50"/>
      <c r="E17" s="50">
        <v>0</v>
      </c>
      <c r="F17" s="51"/>
    </row>
    <row r="18" spans="1:9" ht="81" customHeight="1">
      <c r="A18" s="51" t="s">
        <v>360</v>
      </c>
      <c r="B18" s="33">
        <v>5210</v>
      </c>
      <c r="C18" s="49"/>
      <c r="D18" s="50"/>
      <c r="E18" s="50">
        <v>0</v>
      </c>
      <c r="F18" s="51"/>
    </row>
    <row r="19" spans="1:9" ht="65.25" customHeight="1">
      <c r="A19" s="51" t="s">
        <v>351</v>
      </c>
      <c r="B19" s="33">
        <v>5220</v>
      </c>
      <c r="C19" s="49" t="s">
        <v>340</v>
      </c>
      <c r="D19" s="50"/>
      <c r="E19" s="50">
        <v>0.3</v>
      </c>
      <c r="F19" s="124" t="s">
        <v>344</v>
      </c>
    </row>
    <row r="20" spans="1:9" ht="35.25" customHeight="1">
      <c r="A20" s="323" t="s">
        <v>332</v>
      </c>
      <c r="B20" s="324"/>
      <c r="C20" s="324"/>
      <c r="D20" s="324"/>
      <c r="E20" s="324"/>
      <c r="F20" s="325"/>
    </row>
    <row r="21" spans="1:9" ht="110.25" customHeight="1">
      <c r="A21" s="52" t="s">
        <v>352</v>
      </c>
      <c r="B21" s="33">
        <v>5300</v>
      </c>
      <c r="C21" s="49"/>
      <c r="D21" s="50"/>
      <c r="E21" s="50"/>
      <c r="F21" s="53"/>
    </row>
    <row r="23" spans="1:9" s="24" customFormat="1" ht="20.100000000000001" customHeight="1">
      <c r="A23" s="100" t="s">
        <v>480</v>
      </c>
      <c r="B23" s="99"/>
      <c r="E23" s="310" t="s">
        <v>434</v>
      </c>
      <c r="F23" s="310"/>
    </row>
    <row r="24" spans="1:9" s="39" customFormat="1" ht="20.100000000000001" customHeight="1">
      <c r="A24" s="31" t="s">
        <v>387</v>
      </c>
      <c r="B24" s="313" t="s">
        <v>78</v>
      </c>
      <c r="C24" s="313"/>
      <c r="D24" s="313"/>
      <c r="E24" s="313" t="s">
        <v>323</v>
      </c>
      <c r="F24" s="313"/>
      <c r="G24" s="24"/>
    </row>
    <row r="26" spans="1:9" ht="53.25" customHeight="1">
      <c r="I26" s="22"/>
    </row>
    <row r="27" spans="1:9" s="96" customFormat="1" ht="102" customHeight="1">
      <c r="A27" s="314"/>
      <c r="B27" s="314"/>
      <c r="C27" s="314"/>
      <c r="D27" s="314"/>
      <c r="E27" s="314"/>
      <c r="F27" s="314"/>
      <c r="G27" s="314"/>
      <c r="H27" s="314"/>
    </row>
    <row r="28" spans="1:9" s="39" customFormat="1">
      <c r="A28" s="31"/>
      <c r="B28" s="24"/>
      <c r="C28" s="313"/>
      <c r="D28" s="313"/>
      <c r="E28" s="24"/>
      <c r="F28" s="28"/>
    </row>
  </sheetData>
  <mergeCells count="16">
    <mergeCell ref="C28:D28"/>
    <mergeCell ref="E23:F23"/>
    <mergeCell ref="A6:F6"/>
    <mergeCell ref="A12:F12"/>
    <mergeCell ref="A1:F1"/>
    <mergeCell ref="A3:A4"/>
    <mergeCell ref="B3:B4"/>
    <mergeCell ref="C3:C4"/>
    <mergeCell ref="F3:F4"/>
    <mergeCell ref="D3:D4"/>
    <mergeCell ref="E3:E4"/>
    <mergeCell ref="A16:F16"/>
    <mergeCell ref="B24:D24"/>
    <mergeCell ref="E24:F24"/>
    <mergeCell ref="A20:F20"/>
    <mergeCell ref="A27:H27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53" orientation="portrait" horizontalDpi="4294967293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92"/>
  <sheetViews>
    <sheetView topLeftCell="C14" zoomScale="70" zoomScaleNormal="70" workbookViewId="0">
      <selection activeCell="R42" sqref="R42"/>
    </sheetView>
  </sheetViews>
  <sheetFormatPr defaultRowHeight="20.25" outlineLevelRow="1"/>
  <cols>
    <col min="1" max="1" width="44.85546875" style="39" customWidth="1"/>
    <col min="2" max="2" width="13.5703125" style="28" customWidth="1"/>
    <col min="3" max="3" width="18.5703125" style="39" customWidth="1"/>
    <col min="4" max="4" width="16.140625" style="39" customWidth="1"/>
    <col min="5" max="5" width="15.42578125" style="39" customWidth="1"/>
    <col min="6" max="6" width="16.5703125" style="39" customWidth="1"/>
    <col min="7" max="7" width="15.28515625" style="39" customWidth="1"/>
    <col min="8" max="8" width="16.5703125" style="39" customWidth="1"/>
    <col min="9" max="9" width="16.140625" style="39" customWidth="1"/>
    <col min="10" max="10" width="16.42578125" style="39" customWidth="1"/>
    <col min="11" max="11" width="16.5703125" style="39" customWidth="1"/>
    <col min="12" max="12" width="16.85546875" style="39" customWidth="1"/>
    <col min="13" max="15" width="16.7109375" style="39" customWidth="1"/>
    <col min="16" max="16" width="10.140625" style="39" bestFit="1" customWidth="1"/>
    <col min="17" max="18" width="9.140625" style="39"/>
    <col min="19" max="19" width="10.28515625" style="39" bestFit="1" customWidth="1"/>
    <col min="20" max="16384" width="9.140625" style="39"/>
  </cols>
  <sheetData>
    <row r="1" spans="1:15" ht="18.75" hidden="1" customHeight="1" outlineLevel="1">
      <c r="N1" s="393" t="s">
        <v>239</v>
      </c>
      <c r="O1" s="393"/>
    </row>
    <row r="2" spans="1:15" hidden="1" outlineLevel="1">
      <c r="N2" s="393" t="s">
        <v>259</v>
      </c>
      <c r="O2" s="393"/>
    </row>
    <row r="3" spans="1:15" collapsed="1">
      <c r="A3" s="394" t="s">
        <v>495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</row>
    <row r="4" spans="1:15" ht="3.75" customHeight="1">
      <c r="A4" s="394"/>
      <c r="B4" s="394"/>
      <c r="C4" s="394"/>
      <c r="D4" s="394"/>
      <c r="E4" s="394"/>
      <c r="F4" s="394"/>
      <c r="G4" s="394"/>
      <c r="H4" s="394"/>
      <c r="I4" s="394"/>
      <c r="J4" s="394"/>
      <c r="K4" s="394"/>
      <c r="L4" s="394"/>
      <c r="M4" s="394"/>
      <c r="N4" s="394"/>
      <c r="O4" s="394"/>
    </row>
    <row r="5" spans="1:15" ht="23.25">
      <c r="A5" s="392" t="s">
        <v>411</v>
      </c>
      <c r="B5" s="392"/>
      <c r="C5" s="392"/>
      <c r="D5" s="392"/>
      <c r="E5" s="392"/>
      <c r="F5" s="392"/>
      <c r="G5" s="392"/>
      <c r="H5" s="392"/>
      <c r="I5" s="392"/>
      <c r="J5" s="392"/>
      <c r="K5" s="392"/>
      <c r="L5" s="392"/>
      <c r="M5" s="392"/>
      <c r="N5" s="392"/>
      <c r="O5" s="392"/>
    </row>
    <row r="6" spans="1:15" ht="14.25" customHeight="1">
      <c r="A6" s="313" t="s">
        <v>133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</row>
    <row r="7" spans="1:15" ht="24.95" customHeight="1">
      <c r="A7" s="317" t="s">
        <v>376</v>
      </c>
      <c r="B7" s="317"/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</row>
    <row r="8" spans="1:15" ht="9" customHeigh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</row>
    <row r="9" spans="1:15" ht="41.25" customHeight="1">
      <c r="A9" s="395" t="s">
        <v>381</v>
      </c>
      <c r="B9" s="395"/>
      <c r="C9" s="395"/>
      <c r="D9" s="395"/>
      <c r="E9" s="395"/>
      <c r="F9" s="395"/>
      <c r="G9" s="395"/>
      <c r="H9" s="395"/>
      <c r="I9" s="395"/>
      <c r="J9" s="395"/>
      <c r="K9" s="395"/>
      <c r="L9" s="395"/>
      <c r="M9" s="395"/>
      <c r="N9" s="395"/>
      <c r="O9" s="395"/>
    </row>
    <row r="10" spans="1:15" ht="12.75" customHeight="1">
      <c r="B10" s="39"/>
    </row>
    <row r="11" spans="1:15" s="24" customFormat="1" ht="40.5" customHeight="1">
      <c r="A11" s="33" t="s">
        <v>285</v>
      </c>
      <c r="B11" s="357" t="s">
        <v>135</v>
      </c>
      <c r="C11" s="359"/>
      <c r="D11" s="357" t="s">
        <v>31</v>
      </c>
      <c r="E11" s="359"/>
      <c r="F11" s="357" t="s">
        <v>320</v>
      </c>
      <c r="G11" s="359"/>
      <c r="H11" s="357" t="s">
        <v>321</v>
      </c>
      <c r="I11" s="359"/>
      <c r="J11" s="357" t="s">
        <v>322</v>
      </c>
      <c r="K11" s="359"/>
      <c r="L11" s="357" t="s">
        <v>289</v>
      </c>
      <c r="M11" s="359"/>
      <c r="N11" s="357" t="s">
        <v>290</v>
      </c>
      <c r="O11" s="359"/>
    </row>
    <row r="12" spans="1:15" s="24" customFormat="1" ht="17.25" customHeight="1">
      <c r="A12" s="33">
        <v>1</v>
      </c>
      <c r="B12" s="357">
        <v>2</v>
      </c>
      <c r="C12" s="359"/>
      <c r="D12" s="357">
        <v>3</v>
      </c>
      <c r="E12" s="359"/>
      <c r="F12" s="357">
        <v>4</v>
      </c>
      <c r="G12" s="359"/>
      <c r="H12" s="357">
        <v>5</v>
      </c>
      <c r="I12" s="359"/>
      <c r="J12" s="357">
        <v>6</v>
      </c>
      <c r="K12" s="359"/>
      <c r="L12" s="357">
        <v>7</v>
      </c>
      <c r="M12" s="359"/>
      <c r="N12" s="357">
        <v>8</v>
      </c>
      <c r="O12" s="359"/>
    </row>
    <row r="13" spans="1:15" s="24" customFormat="1">
      <c r="A13" s="381" t="s">
        <v>134</v>
      </c>
      <c r="B13" s="382"/>
      <c r="C13" s="382"/>
      <c r="D13" s="382"/>
      <c r="E13" s="382"/>
      <c r="F13" s="382"/>
      <c r="G13" s="382"/>
      <c r="H13" s="382"/>
      <c r="I13" s="382"/>
      <c r="J13" s="382"/>
      <c r="K13" s="382"/>
      <c r="L13" s="382"/>
      <c r="M13" s="382"/>
      <c r="N13" s="382"/>
      <c r="O13" s="383"/>
    </row>
    <row r="14" spans="1:15" s="24" customFormat="1" ht="20.100000000000001" customHeight="1">
      <c r="A14" s="37" t="s">
        <v>291</v>
      </c>
      <c r="B14" s="372">
        <v>4</v>
      </c>
      <c r="C14" s="372"/>
      <c r="D14" s="373">
        <v>3</v>
      </c>
      <c r="E14" s="374"/>
      <c r="F14" s="369">
        <v>4</v>
      </c>
      <c r="G14" s="369"/>
      <c r="H14" s="372">
        <v>4</v>
      </c>
      <c r="I14" s="372"/>
      <c r="J14" s="336">
        <v>3</v>
      </c>
      <c r="K14" s="337"/>
      <c r="L14" s="331">
        <f t="shared" ref="L14:L19" si="0">J14-H14</f>
        <v>-1</v>
      </c>
      <c r="M14" s="333"/>
      <c r="N14" s="384">
        <f>J14*100/H14</f>
        <v>75</v>
      </c>
      <c r="O14" s="385"/>
    </row>
    <row r="15" spans="1:15" s="24" customFormat="1" ht="20.100000000000001" customHeight="1">
      <c r="A15" s="37" t="s">
        <v>292</v>
      </c>
      <c r="B15" s="372">
        <v>8</v>
      </c>
      <c r="C15" s="372"/>
      <c r="D15" s="373">
        <v>3</v>
      </c>
      <c r="E15" s="374"/>
      <c r="F15" s="369">
        <v>28</v>
      </c>
      <c r="G15" s="369"/>
      <c r="H15" s="372">
        <v>8</v>
      </c>
      <c r="I15" s="372"/>
      <c r="J15" s="336">
        <v>3</v>
      </c>
      <c r="K15" s="337"/>
      <c r="L15" s="331">
        <f t="shared" si="0"/>
        <v>-5</v>
      </c>
      <c r="M15" s="333"/>
      <c r="N15" s="384">
        <f>J15*100/H15</f>
        <v>37.5</v>
      </c>
      <c r="O15" s="385"/>
    </row>
    <row r="16" spans="1:15" s="24" customFormat="1" ht="20.100000000000001" customHeight="1">
      <c r="A16" s="37" t="s">
        <v>293</v>
      </c>
      <c r="B16" s="372">
        <v>4</v>
      </c>
      <c r="C16" s="372"/>
      <c r="D16" s="373">
        <v>3</v>
      </c>
      <c r="E16" s="374"/>
      <c r="F16" s="369">
        <v>4</v>
      </c>
      <c r="G16" s="369"/>
      <c r="H16" s="372">
        <v>4</v>
      </c>
      <c r="I16" s="372"/>
      <c r="J16" s="336">
        <v>3</v>
      </c>
      <c r="K16" s="337"/>
      <c r="L16" s="331">
        <f t="shared" si="0"/>
        <v>-1</v>
      </c>
      <c r="M16" s="333"/>
      <c r="N16" s="384">
        <f>J16*100/H16</f>
        <v>75</v>
      </c>
      <c r="O16" s="385"/>
    </row>
    <row r="17" spans="1:21" s="24" customFormat="1" ht="20.100000000000001" customHeight="1">
      <c r="A17" s="37" t="s">
        <v>294</v>
      </c>
      <c r="B17" s="357"/>
      <c r="C17" s="359"/>
      <c r="D17" s="373"/>
      <c r="E17" s="374"/>
      <c r="F17" s="369"/>
      <c r="G17" s="369"/>
      <c r="H17" s="336"/>
      <c r="I17" s="337"/>
      <c r="J17" s="377"/>
      <c r="K17" s="378"/>
      <c r="L17" s="331">
        <f t="shared" si="0"/>
        <v>0</v>
      </c>
      <c r="M17" s="333"/>
      <c r="N17" s="379" t="e">
        <f t="shared" ref="N17:N19" si="1">J17*100/H17</f>
        <v>#DIV/0!</v>
      </c>
      <c r="O17" s="380"/>
    </row>
    <row r="18" spans="1:21" s="24" customFormat="1" ht="20.100000000000001" customHeight="1">
      <c r="A18" s="37" t="s">
        <v>295</v>
      </c>
      <c r="B18" s="357"/>
      <c r="C18" s="359"/>
      <c r="D18" s="373"/>
      <c r="E18" s="374"/>
      <c r="F18" s="369"/>
      <c r="G18" s="369"/>
      <c r="H18" s="336"/>
      <c r="I18" s="337"/>
      <c r="J18" s="377">
        <v>1</v>
      </c>
      <c r="K18" s="378"/>
      <c r="L18" s="331">
        <f t="shared" si="0"/>
        <v>1</v>
      </c>
      <c r="M18" s="333"/>
      <c r="N18" s="379" t="e">
        <f t="shared" si="1"/>
        <v>#DIV/0!</v>
      </c>
      <c r="O18" s="380"/>
    </row>
    <row r="19" spans="1:21" s="24" customFormat="1" ht="20.100000000000001" customHeight="1">
      <c r="A19" s="37" t="s">
        <v>296</v>
      </c>
      <c r="B19" s="357"/>
      <c r="C19" s="359"/>
      <c r="D19" s="373"/>
      <c r="E19" s="374"/>
      <c r="F19" s="369"/>
      <c r="G19" s="369"/>
      <c r="H19" s="375"/>
      <c r="I19" s="376"/>
      <c r="J19" s="373"/>
      <c r="K19" s="374"/>
      <c r="L19" s="331">
        <f t="shared" si="0"/>
        <v>0</v>
      </c>
      <c r="M19" s="333"/>
      <c r="N19" s="379" t="e">
        <f t="shared" si="1"/>
        <v>#DIV/0!</v>
      </c>
      <c r="O19" s="380"/>
    </row>
    <row r="20" spans="1:21" s="24" customFormat="1" ht="34.5">
      <c r="A20" s="342" t="s">
        <v>362</v>
      </c>
      <c r="B20" s="343"/>
      <c r="C20" s="343"/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N20" s="343"/>
      <c r="O20" s="344"/>
      <c r="P20" s="101"/>
      <c r="R20" s="97"/>
    </row>
    <row r="21" spans="1:21" s="24" customFormat="1" ht="20.100000000000001" customHeight="1">
      <c r="A21" s="120" t="s">
        <v>298</v>
      </c>
      <c r="B21" s="348">
        <v>192</v>
      </c>
      <c r="C21" s="349"/>
      <c r="D21" s="334">
        <v>315</v>
      </c>
      <c r="E21" s="335"/>
      <c r="F21" s="370">
        <v>231</v>
      </c>
      <c r="G21" s="371"/>
      <c r="H21" s="370">
        <v>58</v>
      </c>
      <c r="I21" s="371"/>
      <c r="J21" s="350">
        <v>114</v>
      </c>
      <c r="K21" s="351"/>
      <c r="L21" s="334">
        <f>J21-H21</f>
        <v>56</v>
      </c>
      <c r="M21" s="335"/>
      <c r="N21" s="338">
        <f>J21*100/H21</f>
        <v>196.55172413793105</v>
      </c>
      <c r="O21" s="339"/>
      <c r="P21" s="257"/>
      <c r="Q21" s="104"/>
      <c r="R21" s="104">
        <f>H21+H22+H23</f>
        <v>499</v>
      </c>
      <c r="S21" s="105">
        <f>J21+J22+J23</f>
        <v>785.5</v>
      </c>
      <c r="U21" s="24" t="s">
        <v>457</v>
      </c>
    </row>
    <row r="22" spans="1:21" s="24" customFormat="1" ht="40.5" customHeight="1">
      <c r="A22" s="120" t="s">
        <v>297</v>
      </c>
      <c r="B22" s="348">
        <v>1943</v>
      </c>
      <c r="C22" s="349"/>
      <c r="D22" s="334">
        <v>1863</v>
      </c>
      <c r="E22" s="335"/>
      <c r="F22" s="370">
        <v>1294</v>
      </c>
      <c r="G22" s="371"/>
      <c r="H22" s="370">
        <f>'1. Фін результат'!D38-'6.1. Інша інфо_1'!H21:I21</f>
        <v>230</v>
      </c>
      <c r="I22" s="371"/>
      <c r="J22" s="370">
        <f>'1. Фін результат'!E38-'6.1. Інша інфо_1'!J21:K21</f>
        <v>316.5</v>
      </c>
      <c r="K22" s="371"/>
      <c r="L22" s="334">
        <f>J22-H22</f>
        <v>86.5</v>
      </c>
      <c r="M22" s="335"/>
      <c r="N22" s="338">
        <f>J22*100/H22</f>
        <v>137.60869565217391</v>
      </c>
      <c r="O22" s="339"/>
      <c r="R22" s="104">
        <f>'1. Фін результат'!D116</f>
        <v>499</v>
      </c>
      <c r="S22" s="104">
        <f>'1. Фін результат'!E116</f>
        <v>785.5</v>
      </c>
    </row>
    <row r="23" spans="1:21" s="24" customFormat="1" ht="20.100000000000001" customHeight="1">
      <c r="A23" s="120" t="s">
        <v>299</v>
      </c>
      <c r="B23" s="348"/>
      <c r="C23" s="349"/>
      <c r="D23" s="334"/>
      <c r="E23" s="335"/>
      <c r="F23" s="370">
        <v>2021</v>
      </c>
      <c r="G23" s="371"/>
      <c r="H23" s="370">
        <f>'1. Фін результат'!D14</f>
        <v>211</v>
      </c>
      <c r="I23" s="371"/>
      <c r="J23" s="370">
        <f>'1. Фін результат'!E14</f>
        <v>355</v>
      </c>
      <c r="K23" s="371"/>
      <c r="L23" s="334">
        <f>J23-H23</f>
        <v>144</v>
      </c>
      <c r="M23" s="335"/>
      <c r="N23" s="340">
        <f>J23*100/H23</f>
        <v>168.24644549763033</v>
      </c>
      <c r="O23" s="341"/>
    </row>
    <row r="24" spans="1:21" s="24" customFormat="1">
      <c r="A24" s="342" t="s">
        <v>334</v>
      </c>
      <c r="B24" s="343"/>
      <c r="C24" s="343"/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N24" s="343"/>
      <c r="O24" s="344"/>
    </row>
    <row r="25" spans="1:21" s="24" customFormat="1" ht="20.100000000000001" customHeight="1">
      <c r="A25" s="120" t="s">
        <v>298</v>
      </c>
      <c r="B25" s="348">
        <v>234</v>
      </c>
      <c r="C25" s="349"/>
      <c r="D25" s="334">
        <v>384</v>
      </c>
      <c r="E25" s="335"/>
      <c r="F25" s="370">
        <v>282</v>
      </c>
      <c r="G25" s="371"/>
      <c r="H25" s="370">
        <v>71</v>
      </c>
      <c r="I25" s="371"/>
      <c r="J25" s="350">
        <v>139</v>
      </c>
      <c r="K25" s="351"/>
      <c r="L25" s="334">
        <f>J25-H25</f>
        <v>68</v>
      </c>
      <c r="M25" s="335"/>
      <c r="N25" s="338">
        <f>J25*100/H25</f>
        <v>195.77464788732394</v>
      </c>
      <c r="O25" s="339"/>
    </row>
    <row r="26" spans="1:21" s="24" customFormat="1" ht="42.75" customHeight="1">
      <c r="A26" s="120" t="s">
        <v>297</v>
      </c>
      <c r="B26" s="348">
        <v>2367</v>
      </c>
      <c r="C26" s="349"/>
      <c r="D26" s="334">
        <v>2273</v>
      </c>
      <c r="E26" s="335"/>
      <c r="F26" s="370">
        <v>1571</v>
      </c>
      <c r="G26" s="371"/>
      <c r="H26" s="370">
        <f>'1. Фін результат'!D38+'1. Фін результат'!D39-'6.1. Інша інфо_1'!H25:I25</f>
        <v>279</v>
      </c>
      <c r="I26" s="371"/>
      <c r="J26" s="370">
        <f>'1. Фін результат'!E38+'1. Фін результат'!E39-'6.1. Інша інфо_1'!J25:K25</f>
        <v>386.20000000000005</v>
      </c>
      <c r="K26" s="371"/>
      <c r="L26" s="334">
        <f>J26-H26</f>
        <v>107.20000000000005</v>
      </c>
      <c r="M26" s="335"/>
      <c r="N26" s="338">
        <f>J26*100/H26</f>
        <v>138.42293906810039</v>
      </c>
      <c r="O26" s="339"/>
      <c r="P26" s="257"/>
      <c r="R26" s="104">
        <f>H25+H26+H27</f>
        <v>607</v>
      </c>
      <c r="S26" s="104">
        <f>J25+J26+J27</f>
        <v>956.30000000000007</v>
      </c>
      <c r="U26" s="103" t="s">
        <v>458</v>
      </c>
    </row>
    <row r="27" spans="1:21" s="24" customFormat="1" ht="20.100000000000001" customHeight="1">
      <c r="A27" s="120" t="s">
        <v>299</v>
      </c>
      <c r="B27" s="348"/>
      <c r="C27" s="349"/>
      <c r="D27" s="334"/>
      <c r="E27" s="335"/>
      <c r="F27" s="370">
        <v>2460</v>
      </c>
      <c r="G27" s="371"/>
      <c r="H27" s="370">
        <f>'1. Фін результат'!D14+'1. Фін результат'!D15</f>
        <v>257</v>
      </c>
      <c r="I27" s="371"/>
      <c r="J27" s="370">
        <f>'1. Фін результат'!E14+'1. Фін результат'!E15</f>
        <v>431.1</v>
      </c>
      <c r="K27" s="371"/>
      <c r="L27" s="334">
        <f>J27-H27</f>
        <v>174.10000000000002</v>
      </c>
      <c r="M27" s="335"/>
      <c r="N27" s="340">
        <f>J27*100/H27</f>
        <v>167.74319066147859</v>
      </c>
      <c r="O27" s="341"/>
      <c r="R27" s="104">
        <f>'1. Фін результат'!D116+'1. Фін результат'!D117</f>
        <v>607</v>
      </c>
      <c r="S27" s="104">
        <f>'1. Фін результат'!E116+'1. Фін результат'!E117</f>
        <v>956.3</v>
      </c>
      <c r="U27" s="104"/>
    </row>
    <row r="28" spans="1:21" s="24" customFormat="1">
      <c r="A28" s="342" t="s">
        <v>300</v>
      </c>
      <c r="B28" s="343"/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  <c r="N28" s="343"/>
      <c r="O28" s="344"/>
    </row>
    <row r="29" spans="1:21" s="24" customFormat="1" ht="20.100000000000001" customHeight="1">
      <c r="A29" s="120" t="s">
        <v>298</v>
      </c>
      <c r="B29" s="348">
        <v>16034</v>
      </c>
      <c r="C29" s="349"/>
      <c r="D29" s="334">
        <v>26250</v>
      </c>
      <c r="E29" s="335"/>
      <c r="F29" s="336">
        <v>19228</v>
      </c>
      <c r="G29" s="337"/>
      <c r="H29" s="336">
        <f>F29</f>
        <v>19228</v>
      </c>
      <c r="I29" s="337"/>
      <c r="J29" s="336">
        <v>19128</v>
      </c>
      <c r="K29" s="337"/>
      <c r="L29" s="334">
        <f>J29-H29</f>
        <v>-100</v>
      </c>
      <c r="M29" s="335"/>
      <c r="N29" s="338">
        <f>J29*100/H29</f>
        <v>99.479925109215728</v>
      </c>
      <c r="O29" s="339"/>
      <c r="R29" s="131"/>
      <c r="U29" s="24" t="s">
        <v>459</v>
      </c>
    </row>
    <row r="30" spans="1:21" s="24" customFormat="1" ht="45" customHeight="1">
      <c r="A30" s="120" t="s">
        <v>297</v>
      </c>
      <c r="B30" s="348">
        <v>5505</v>
      </c>
      <c r="C30" s="349"/>
      <c r="D30" s="334">
        <v>10350</v>
      </c>
      <c r="E30" s="335"/>
      <c r="F30" s="336">
        <v>9889</v>
      </c>
      <c r="G30" s="337"/>
      <c r="H30" s="336">
        <f t="shared" ref="H30:H31" si="2">F30</f>
        <v>9889</v>
      </c>
      <c r="I30" s="337"/>
      <c r="J30" s="336">
        <v>12828</v>
      </c>
      <c r="K30" s="337"/>
      <c r="L30" s="334">
        <f>J30-H30</f>
        <v>2939</v>
      </c>
      <c r="M30" s="335"/>
      <c r="N30" s="338">
        <f>J30*100/H30</f>
        <v>129.71989078774396</v>
      </c>
      <c r="O30" s="339"/>
      <c r="R30" s="131"/>
      <c r="U30" s="103" t="s">
        <v>459</v>
      </c>
    </row>
    <row r="31" spans="1:21" s="24" customFormat="1" ht="20.100000000000001" customHeight="1">
      <c r="A31" s="120" t="s">
        <v>299</v>
      </c>
      <c r="B31" s="348"/>
      <c r="C31" s="349"/>
      <c r="D31" s="334"/>
      <c r="E31" s="335"/>
      <c r="F31" s="336">
        <v>5966</v>
      </c>
      <c r="G31" s="337"/>
      <c r="H31" s="336">
        <f t="shared" si="2"/>
        <v>5966</v>
      </c>
      <c r="I31" s="337"/>
      <c r="J31" s="350">
        <v>2291</v>
      </c>
      <c r="K31" s="351"/>
      <c r="L31" s="334">
        <f>J31-H31</f>
        <v>-3675</v>
      </c>
      <c r="M31" s="335"/>
      <c r="N31" s="340">
        <f>J31*100/H31</f>
        <v>38.400938652363394</v>
      </c>
      <c r="O31" s="341"/>
      <c r="R31" s="131"/>
    </row>
    <row r="32" spans="1:21" s="24" customFormat="1">
      <c r="A32" s="342" t="s">
        <v>301</v>
      </c>
      <c r="B32" s="343"/>
      <c r="C32" s="343"/>
      <c r="D32" s="343"/>
      <c r="E32" s="343"/>
      <c r="F32" s="343"/>
      <c r="G32" s="343"/>
      <c r="H32" s="343"/>
      <c r="I32" s="343"/>
      <c r="J32" s="343"/>
      <c r="K32" s="343"/>
      <c r="L32" s="343"/>
      <c r="M32" s="343"/>
      <c r="N32" s="343"/>
      <c r="O32" s="344"/>
      <c r="R32" s="131"/>
    </row>
    <row r="33" spans="1:18" s="24" customFormat="1" ht="20.100000000000001" customHeight="1">
      <c r="A33" s="120" t="s">
        <v>298</v>
      </c>
      <c r="B33" s="348">
        <v>16034</v>
      </c>
      <c r="C33" s="349"/>
      <c r="D33" s="334">
        <v>32000</v>
      </c>
      <c r="E33" s="335"/>
      <c r="F33" s="336">
        <v>19228</v>
      </c>
      <c r="G33" s="337"/>
      <c r="H33" s="336">
        <f>F33</f>
        <v>19228</v>
      </c>
      <c r="I33" s="337"/>
      <c r="J33" s="336">
        <v>38110</v>
      </c>
      <c r="K33" s="337"/>
      <c r="L33" s="334">
        <f>J33-H33</f>
        <v>18882</v>
      </c>
      <c r="M33" s="335"/>
      <c r="N33" s="338">
        <f>J33*100/H33</f>
        <v>198.20054087788643</v>
      </c>
      <c r="O33" s="339"/>
      <c r="R33" s="131"/>
    </row>
    <row r="34" spans="1:18" s="24" customFormat="1" ht="35.25" customHeight="1">
      <c r="A34" s="120" t="s">
        <v>297</v>
      </c>
      <c r="B34" s="348">
        <v>10794</v>
      </c>
      <c r="C34" s="349"/>
      <c r="D34" s="334">
        <v>12628</v>
      </c>
      <c r="E34" s="335"/>
      <c r="F34" s="336">
        <v>14989</v>
      </c>
      <c r="G34" s="337"/>
      <c r="H34" s="336">
        <f t="shared" ref="H34:H35" si="3">F34</f>
        <v>14989</v>
      </c>
      <c r="I34" s="337"/>
      <c r="J34" s="336">
        <v>27358</v>
      </c>
      <c r="K34" s="337"/>
      <c r="L34" s="334">
        <f>J34-H34</f>
        <v>12369</v>
      </c>
      <c r="M34" s="335"/>
      <c r="N34" s="338">
        <f>J34*100/H34</f>
        <v>182.52051504436588</v>
      </c>
      <c r="O34" s="339"/>
      <c r="R34" s="131"/>
    </row>
    <row r="35" spans="1:18" s="24" customFormat="1" ht="20.100000000000001" customHeight="1">
      <c r="A35" s="120" t="s">
        <v>299</v>
      </c>
      <c r="B35" s="348"/>
      <c r="C35" s="349"/>
      <c r="D35" s="334"/>
      <c r="E35" s="335"/>
      <c r="F35" s="336">
        <v>8017</v>
      </c>
      <c r="G35" s="337"/>
      <c r="H35" s="336">
        <f t="shared" si="3"/>
        <v>8017</v>
      </c>
      <c r="I35" s="337"/>
      <c r="J35" s="350">
        <v>4952</v>
      </c>
      <c r="K35" s="351"/>
      <c r="L35" s="334">
        <f>J35-H35</f>
        <v>-3065</v>
      </c>
      <c r="M35" s="335"/>
      <c r="N35" s="340">
        <f>J35*100/H35</f>
        <v>61.768741424472992</v>
      </c>
      <c r="O35" s="341"/>
      <c r="R35" s="131"/>
    </row>
    <row r="36" spans="1:18" s="24" customFormat="1" ht="7.5" customHeight="1">
      <c r="A36" s="27"/>
      <c r="B36" s="27"/>
      <c r="C36" s="27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46"/>
      <c r="O36" s="46"/>
    </row>
    <row r="37" spans="1:18" ht="22.5" customHeight="1">
      <c r="A37" s="398" t="s">
        <v>347</v>
      </c>
      <c r="B37" s="398"/>
      <c r="C37" s="398"/>
      <c r="D37" s="398"/>
      <c r="E37" s="398"/>
      <c r="F37" s="398"/>
      <c r="G37" s="398"/>
      <c r="H37" s="398"/>
      <c r="I37" s="398"/>
      <c r="J37" s="398"/>
      <c r="K37" s="398"/>
      <c r="L37" s="398"/>
      <c r="M37" s="398"/>
      <c r="N37" s="398"/>
      <c r="O37" s="398"/>
    </row>
    <row r="38" spans="1:18" ht="11.25" customHeight="1">
      <c r="A38" s="55"/>
      <c r="B38" s="55"/>
      <c r="C38" s="55"/>
      <c r="D38" s="55"/>
      <c r="E38" s="55"/>
      <c r="F38" s="55"/>
      <c r="G38" s="55"/>
      <c r="H38" s="55"/>
      <c r="I38" s="55"/>
    </row>
    <row r="39" spans="1:18" ht="30.75" customHeight="1">
      <c r="A39" s="402" t="s">
        <v>368</v>
      </c>
      <c r="B39" s="402"/>
      <c r="C39" s="402"/>
      <c r="D39" s="402"/>
      <c r="E39" s="402"/>
      <c r="F39" s="402"/>
      <c r="G39" s="402"/>
      <c r="H39" s="402"/>
      <c r="I39" s="402"/>
      <c r="J39" s="402"/>
      <c r="K39" s="402"/>
      <c r="L39" s="402"/>
      <c r="M39" s="402"/>
      <c r="N39" s="402"/>
      <c r="O39" s="402"/>
    </row>
    <row r="40" spans="1:18" ht="30.75" customHeight="1">
      <c r="A40" s="56" t="s">
        <v>136</v>
      </c>
      <c r="B40" s="399" t="s">
        <v>369</v>
      </c>
      <c r="C40" s="400"/>
      <c r="D40" s="400"/>
      <c r="E40" s="401"/>
      <c r="F40" s="352" t="s">
        <v>85</v>
      </c>
      <c r="G40" s="386"/>
      <c r="H40" s="386"/>
      <c r="I40" s="386"/>
      <c r="J40" s="386"/>
      <c r="K40" s="386"/>
      <c r="L40" s="386"/>
      <c r="M40" s="386"/>
      <c r="N40" s="386"/>
      <c r="O40" s="353"/>
    </row>
    <row r="41" spans="1:18" ht="17.25" customHeight="1">
      <c r="A41" s="56">
        <v>1</v>
      </c>
      <c r="B41" s="352">
        <v>2</v>
      </c>
      <c r="C41" s="386"/>
      <c r="D41" s="386"/>
      <c r="E41" s="353"/>
      <c r="F41" s="352">
        <v>3</v>
      </c>
      <c r="G41" s="386"/>
      <c r="H41" s="386"/>
      <c r="I41" s="386"/>
      <c r="J41" s="386"/>
      <c r="K41" s="386"/>
      <c r="L41" s="386"/>
      <c r="M41" s="386"/>
      <c r="N41" s="386"/>
      <c r="O41" s="353"/>
    </row>
    <row r="42" spans="1:18" ht="20.100000000000001" customHeight="1">
      <c r="A42" s="57"/>
      <c r="B42" s="389"/>
      <c r="C42" s="397"/>
      <c r="D42" s="397"/>
      <c r="E42" s="390"/>
      <c r="F42" s="363"/>
      <c r="G42" s="396"/>
      <c r="H42" s="396"/>
      <c r="I42" s="396"/>
      <c r="J42" s="396"/>
      <c r="K42" s="396"/>
      <c r="L42" s="396"/>
      <c r="M42" s="396"/>
      <c r="N42" s="396"/>
      <c r="O42" s="364"/>
    </row>
    <row r="43" spans="1:18" ht="20.100000000000001" hidden="1" customHeight="1" outlineLevel="1">
      <c r="A43" s="58"/>
      <c r="B43" s="59"/>
      <c r="C43" s="59"/>
      <c r="D43" s="59"/>
      <c r="E43" s="59"/>
      <c r="F43" s="60"/>
      <c r="G43" s="60"/>
      <c r="H43" s="60"/>
      <c r="I43" s="60"/>
      <c r="J43" s="60"/>
      <c r="K43" s="60"/>
      <c r="L43" s="60"/>
      <c r="M43" s="388" t="s">
        <v>239</v>
      </c>
      <c r="N43" s="388"/>
      <c r="O43" s="388"/>
    </row>
    <row r="44" spans="1:18" ht="20.100000000000001" hidden="1" customHeight="1" outlineLevel="1">
      <c r="A44" s="58"/>
      <c r="B44" s="59"/>
      <c r="C44" s="59"/>
      <c r="D44" s="59"/>
      <c r="E44" s="59"/>
      <c r="F44" s="60"/>
      <c r="G44" s="60"/>
      <c r="H44" s="60"/>
      <c r="I44" s="60"/>
      <c r="J44" s="60"/>
      <c r="K44" s="60"/>
      <c r="L44" s="60"/>
      <c r="M44" s="391" t="s">
        <v>288</v>
      </c>
      <c r="N44" s="391"/>
      <c r="O44" s="391"/>
    </row>
    <row r="45" spans="1:18" collapsed="1">
      <c r="A45" s="317" t="s">
        <v>249</v>
      </c>
      <c r="B45" s="317"/>
      <c r="C45" s="317"/>
      <c r="D45" s="317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</row>
    <row r="47" spans="1:18" ht="52.5" customHeight="1">
      <c r="A47" s="365" t="s">
        <v>285</v>
      </c>
      <c r="B47" s="366"/>
      <c r="C47" s="329"/>
      <c r="D47" s="357" t="s">
        <v>240</v>
      </c>
      <c r="E47" s="358"/>
      <c r="F47" s="359"/>
      <c r="G47" s="357" t="s">
        <v>236</v>
      </c>
      <c r="H47" s="358"/>
      <c r="I47" s="359"/>
      <c r="J47" s="357" t="s">
        <v>289</v>
      </c>
      <c r="K47" s="358"/>
      <c r="L47" s="359"/>
      <c r="M47" s="357" t="s">
        <v>290</v>
      </c>
      <c r="N47" s="359"/>
      <c r="O47" s="320" t="s">
        <v>314</v>
      </c>
    </row>
    <row r="48" spans="1:18" ht="189.75" customHeight="1">
      <c r="A48" s="367"/>
      <c r="B48" s="368"/>
      <c r="C48" s="330"/>
      <c r="D48" s="33" t="s">
        <v>317</v>
      </c>
      <c r="E48" s="33" t="s">
        <v>316</v>
      </c>
      <c r="F48" s="33" t="s">
        <v>315</v>
      </c>
      <c r="G48" s="33" t="s">
        <v>317</v>
      </c>
      <c r="H48" s="33" t="s">
        <v>316</v>
      </c>
      <c r="I48" s="33" t="s">
        <v>315</v>
      </c>
      <c r="J48" s="33" t="s">
        <v>317</v>
      </c>
      <c r="K48" s="33" t="s">
        <v>316</v>
      </c>
      <c r="L48" s="33" t="s">
        <v>315</v>
      </c>
      <c r="M48" s="33" t="s">
        <v>241</v>
      </c>
      <c r="N48" s="33" t="s">
        <v>242</v>
      </c>
      <c r="O48" s="387"/>
    </row>
    <row r="49" spans="1:15">
      <c r="A49" s="357">
        <v>1</v>
      </c>
      <c r="B49" s="358"/>
      <c r="C49" s="359"/>
      <c r="D49" s="33">
        <v>4</v>
      </c>
      <c r="E49" s="33">
        <v>5</v>
      </c>
      <c r="F49" s="33">
        <v>6</v>
      </c>
      <c r="G49" s="33">
        <v>7</v>
      </c>
      <c r="H49" s="30">
        <v>8</v>
      </c>
      <c r="I49" s="30">
        <v>9</v>
      </c>
      <c r="J49" s="30">
        <v>10</v>
      </c>
      <c r="K49" s="30">
        <v>11</v>
      </c>
      <c r="L49" s="30">
        <v>12</v>
      </c>
      <c r="M49" s="30">
        <v>13</v>
      </c>
      <c r="N49" s="30">
        <v>14</v>
      </c>
      <c r="O49" s="30">
        <v>15</v>
      </c>
    </row>
    <row r="50" spans="1:15" ht="20.25" customHeight="1">
      <c r="A50" s="357" t="s">
        <v>401</v>
      </c>
      <c r="B50" s="358"/>
      <c r="C50" s="359"/>
      <c r="D50" s="33"/>
      <c r="E50" s="33"/>
      <c r="F50" s="33"/>
      <c r="G50" s="33"/>
      <c r="H50" s="30"/>
      <c r="I50" s="30"/>
      <c r="J50" s="30"/>
      <c r="K50" s="30"/>
      <c r="L50" s="30"/>
      <c r="M50" s="30"/>
      <c r="N50" s="30"/>
      <c r="O50" s="30"/>
    </row>
    <row r="51" spans="1:15" ht="20.100000000000001" customHeight="1">
      <c r="A51" s="360"/>
      <c r="B51" s="361"/>
      <c r="C51" s="362"/>
      <c r="D51" s="35"/>
      <c r="E51" s="35"/>
      <c r="F51" s="35"/>
      <c r="G51" s="35"/>
      <c r="H51" s="35"/>
      <c r="I51" s="35"/>
      <c r="J51" s="35"/>
      <c r="K51" s="35"/>
      <c r="L51" s="35"/>
      <c r="M51" s="36"/>
      <c r="N51" s="36"/>
      <c r="O51" s="35"/>
    </row>
    <row r="52" spans="1:15" ht="24.95" customHeight="1">
      <c r="A52" s="354" t="s">
        <v>57</v>
      </c>
      <c r="B52" s="355"/>
      <c r="C52" s="356"/>
      <c r="D52" s="35"/>
      <c r="E52" s="35"/>
      <c r="F52" s="61"/>
      <c r="G52" s="61"/>
      <c r="H52" s="61"/>
      <c r="I52" s="61"/>
      <c r="J52" s="61"/>
      <c r="K52" s="61"/>
      <c r="L52" s="61"/>
      <c r="M52" s="62"/>
      <c r="N52" s="62"/>
      <c r="O52" s="61"/>
    </row>
    <row r="53" spans="1:15" ht="20.25" customHeight="1">
      <c r="A53" s="25"/>
      <c r="B53" s="63"/>
      <c r="C53" s="63"/>
      <c r="D53" s="63"/>
      <c r="E53" s="63"/>
      <c r="F53" s="32"/>
      <c r="G53" s="32"/>
      <c r="H53" s="32"/>
      <c r="I53" s="38"/>
      <c r="J53" s="38"/>
      <c r="K53" s="38"/>
      <c r="L53" s="38"/>
      <c r="M53" s="38"/>
      <c r="N53" s="38"/>
      <c r="O53" s="38"/>
    </row>
    <row r="54" spans="1:15">
      <c r="A54" s="317" t="s">
        <v>74</v>
      </c>
      <c r="B54" s="317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</row>
    <row r="56" spans="1:15" ht="56.25" customHeight="1">
      <c r="A56" s="33" t="s">
        <v>126</v>
      </c>
      <c r="B56" s="357" t="s">
        <v>73</v>
      </c>
      <c r="C56" s="359"/>
      <c r="D56" s="357" t="s">
        <v>68</v>
      </c>
      <c r="E56" s="359"/>
      <c r="F56" s="357" t="s">
        <v>69</v>
      </c>
      <c r="G56" s="359"/>
      <c r="H56" s="357" t="s">
        <v>89</v>
      </c>
      <c r="I56" s="358"/>
      <c r="J56" s="359"/>
      <c r="K56" s="357" t="s">
        <v>86</v>
      </c>
      <c r="L56" s="359"/>
      <c r="M56" s="357" t="s">
        <v>36</v>
      </c>
      <c r="N56" s="358"/>
      <c r="O56" s="359"/>
    </row>
    <row r="57" spans="1:15">
      <c r="A57" s="30">
        <v>1</v>
      </c>
      <c r="B57" s="352">
        <v>2</v>
      </c>
      <c r="C57" s="353"/>
      <c r="D57" s="352">
        <v>3</v>
      </c>
      <c r="E57" s="353"/>
      <c r="F57" s="352">
        <v>4</v>
      </c>
      <c r="G57" s="353"/>
      <c r="H57" s="352">
        <v>5</v>
      </c>
      <c r="I57" s="386"/>
      <c r="J57" s="353"/>
      <c r="K57" s="352">
        <v>6</v>
      </c>
      <c r="L57" s="353"/>
      <c r="M57" s="352">
        <v>7</v>
      </c>
      <c r="N57" s="386"/>
      <c r="O57" s="353"/>
    </row>
    <row r="58" spans="1:15">
      <c r="A58" s="43"/>
      <c r="B58" s="363"/>
      <c r="C58" s="364"/>
      <c r="D58" s="331"/>
      <c r="E58" s="333"/>
      <c r="F58" s="384" t="s">
        <v>257</v>
      </c>
      <c r="G58" s="385"/>
      <c r="H58" s="345"/>
      <c r="I58" s="346"/>
      <c r="J58" s="347"/>
      <c r="K58" s="331"/>
      <c r="L58" s="333"/>
      <c r="M58" s="331"/>
      <c r="N58" s="332"/>
      <c r="O58" s="333"/>
    </row>
    <row r="59" spans="1:15">
      <c r="A59" s="43"/>
      <c r="B59" s="363"/>
      <c r="C59" s="364"/>
      <c r="D59" s="331"/>
      <c r="E59" s="333"/>
      <c r="F59" s="384"/>
      <c r="G59" s="385"/>
      <c r="H59" s="345"/>
      <c r="I59" s="346"/>
      <c r="J59" s="347"/>
      <c r="K59" s="331"/>
      <c r="L59" s="333"/>
      <c r="M59" s="331"/>
      <c r="N59" s="332"/>
      <c r="O59" s="333"/>
    </row>
    <row r="60" spans="1:15">
      <c r="A60" s="43"/>
      <c r="B60" s="389"/>
      <c r="C60" s="390"/>
      <c r="D60" s="331"/>
      <c r="E60" s="333"/>
      <c r="F60" s="384"/>
      <c r="G60" s="385"/>
      <c r="H60" s="345"/>
      <c r="I60" s="346"/>
      <c r="J60" s="347"/>
      <c r="K60" s="331"/>
      <c r="L60" s="333"/>
      <c r="M60" s="331"/>
      <c r="N60" s="332"/>
      <c r="O60" s="333"/>
    </row>
    <row r="61" spans="1:15">
      <c r="A61" s="43"/>
      <c r="B61" s="363"/>
      <c r="C61" s="364"/>
      <c r="D61" s="331"/>
      <c r="E61" s="333"/>
      <c r="F61" s="384"/>
      <c r="G61" s="385"/>
      <c r="H61" s="345"/>
      <c r="I61" s="346"/>
      <c r="J61" s="347"/>
      <c r="K61" s="331"/>
      <c r="L61" s="333"/>
      <c r="M61" s="331"/>
      <c r="N61" s="332"/>
      <c r="O61" s="333"/>
    </row>
    <row r="62" spans="1:15">
      <c r="A62" s="29" t="s">
        <v>57</v>
      </c>
      <c r="B62" s="352" t="s">
        <v>37</v>
      </c>
      <c r="C62" s="353"/>
      <c r="D62" s="352" t="s">
        <v>37</v>
      </c>
      <c r="E62" s="353"/>
      <c r="F62" s="352" t="s">
        <v>37</v>
      </c>
      <c r="G62" s="353"/>
      <c r="H62" s="345"/>
      <c r="I62" s="346"/>
      <c r="J62" s="347"/>
      <c r="K62" s="331"/>
      <c r="L62" s="333"/>
      <c r="M62" s="331"/>
      <c r="N62" s="332"/>
      <c r="O62" s="333"/>
    </row>
    <row r="63" spans="1:15" ht="20.25" customHeight="1">
      <c r="A63" s="32"/>
      <c r="B63" s="26"/>
      <c r="C63" s="26"/>
      <c r="D63" s="26"/>
      <c r="E63" s="26"/>
      <c r="F63" s="26"/>
      <c r="G63" s="26"/>
      <c r="H63" s="26"/>
      <c r="I63" s="26"/>
      <c r="J63" s="26"/>
      <c r="K63" s="24"/>
      <c r="L63" s="24"/>
      <c r="M63" s="24"/>
      <c r="N63" s="24"/>
      <c r="O63" s="24"/>
    </row>
    <row r="64" spans="1:15">
      <c r="A64" s="317" t="s">
        <v>75</v>
      </c>
      <c r="B64" s="317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</row>
    <row r="65" spans="1:15" ht="15" customHeight="1">
      <c r="A65" s="38"/>
      <c r="B65" s="38"/>
      <c r="C65" s="38"/>
      <c r="D65" s="38"/>
      <c r="E65" s="38"/>
      <c r="F65" s="38"/>
      <c r="G65" s="38"/>
      <c r="H65" s="38"/>
      <c r="I65" s="64"/>
    </row>
    <row r="66" spans="1:15" ht="42.75" customHeight="1">
      <c r="A66" s="365" t="s">
        <v>67</v>
      </c>
      <c r="B66" s="366"/>
      <c r="C66" s="329"/>
      <c r="D66" s="365" t="s">
        <v>243</v>
      </c>
      <c r="E66" s="329"/>
      <c r="F66" s="357" t="s">
        <v>244</v>
      </c>
      <c r="G66" s="358"/>
      <c r="H66" s="358"/>
      <c r="I66" s="359"/>
      <c r="J66" s="357" t="s">
        <v>247</v>
      </c>
      <c r="K66" s="358"/>
      <c r="L66" s="358"/>
      <c r="M66" s="359"/>
      <c r="N66" s="365" t="s">
        <v>248</v>
      </c>
      <c r="O66" s="329"/>
    </row>
    <row r="67" spans="1:15" ht="42.75" customHeight="1">
      <c r="A67" s="367"/>
      <c r="B67" s="368"/>
      <c r="C67" s="330"/>
      <c r="D67" s="367"/>
      <c r="E67" s="330"/>
      <c r="F67" s="352" t="s">
        <v>245</v>
      </c>
      <c r="G67" s="353"/>
      <c r="H67" s="357" t="s">
        <v>246</v>
      </c>
      <c r="I67" s="359"/>
      <c r="J67" s="352" t="s">
        <v>245</v>
      </c>
      <c r="K67" s="353"/>
      <c r="L67" s="357" t="s">
        <v>246</v>
      </c>
      <c r="M67" s="359"/>
      <c r="N67" s="367"/>
      <c r="O67" s="330"/>
    </row>
    <row r="68" spans="1:15">
      <c r="A68" s="357">
        <v>1</v>
      </c>
      <c r="B68" s="358"/>
      <c r="C68" s="359"/>
      <c r="D68" s="357">
        <v>2</v>
      </c>
      <c r="E68" s="359"/>
      <c r="F68" s="357">
        <v>3</v>
      </c>
      <c r="G68" s="359"/>
      <c r="H68" s="352">
        <v>4</v>
      </c>
      <c r="I68" s="353"/>
      <c r="J68" s="352">
        <v>5</v>
      </c>
      <c r="K68" s="353"/>
      <c r="L68" s="352">
        <v>6</v>
      </c>
      <c r="M68" s="353"/>
      <c r="N68" s="352">
        <v>7</v>
      </c>
      <c r="O68" s="353"/>
    </row>
    <row r="69" spans="1:15" ht="20.100000000000001" customHeight="1">
      <c r="A69" s="360" t="s">
        <v>311</v>
      </c>
      <c r="B69" s="361"/>
      <c r="C69" s="362"/>
      <c r="D69" s="331"/>
      <c r="E69" s="333"/>
      <c r="F69" s="331"/>
      <c r="G69" s="333"/>
      <c r="H69" s="331"/>
      <c r="I69" s="333"/>
      <c r="J69" s="331"/>
      <c r="K69" s="333"/>
      <c r="L69" s="331"/>
      <c r="M69" s="333"/>
      <c r="N69" s="331"/>
      <c r="O69" s="333"/>
    </row>
    <row r="70" spans="1:15" ht="20.100000000000001" customHeight="1">
      <c r="A70" s="360" t="s">
        <v>103</v>
      </c>
      <c r="B70" s="361"/>
      <c r="C70" s="362"/>
      <c r="D70" s="331"/>
      <c r="E70" s="333"/>
      <c r="F70" s="331"/>
      <c r="G70" s="333"/>
      <c r="H70" s="331"/>
      <c r="I70" s="333"/>
      <c r="J70" s="331"/>
      <c r="K70" s="333"/>
      <c r="L70" s="331"/>
      <c r="M70" s="333"/>
      <c r="N70" s="331"/>
      <c r="O70" s="333"/>
    </row>
    <row r="71" spans="1:15" ht="20.100000000000001" customHeight="1">
      <c r="A71" s="360"/>
      <c r="B71" s="361"/>
      <c r="C71" s="362"/>
      <c r="D71" s="331"/>
      <c r="E71" s="333"/>
      <c r="F71" s="331"/>
      <c r="G71" s="333"/>
      <c r="H71" s="331"/>
      <c r="I71" s="333"/>
      <c r="J71" s="331"/>
      <c r="K71" s="333"/>
      <c r="L71" s="331"/>
      <c r="M71" s="333"/>
      <c r="N71" s="331"/>
      <c r="O71" s="333"/>
    </row>
    <row r="72" spans="1:15" ht="20.100000000000001" customHeight="1">
      <c r="A72" s="360" t="s">
        <v>312</v>
      </c>
      <c r="B72" s="361"/>
      <c r="C72" s="362"/>
      <c r="D72" s="331"/>
      <c r="E72" s="333"/>
      <c r="F72" s="331"/>
      <c r="G72" s="333"/>
      <c r="H72" s="331"/>
      <c r="I72" s="333"/>
      <c r="J72" s="331"/>
      <c r="K72" s="333"/>
      <c r="L72" s="331"/>
      <c r="M72" s="333"/>
      <c r="N72" s="331"/>
      <c r="O72" s="333"/>
    </row>
    <row r="73" spans="1:15" ht="20.100000000000001" customHeight="1">
      <c r="A73" s="360" t="s">
        <v>361</v>
      </c>
      <c r="B73" s="361"/>
      <c r="C73" s="362"/>
      <c r="D73" s="331"/>
      <c r="E73" s="333"/>
      <c r="F73" s="331"/>
      <c r="G73" s="333"/>
      <c r="H73" s="331"/>
      <c r="I73" s="333"/>
      <c r="J73" s="331"/>
      <c r="K73" s="333"/>
      <c r="L73" s="331"/>
      <c r="M73" s="333"/>
      <c r="N73" s="331"/>
      <c r="O73" s="333"/>
    </row>
    <row r="74" spans="1:15" ht="20.100000000000001" customHeight="1">
      <c r="A74" s="360"/>
      <c r="B74" s="361"/>
      <c r="C74" s="362"/>
      <c r="D74" s="331"/>
      <c r="E74" s="333"/>
      <c r="F74" s="331"/>
      <c r="G74" s="333"/>
      <c r="H74" s="331"/>
      <c r="I74" s="333"/>
      <c r="J74" s="331"/>
      <c r="K74" s="333"/>
      <c r="L74" s="331"/>
      <c r="M74" s="333"/>
      <c r="N74" s="331"/>
      <c r="O74" s="333"/>
    </row>
    <row r="75" spans="1:15" ht="20.100000000000001" customHeight="1">
      <c r="A75" s="360" t="s">
        <v>313</v>
      </c>
      <c r="B75" s="361"/>
      <c r="C75" s="362"/>
      <c r="D75" s="331"/>
      <c r="E75" s="333"/>
      <c r="F75" s="331"/>
      <c r="G75" s="333"/>
      <c r="H75" s="331"/>
      <c r="I75" s="333"/>
      <c r="J75" s="331"/>
      <c r="K75" s="333"/>
      <c r="L75" s="331"/>
      <c r="M75" s="333"/>
      <c r="N75" s="331"/>
      <c r="O75" s="333"/>
    </row>
    <row r="76" spans="1:15" ht="20.100000000000001" customHeight="1">
      <c r="A76" s="360" t="s">
        <v>103</v>
      </c>
      <c r="B76" s="361"/>
      <c r="C76" s="362"/>
      <c r="D76" s="331"/>
      <c r="E76" s="333"/>
      <c r="F76" s="331"/>
      <c r="G76" s="333"/>
      <c r="H76" s="331"/>
      <c r="I76" s="333"/>
      <c r="J76" s="331"/>
      <c r="K76" s="333"/>
      <c r="L76" s="331"/>
      <c r="M76" s="333"/>
      <c r="N76" s="331"/>
      <c r="O76" s="333"/>
    </row>
    <row r="77" spans="1:15" ht="20.100000000000001" customHeight="1">
      <c r="A77" s="360"/>
      <c r="B77" s="361"/>
      <c r="C77" s="362"/>
      <c r="D77" s="331"/>
      <c r="E77" s="333"/>
      <c r="F77" s="331"/>
      <c r="G77" s="333"/>
      <c r="H77" s="331"/>
      <c r="I77" s="333"/>
      <c r="J77" s="331"/>
      <c r="K77" s="333"/>
      <c r="L77" s="331"/>
      <c r="M77" s="333"/>
      <c r="N77" s="331"/>
      <c r="O77" s="333"/>
    </row>
    <row r="78" spans="1:15" ht="24.95" customHeight="1">
      <c r="A78" s="360" t="s">
        <v>57</v>
      </c>
      <c r="B78" s="361"/>
      <c r="C78" s="362"/>
      <c r="D78" s="331"/>
      <c r="E78" s="333"/>
      <c r="F78" s="331"/>
      <c r="G78" s="333"/>
      <c r="H78" s="331"/>
      <c r="I78" s="333"/>
      <c r="J78" s="331"/>
      <c r="K78" s="333"/>
      <c r="L78" s="331"/>
      <c r="M78" s="333"/>
      <c r="N78" s="331"/>
      <c r="O78" s="333"/>
    </row>
    <row r="79" spans="1:15">
      <c r="C79" s="65"/>
      <c r="D79" s="65"/>
      <c r="E79" s="65"/>
    </row>
    <row r="80" spans="1:15" ht="20.25" customHeight="1">
      <c r="C80" s="65"/>
      <c r="D80" s="65"/>
      <c r="E80" s="65"/>
    </row>
    <row r="81" spans="3:5">
      <c r="C81" s="65"/>
      <c r="D81" s="65"/>
      <c r="E81" s="65"/>
    </row>
    <row r="82" spans="3:5">
      <c r="C82" s="65"/>
      <c r="D82" s="65"/>
      <c r="E82" s="65"/>
    </row>
    <row r="83" spans="3:5">
      <c r="C83" s="65"/>
      <c r="D83" s="65"/>
      <c r="E83" s="65"/>
    </row>
    <row r="84" spans="3:5">
      <c r="C84" s="65"/>
      <c r="D84" s="65"/>
      <c r="E84" s="65"/>
    </row>
    <row r="85" spans="3:5">
      <c r="C85" s="65"/>
      <c r="D85" s="65"/>
      <c r="E85" s="65"/>
    </row>
    <row r="86" spans="3:5">
      <c r="C86" s="65"/>
      <c r="D86" s="65"/>
      <c r="E86" s="65"/>
    </row>
    <row r="87" spans="3:5">
      <c r="C87" s="65"/>
      <c r="D87" s="65"/>
      <c r="E87" s="65"/>
    </row>
    <row r="88" spans="3:5">
      <c r="C88" s="65"/>
      <c r="D88" s="65"/>
      <c r="E88" s="65"/>
    </row>
    <row r="89" spans="3:5">
      <c r="C89" s="65"/>
      <c r="D89" s="65"/>
      <c r="E89" s="65"/>
    </row>
    <row r="90" spans="3:5">
      <c r="C90" s="65"/>
      <c r="D90" s="65"/>
      <c r="E90" s="65"/>
    </row>
    <row r="91" spans="3:5">
      <c r="C91" s="65"/>
      <c r="D91" s="65"/>
      <c r="E91" s="65"/>
    </row>
    <row r="92" spans="3:5">
      <c r="C92" s="65"/>
      <c r="D92" s="65"/>
      <c r="E92" s="65"/>
    </row>
  </sheetData>
  <mergeCells count="304">
    <mergeCell ref="A5:O5"/>
    <mergeCell ref="A6:O6"/>
    <mergeCell ref="N1:O1"/>
    <mergeCell ref="N2:O2"/>
    <mergeCell ref="A3:O3"/>
    <mergeCell ref="A4:O4"/>
    <mergeCell ref="A7:O7"/>
    <mergeCell ref="A9:O9"/>
    <mergeCell ref="F42:O42"/>
    <mergeCell ref="B42:E42"/>
    <mergeCell ref="A37:O37"/>
    <mergeCell ref="F41:O41"/>
    <mergeCell ref="B41:E41"/>
    <mergeCell ref="F40:O40"/>
    <mergeCell ref="B40:E40"/>
    <mergeCell ref="A39:O39"/>
    <mergeCell ref="B12:C12"/>
    <mergeCell ref="D16:E16"/>
    <mergeCell ref="L16:M16"/>
    <mergeCell ref="F11:G11"/>
    <mergeCell ref="L12:M12"/>
    <mergeCell ref="N12:O12"/>
    <mergeCell ref="H12:I12"/>
    <mergeCell ref="J12:K12"/>
    <mergeCell ref="M44:O44"/>
    <mergeCell ref="G47:I47"/>
    <mergeCell ref="J47:L47"/>
    <mergeCell ref="M47:N47"/>
    <mergeCell ref="B56:C56"/>
    <mergeCell ref="D56:E56"/>
    <mergeCell ref="A54:O54"/>
    <mergeCell ref="F56:G56"/>
    <mergeCell ref="H56:J56"/>
    <mergeCell ref="K56:L56"/>
    <mergeCell ref="M56:O56"/>
    <mergeCell ref="H74:I74"/>
    <mergeCell ref="L71:M71"/>
    <mergeCell ref="H71:I71"/>
    <mergeCell ref="J71:K71"/>
    <mergeCell ref="J72:K72"/>
    <mergeCell ref="L70:M70"/>
    <mergeCell ref="L72:M72"/>
    <mergeCell ref="N76:O76"/>
    <mergeCell ref="N74:O74"/>
    <mergeCell ref="H75:I75"/>
    <mergeCell ref="J75:K75"/>
    <mergeCell ref="L75:M75"/>
    <mergeCell ref="H72:I72"/>
    <mergeCell ref="L76:M76"/>
    <mergeCell ref="L73:M73"/>
    <mergeCell ref="N72:O72"/>
    <mergeCell ref="J76:K76"/>
    <mergeCell ref="N75:O75"/>
    <mergeCell ref="J74:K74"/>
    <mergeCell ref="L74:M74"/>
    <mergeCell ref="H76:I76"/>
    <mergeCell ref="N73:O73"/>
    <mergeCell ref="D70:E70"/>
    <mergeCell ref="F70:G70"/>
    <mergeCell ref="H73:I73"/>
    <mergeCell ref="J73:K73"/>
    <mergeCell ref="A73:C73"/>
    <mergeCell ref="H70:I70"/>
    <mergeCell ref="J70:K70"/>
    <mergeCell ref="N70:O70"/>
    <mergeCell ref="N71:O71"/>
    <mergeCell ref="A70:C70"/>
    <mergeCell ref="A78:C78"/>
    <mergeCell ref="D71:E71"/>
    <mergeCell ref="F71:G71"/>
    <mergeCell ref="A76:C76"/>
    <mergeCell ref="D74:E74"/>
    <mergeCell ref="F74:G74"/>
    <mergeCell ref="A75:C75"/>
    <mergeCell ref="D76:E76"/>
    <mergeCell ref="F76:G76"/>
    <mergeCell ref="A71:C71"/>
    <mergeCell ref="A74:C74"/>
    <mergeCell ref="A77:C77"/>
    <mergeCell ref="D73:E73"/>
    <mergeCell ref="F73:G73"/>
    <mergeCell ref="D72:E72"/>
    <mergeCell ref="F72:G72"/>
    <mergeCell ref="D75:E75"/>
    <mergeCell ref="F75:G75"/>
    <mergeCell ref="A72:C72"/>
    <mergeCell ref="K59:L59"/>
    <mergeCell ref="K60:L60"/>
    <mergeCell ref="H59:J59"/>
    <mergeCell ref="F69:G69"/>
    <mergeCell ref="F61:G61"/>
    <mergeCell ref="H61:J61"/>
    <mergeCell ref="K61:L61"/>
    <mergeCell ref="F62:G62"/>
    <mergeCell ref="B59:C59"/>
    <mergeCell ref="D59:E59"/>
    <mergeCell ref="F59:G59"/>
    <mergeCell ref="B61:C61"/>
    <mergeCell ref="D61:E61"/>
    <mergeCell ref="H62:J62"/>
    <mergeCell ref="H67:I67"/>
    <mergeCell ref="J69:K69"/>
    <mergeCell ref="L68:M68"/>
    <mergeCell ref="M61:O61"/>
    <mergeCell ref="M59:O59"/>
    <mergeCell ref="B60:C60"/>
    <mergeCell ref="D60:E60"/>
    <mergeCell ref="F60:G60"/>
    <mergeCell ref="N68:O68"/>
    <mergeCell ref="A64:O64"/>
    <mergeCell ref="D69:E69"/>
    <mergeCell ref="A66:C67"/>
    <mergeCell ref="J68:K68"/>
    <mergeCell ref="J66:M66"/>
    <mergeCell ref="J67:K67"/>
    <mergeCell ref="L67:M67"/>
    <mergeCell ref="L69:M69"/>
    <mergeCell ref="H69:I69"/>
    <mergeCell ref="D68:E68"/>
    <mergeCell ref="F68:G68"/>
    <mergeCell ref="N69:O69"/>
    <mergeCell ref="D62:E62"/>
    <mergeCell ref="N66:O67"/>
    <mergeCell ref="M62:O62"/>
    <mergeCell ref="K62:L62"/>
    <mergeCell ref="A69:C69"/>
    <mergeCell ref="A68:C68"/>
    <mergeCell ref="N78:O78"/>
    <mergeCell ref="D77:E77"/>
    <mergeCell ref="F77:G77"/>
    <mergeCell ref="H77:I77"/>
    <mergeCell ref="J77:K77"/>
    <mergeCell ref="N77:O77"/>
    <mergeCell ref="D78:E78"/>
    <mergeCell ref="F78:G78"/>
    <mergeCell ref="H78:I78"/>
    <mergeCell ref="J78:K78"/>
    <mergeCell ref="L78:M78"/>
    <mergeCell ref="L77:M77"/>
    <mergeCell ref="B62:C62"/>
    <mergeCell ref="F66:I66"/>
    <mergeCell ref="F67:G67"/>
    <mergeCell ref="D66:E67"/>
    <mergeCell ref="H68:I68"/>
    <mergeCell ref="K57:L57"/>
    <mergeCell ref="M57:O57"/>
    <mergeCell ref="H57:J57"/>
    <mergeCell ref="H15:I15"/>
    <mergeCell ref="H17:I17"/>
    <mergeCell ref="F12:G12"/>
    <mergeCell ref="F57:G57"/>
    <mergeCell ref="M58:O58"/>
    <mergeCell ref="H58:J58"/>
    <mergeCell ref="F58:G58"/>
    <mergeCell ref="K58:L58"/>
    <mergeCell ref="D47:F47"/>
    <mergeCell ref="O47:O48"/>
    <mergeCell ref="A45:O45"/>
    <mergeCell ref="M43:O43"/>
    <mergeCell ref="N16:O16"/>
    <mergeCell ref="L14:M14"/>
    <mergeCell ref="N14:O14"/>
    <mergeCell ref="L17:M17"/>
    <mergeCell ref="N17:O17"/>
    <mergeCell ref="L18:M18"/>
    <mergeCell ref="N18:O18"/>
    <mergeCell ref="H16:I16"/>
    <mergeCell ref="J16:K16"/>
    <mergeCell ref="N11:O11"/>
    <mergeCell ref="D14:E14"/>
    <mergeCell ref="D15:E15"/>
    <mergeCell ref="A13:O13"/>
    <mergeCell ref="N15:O15"/>
    <mergeCell ref="B11:C11"/>
    <mergeCell ref="D11:E11"/>
    <mergeCell ref="H14:I14"/>
    <mergeCell ref="J14:K14"/>
    <mergeCell ref="D12:E12"/>
    <mergeCell ref="H11:I11"/>
    <mergeCell ref="J11:K11"/>
    <mergeCell ref="L11:M11"/>
    <mergeCell ref="J15:K15"/>
    <mergeCell ref="L15:M15"/>
    <mergeCell ref="J17:K17"/>
    <mergeCell ref="J18:K18"/>
    <mergeCell ref="D17:E17"/>
    <mergeCell ref="D18:E18"/>
    <mergeCell ref="D21:E21"/>
    <mergeCell ref="D22:E22"/>
    <mergeCell ref="H22:I22"/>
    <mergeCell ref="N19:O19"/>
    <mergeCell ref="N21:O21"/>
    <mergeCell ref="N22:O22"/>
    <mergeCell ref="L19:M19"/>
    <mergeCell ref="L21:M21"/>
    <mergeCell ref="L22:M22"/>
    <mergeCell ref="F19:G19"/>
    <mergeCell ref="F21:G21"/>
    <mergeCell ref="F22:G22"/>
    <mergeCell ref="B33:C33"/>
    <mergeCell ref="A32:O32"/>
    <mergeCell ref="F34:G34"/>
    <mergeCell ref="J34:K34"/>
    <mergeCell ref="J23:K23"/>
    <mergeCell ref="J25:K25"/>
    <mergeCell ref="J26:K26"/>
    <mergeCell ref="J27:K27"/>
    <mergeCell ref="L23:M23"/>
    <mergeCell ref="L25:M25"/>
    <mergeCell ref="L26:M26"/>
    <mergeCell ref="L27:M27"/>
    <mergeCell ref="H23:I23"/>
    <mergeCell ref="H25:I25"/>
    <mergeCell ref="H26:I26"/>
    <mergeCell ref="H27:I27"/>
    <mergeCell ref="F23:G23"/>
    <mergeCell ref="F25:G25"/>
    <mergeCell ref="F26:G26"/>
    <mergeCell ref="D27:E27"/>
    <mergeCell ref="D23:E23"/>
    <mergeCell ref="D25:E25"/>
    <mergeCell ref="D26:E26"/>
    <mergeCell ref="F29:G29"/>
    <mergeCell ref="H31:I31"/>
    <mergeCell ref="A28:O28"/>
    <mergeCell ref="N27:O27"/>
    <mergeCell ref="D29:E29"/>
    <mergeCell ref="D30:E30"/>
    <mergeCell ref="F27:G27"/>
    <mergeCell ref="B14:C14"/>
    <mergeCell ref="B15:C15"/>
    <mergeCell ref="B16:C16"/>
    <mergeCell ref="B17:C17"/>
    <mergeCell ref="B25:C25"/>
    <mergeCell ref="B26:C26"/>
    <mergeCell ref="F14:G14"/>
    <mergeCell ref="F15:G15"/>
    <mergeCell ref="F16:G16"/>
    <mergeCell ref="F17:G17"/>
    <mergeCell ref="D19:E19"/>
    <mergeCell ref="J19:K19"/>
    <mergeCell ref="J21:K21"/>
    <mergeCell ref="J22:K22"/>
    <mergeCell ref="A20:O20"/>
    <mergeCell ref="H19:I19"/>
    <mergeCell ref="H21:I21"/>
    <mergeCell ref="H18:I18"/>
    <mergeCell ref="B58:C58"/>
    <mergeCell ref="D58:E58"/>
    <mergeCell ref="A47:C48"/>
    <mergeCell ref="N35:O35"/>
    <mergeCell ref="B18:C18"/>
    <mergeCell ref="B19:C19"/>
    <mergeCell ref="B21:C21"/>
    <mergeCell ref="B22:C22"/>
    <mergeCell ref="B23:C23"/>
    <mergeCell ref="B27:C27"/>
    <mergeCell ref="B29:C29"/>
    <mergeCell ref="B31:C31"/>
    <mergeCell ref="B30:C30"/>
    <mergeCell ref="H33:I33"/>
    <mergeCell ref="H34:I34"/>
    <mergeCell ref="J30:K30"/>
    <mergeCell ref="J31:K31"/>
    <mergeCell ref="N29:O29"/>
    <mergeCell ref="N30:O30"/>
    <mergeCell ref="N31:O31"/>
    <mergeCell ref="N33:O33"/>
    <mergeCell ref="F18:G18"/>
    <mergeCell ref="F30:G30"/>
    <mergeCell ref="F31:G31"/>
    <mergeCell ref="D57:E57"/>
    <mergeCell ref="H35:I35"/>
    <mergeCell ref="D35:E35"/>
    <mergeCell ref="D34:E34"/>
    <mergeCell ref="B57:C57"/>
    <mergeCell ref="A52:C52"/>
    <mergeCell ref="A49:C49"/>
    <mergeCell ref="A51:C51"/>
    <mergeCell ref="A50:C50"/>
    <mergeCell ref="M60:O60"/>
    <mergeCell ref="L33:M33"/>
    <mergeCell ref="J33:K33"/>
    <mergeCell ref="L34:M34"/>
    <mergeCell ref="L35:M35"/>
    <mergeCell ref="N34:O34"/>
    <mergeCell ref="L29:M29"/>
    <mergeCell ref="F33:G33"/>
    <mergeCell ref="N23:O23"/>
    <mergeCell ref="N25:O25"/>
    <mergeCell ref="N26:O26"/>
    <mergeCell ref="A24:O24"/>
    <mergeCell ref="D33:E33"/>
    <mergeCell ref="J29:K29"/>
    <mergeCell ref="H29:I29"/>
    <mergeCell ref="H30:I30"/>
    <mergeCell ref="L30:M30"/>
    <mergeCell ref="L31:M31"/>
    <mergeCell ref="D31:E31"/>
    <mergeCell ref="H60:J60"/>
    <mergeCell ref="B34:C34"/>
    <mergeCell ref="B35:C35"/>
    <mergeCell ref="J35:K35"/>
    <mergeCell ref="F35:G35"/>
  </mergeCells>
  <phoneticPr fontId="3" type="noConversion"/>
  <pageMargins left="0.23622047244094491" right="0.23622047244094491" top="0.59055118110236227" bottom="0.39370078740157483" header="0.31496062992125984" footer="0.31496062992125984"/>
  <pageSetup paperSize="9" scale="50" orientation="landscape" horizontalDpi="4294967293" verticalDpi="1200" r:id="rId1"/>
  <headerFooter alignWithMargins="0"/>
  <rowBreaks count="1" manualBreakCount="1">
    <brk id="39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F86"/>
  <sheetViews>
    <sheetView tabSelected="1" topLeftCell="A27" zoomScale="60" zoomScaleNormal="60" zoomScaleSheetLayoutView="45" workbookViewId="0">
      <selection activeCell="A52" sqref="A52:AF52"/>
    </sheetView>
  </sheetViews>
  <sheetFormatPr defaultRowHeight="20.25" outlineLevelRow="1"/>
  <cols>
    <col min="1" max="2" width="4.42578125" style="39" customWidth="1"/>
    <col min="3" max="3" width="28.7109375" style="39" customWidth="1"/>
    <col min="4" max="6" width="8.42578125" style="39" customWidth="1"/>
    <col min="7" max="9" width="11.28515625" style="39" customWidth="1"/>
    <col min="10" max="10" width="8.7109375" style="39" customWidth="1"/>
    <col min="11" max="11" width="7" style="39" customWidth="1"/>
    <col min="12" max="12" width="8.5703125" style="39" customWidth="1"/>
    <col min="13" max="16" width="11.7109375" style="39" customWidth="1"/>
    <col min="17" max="18" width="15.85546875" style="39" customWidth="1"/>
    <col min="19" max="19" width="17.140625" style="39" customWidth="1"/>
    <col min="20" max="20" width="14" style="39" customWidth="1"/>
    <col min="21" max="24" width="9.28515625" style="39" customWidth="1"/>
    <col min="25" max="28" width="11.140625" style="39" customWidth="1"/>
    <col min="29" max="32" width="16" style="39" customWidth="1"/>
    <col min="33" max="16384" width="9.140625" style="39"/>
  </cols>
  <sheetData>
    <row r="1" spans="1:32" ht="18.75" hidden="1" customHeight="1" outlineLevel="1">
      <c r="A1" s="26"/>
      <c r="B1" s="26"/>
      <c r="C1" s="26"/>
      <c r="D1" s="26"/>
      <c r="E1" s="26"/>
      <c r="F1" s="26"/>
      <c r="G1" s="26"/>
      <c r="H1" s="26"/>
      <c r="I1" s="111"/>
      <c r="J1" s="111"/>
      <c r="K1" s="111"/>
      <c r="L1" s="111"/>
      <c r="M1" s="111"/>
      <c r="N1" s="111"/>
      <c r="O1" s="111"/>
      <c r="P1" s="111"/>
      <c r="R1" s="118"/>
      <c r="S1" s="118"/>
      <c r="T1" s="118"/>
      <c r="U1" s="118"/>
      <c r="V1" s="118"/>
      <c r="AD1" s="393" t="s">
        <v>239</v>
      </c>
      <c r="AE1" s="393"/>
      <c r="AF1" s="393"/>
    </row>
    <row r="2" spans="1:32" ht="18.75" hidden="1" customHeight="1" outlineLevel="1">
      <c r="A2" s="26"/>
      <c r="B2" s="26"/>
      <c r="C2" s="26"/>
      <c r="D2" s="26"/>
      <c r="E2" s="26"/>
      <c r="F2" s="26"/>
      <c r="G2" s="26"/>
      <c r="H2" s="26"/>
      <c r="I2" s="111"/>
      <c r="J2" s="111"/>
      <c r="K2" s="111"/>
      <c r="L2" s="111"/>
      <c r="M2" s="111"/>
      <c r="N2" s="111"/>
      <c r="O2" s="111"/>
      <c r="P2" s="111"/>
      <c r="R2" s="118"/>
      <c r="S2" s="118"/>
      <c r="T2" s="118"/>
      <c r="U2" s="118"/>
      <c r="V2" s="118"/>
      <c r="AD2" s="393"/>
      <c r="AE2" s="393"/>
      <c r="AF2" s="393"/>
    </row>
    <row r="3" spans="1:32" s="93" customFormat="1" ht="18.75" customHeight="1" collapsed="1">
      <c r="A3" s="405" t="s">
        <v>250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  <c r="O3" s="405"/>
      <c r="P3" s="405"/>
      <c r="Q3" s="405"/>
      <c r="R3" s="405"/>
      <c r="S3" s="405"/>
      <c r="T3" s="405"/>
      <c r="U3" s="405"/>
      <c r="V3" s="405"/>
      <c r="W3" s="405"/>
      <c r="X3" s="405"/>
      <c r="Y3" s="405"/>
      <c r="Z3" s="405"/>
      <c r="AA3" s="405"/>
      <c r="AB3" s="405"/>
      <c r="AC3" s="405"/>
      <c r="AD3" s="405"/>
      <c r="AE3" s="405"/>
      <c r="AF3" s="405"/>
    </row>
    <row r="4" spans="1:32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</row>
    <row r="5" spans="1:32" ht="27.75" customHeight="1">
      <c r="A5" s="415" t="s">
        <v>52</v>
      </c>
      <c r="B5" s="436" t="s">
        <v>195</v>
      </c>
      <c r="C5" s="437"/>
      <c r="D5" s="418" t="s">
        <v>196</v>
      </c>
      <c r="E5" s="458"/>
      <c r="F5" s="458"/>
      <c r="G5" s="425" t="s">
        <v>346</v>
      </c>
      <c r="H5" s="425"/>
      <c r="I5" s="425"/>
      <c r="J5" s="425"/>
      <c r="K5" s="425"/>
      <c r="L5" s="425"/>
      <c r="M5" s="425"/>
      <c r="N5" s="418" t="s">
        <v>197</v>
      </c>
      <c r="O5" s="458"/>
      <c r="P5" s="458"/>
      <c r="Q5" s="419"/>
      <c r="R5" s="452" t="s">
        <v>302</v>
      </c>
      <c r="S5" s="453"/>
      <c r="T5" s="453"/>
      <c r="U5" s="453"/>
      <c r="V5" s="453"/>
      <c r="W5" s="453"/>
      <c r="X5" s="453"/>
      <c r="Y5" s="453"/>
      <c r="Z5" s="453"/>
      <c r="AA5" s="453"/>
      <c r="AB5" s="453"/>
      <c r="AC5" s="453"/>
      <c r="AD5" s="453"/>
      <c r="AE5" s="453"/>
      <c r="AF5" s="454"/>
    </row>
    <row r="6" spans="1:32" ht="48.75" customHeight="1">
      <c r="A6" s="417"/>
      <c r="B6" s="440"/>
      <c r="C6" s="441"/>
      <c r="D6" s="420"/>
      <c r="E6" s="459"/>
      <c r="F6" s="459"/>
      <c r="G6" s="425"/>
      <c r="H6" s="425"/>
      <c r="I6" s="425"/>
      <c r="J6" s="425"/>
      <c r="K6" s="425"/>
      <c r="L6" s="425"/>
      <c r="M6" s="425"/>
      <c r="N6" s="420"/>
      <c r="O6" s="459"/>
      <c r="P6" s="459"/>
      <c r="Q6" s="421"/>
      <c r="R6" s="455" t="s">
        <v>198</v>
      </c>
      <c r="S6" s="456"/>
      <c r="T6" s="457"/>
      <c r="U6" s="455" t="s">
        <v>199</v>
      </c>
      <c r="V6" s="456"/>
      <c r="W6" s="457"/>
      <c r="X6" s="455" t="s">
        <v>41</v>
      </c>
      <c r="Y6" s="456"/>
      <c r="Z6" s="457"/>
      <c r="AA6" s="452" t="s">
        <v>200</v>
      </c>
      <c r="AB6" s="453"/>
      <c r="AC6" s="454"/>
      <c r="AD6" s="452" t="s">
        <v>201</v>
      </c>
      <c r="AE6" s="453"/>
      <c r="AF6" s="454"/>
    </row>
    <row r="7" spans="1:32" ht="18.75" customHeight="1">
      <c r="A7" s="68">
        <v>1</v>
      </c>
      <c r="B7" s="434">
        <v>2</v>
      </c>
      <c r="C7" s="435"/>
      <c r="D7" s="357">
        <v>3</v>
      </c>
      <c r="E7" s="358"/>
      <c r="F7" s="358"/>
      <c r="G7" s="318">
        <v>4</v>
      </c>
      <c r="H7" s="318"/>
      <c r="I7" s="318"/>
      <c r="J7" s="318"/>
      <c r="K7" s="318"/>
      <c r="L7" s="318"/>
      <c r="M7" s="318"/>
      <c r="N7" s="357">
        <v>5</v>
      </c>
      <c r="O7" s="358"/>
      <c r="P7" s="358"/>
      <c r="Q7" s="359"/>
      <c r="R7" s="357">
        <v>6</v>
      </c>
      <c r="S7" s="358"/>
      <c r="T7" s="359"/>
      <c r="U7" s="357">
        <v>7</v>
      </c>
      <c r="V7" s="358"/>
      <c r="W7" s="359"/>
      <c r="X7" s="352">
        <v>8</v>
      </c>
      <c r="Y7" s="386"/>
      <c r="Z7" s="353"/>
      <c r="AA7" s="352">
        <v>9</v>
      </c>
      <c r="AB7" s="386"/>
      <c r="AC7" s="353"/>
      <c r="AD7" s="352">
        <v>10</v>
      </c>
      <c r="AE7" s="386"/>
      <c r="AF7" s="353"/>
    </row>
    <row r="8" spans="1:32" ht="20.100000000000001" customHeight="1">
      <c r="A8" s="68"/>
      <c r="B8" s="450"/>
      <c r="C8" s="451"/>
      <c r="D8" s="345"/>
      <c r="E8" s="346"/>
      <c r="F8" s="346"/>
      <c r="G8" s="428"/>
      <c r="H8" s="428"/>
      <c r="I8" s="428"/>
      <c r="J8" s="428"/>
      <c r="K8" s="428"/>
      <c r="L8" s="428"/>
      <c r="M8" s="428"/>
      <c r="N8" s="331"/>
      <c r="O8" s="332"/>
      <c r="P8" s="332"/>
      <c r="Q8" s="333"/>
      <c r="R8" s="331"/>
      <c r="S8" s="332"/>
      <c r="T8" s="333"/>
      <c r="U8" s="331"/>
      <c r="V8" s="332"/>
      <c r="W8" s="333"/>
      <c r="X8" s="331"/>
      <c r="Y8" s="332"/>
      <c r="Z8" s="333"/>
      <c r="AA8" s="331"/>
      <c r="AB8" s="332"/>
      <c r="AC8" s="333"/>
      <c r="AD8" s="331"/>
      <c r="AE8" s="332"/>
      <c r="AF8" s="333"/>
    </row>
    <row r="9" spans="1:32" ht="20.100000000000001" customHeight="1">
      <c r="A9" s="68"/>
      <c r="B9" s="450"/>
      <c r="C9" s="451"/>
      <c r="D9" s="345"/>
      <c r="E9" s="346"/>
      <c r="F9" s="346"/>
      <c r="G9" s="428"/>
      <c r="H9" s="428"/>
      <c r="I9" s="428"/>
      <c r="J9" s="428"/>
      <c r="K9" s="428"/>
      <c r="L9" s="428"/>
      <c r="M9" s="428"/>
      <c r="N9" s="331"/>
      <c r="O9" s="332"/>
      <c r="P9" s="332"/>
      <c r="Q9" s="333"/>
      <c r="R9" s="331"/>
      <c r="S9" s="332"/>
      <c r="T9" s="333"/>
      <c r="U9" s="331"/>
      <c r="V9" s="332"/>
      <c r="W9" s="333"/>
      <c r="X9" s="331"/>
      <c r="Y9" s="332"/>
      <c r="Z9" s="333"/>
      <c r="AA9" s="331"/>
      <c r="AB9" s="332"/>
      <c r="AC9" s="333"/>
      <c r="AD9" s="331"/>
      <c r="AE9" s="332"/>
      <c r="AF9" s="333"/>
    </row>
    <row r="10" spans="1:32" ht="20.100000000000001" customHeight="1">
      <c r="A10" s="68"/>
      <c r="B10" s="450"/>
      <c r="C10" s="451"/>
      <c r="D10" s="345"/>
      <c r="E10" s="346"/>
      <c r="F10" s="346"/>
      <c r="G10" s="428"/>
      <c r="H10" s="428"/>
      <c r="I10" s="428"/>
      <c r="J10" s="428"/>
      <c r="K10" s="428"/>
      <c r="L10" s="428"/>
      <c r="M10" s="428"/>
      <c r="N10" s="331"/>
      <c r="O10" s="332"/>
      <c r="P10" s="332"/>
      <c r="Q10" s="333"/>
      <c r="R10" s="331"/>
      <c r="S10" s="332"/>
      <c r="T10" s="333"/>
      <c r="U10" s="331"/>
      <c r="V10" s="332"/>
      <c r="W10" s="333"/>
      <c r="X10" s="331"/>
      <c r="Y10" s="332"/>
      <c r="Z10" s="333"/>
      <c r="AA10" s="331"/>
      <c r="AB10" s="332"/>
      <c r="AC10" s="333"/>
      <c r="AD10" s="331"/>
      <c r="AE10" s="332"/>
      <c r="AF10" s="333"/>
    </row>
    <row r="11" spans="1:32" ht="20.100000000000001" customHeight="1">
      <c r="A11" s="68"/>
      <c r="B11" s="450"/>
      <c r="C11" s="451"/>
      <c r="D11" s="345"/>
      <c r="E11" s="346"/>
      <c r="F11" s="346"/>
      <c r="G11" s="428"/>
      <c r="H11" s="428"/>
      <c r="I11" s="428"/>
      <c r="J11" s="428"/>
      <c r="K11" s="428"/>
      <c r="L11" s="428"/>
      <c r="M11" s="428"/>
      <c r="N11" s="331"/>
      <c r="O11" s="332"/>
      <c r="P11" s="332"/>
      <c r="Q11" s="333"/>
      <c r="R11" s="331"/>
      <c r="S11" s="332"/>
      <c r="T11" s="333"/>
      <c r="U11" s="331"/>
      <c r="V11" s="332"/>
      <c r="W11" s="333"/>
      <c r="X11" s="331"/>
      <c r="Y11" s="332"/>
      <c r="Z11" s="333"/>
      <c r="AA11" s="331"/>
      <c r="AB11" s="332"/>
      <c r="AC11" s="333"/>
      <c r="AD11" s="331"/>
      <c r="AE11" s="332"/>
      <c r="AF11" s="333"/>
    </row>
    <row r="12" spans="1:32" ht="24.95" customHeight="1">
      <c r="A12" s="431" t="s">
        <v>57</v>
      </c>
      <c r="B12" s="432"/>
      <c r="C12" s="432"/>
      <c r="D12" s="432"/>
      <c r="E12" s="432"/>
      <c r="F12" s="432"/>
      <c r="G12" s="432"/>
      <c r="H12" s="432"/>
      <c r="I12" s="432"/>
      <c r="J12" s="432"/>
      <c r="K12" s="432"/>
      <c r="L12" s="432"/>
      <c r="M12" s="433"/>
      <c r="N12" s="331"/>
      <c r="O12" s="332"/>
      <c r="P12" s="332"/>
      <c r="Q12" s="333"/>
      <c r="R12" s="331"/>
      <c r="S12" s="332"/>
      <c r="T12" s="333"/>
      <c r="U12" s="331"/>
      <c r="V12" s="332"/>
      <c r="W12" s="333"/>
      <c r="X12" s="331"/>
      <c r="Y12" s="332"/>
      <c r="Z12" s="333"/>
      <c r="AA12" s="331"/>
      <c r="AB12" s="332"/>
      <c r="AC12" s="333"/>
      <c r="AD12" s="331"/>
      <c r="AE12" s="332"/>
      <c r="AF12" s="333"/>
    </row>
    <row r="13" spans="1:32" ht="11.25" customHeight="1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69"/>
      <c r="AF13" s="69"/>
    </row>
    <row r="14" spans="1:32" ht="10.5" customHeight="1">
      <c r="A14" s="70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1"/>
      <c r="O14" s="71"/>
      <c r="P14" s="71"/>
      <c r="Q14" s="71"/>
      <c r="R14" s="72"/>
      <c r="S14" s="72"/>
      <c r="T14" s="72"/>
      <c r="U14" s="72"/>
      <c r="V14" s="72"/>
      <c r="W14" s="72"/>
      <c r="X14" s="73"/>
      <c r="Y14" s="73"/>
      <c r="Z14" s="73"/>
      <c r="AA14" s="73"/>
      <c r="AB14" s="73"/>
      <c r="AC14" s="73"/>
      <c r="AD14" s="73"/>
      <c r="AE14" s="74"/>
      <c r="AF14" s="74"/>
    </row>
    <row r="15" spans="1:32" s="94" customFormat="1" ht="18.75" customHeight="1">
      <c r="A15" s="405" t="s">
        <v>251</v>
      </c>
      <c r="B15" s="405"/>
      <c r="C15" s="405"/>
      <c r="D15" s="405"/>
      <c r="E15" s="405"/>
      <c r="F15" s="405"/>
      <c r="G15" s="405"/>
      <c r="H15" s="405"/>
      <c r="I15" s="405"/>
      <c r="J15" s="405"/>
      <c r="K15" s="405"/>
      <c r="L15" s="405"/>
      <c r="M15" s="405"/>
      <c r="N15" s="405"/>
      <c r="O15" s="405"/>
      <c r="P15" s="405"/>
      <c r="Q15" s="405"/>
      <c r="R15" s="405"/>
      <c r="S15" s="405"/>
      <c r="T15" s="405"/>
      <c r="U15" s="405"/>
      <c r="V15" s="405"/>
      <c r="W15" s="405"/>
      <c r="X15" s="405"/>
      <c r="Y15" s="405"/>
      <c r="Z15" s="405"/>
      <c r="AA15" s="405"/>
      <c r="AB15" s="405"/>
      <c r="AC15" s="405"/>
      <c r="AD15" s="405"/>
      <c r="AE15" s="405"/>
      <c r="AF15" s="405"/>
    </row>
    <row r="16" spans="1:32" s="66" customFormat="1" ht="18.75" customHeight="1"/>
    <row r="17" spans="1:32" ht="29.25" customHeight="1">
      <c r="A17" s="460" t="s">
        <v>52</v>
      </c>
      <c r="B17" s="436" t="s">
        <v>202</v>
      </c>
      <c r="C17" s="437"/>
      <c r="D17" s="425" t="s">
        <v>195</v>
      </c>
      <c r="E17" s="425"/>
      <c r="F17" s="425"/>
      <c r="G17" s="425"/>
      <c r="H17" s="425" t="s">
        <v>346</v>
      </c>
      <c r="I17" s="425"/>
      <c r="J17" s="425"/>
      <c r="K17" s="425"/>
      <c r="L17" s="425"/>
      <c r="M17" s="425"/>
      <c r="N17" s="425"/>
      <c r="O17" s="425"/>
      <c r="P17" s="425"/>
      <c r="Q17" s="425"/>
      <c r="R17" s="425" t="s">
        <v>203</v>
      </c>
      <c r="S17" s="425"/>
      <c r="T17" s="425"/>
      <c r="U17" s="425"/>
      <c r="V17" s="425"/>
      <c r="W17" s="422" t="s">
        <v>204</v>
      </c>
      <c r="X17" s="422"/>
      <c r="Y17" s="422"/>
      <c r="Z17" s="422"/>
      <c r="AA17" s="422"/>
      <c r="AB17" s="422"/>
      <c r="AC17" s="422"/>
      <c r="AD17" s="422"/>
      <c r="AE17" s="422"/>
      <c r="AF17" s="422"/>
    </row>
    <row r="18" spans="1:32" ht="24.95" customHeight="1">
      <c r="A18" s="460"/>
      <c r="B18" s="438"/>
      <c r="C18" s="439"/>
      <c r="D18" s="425"/>
      <c r="E18" s="425"/>
      <c r="F18" s="425"/>
      <c r="G18" s="425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  <c r="T18" s="425"/>
      <c r="U18" s="425"/>
      <c r="V18" s="425"/>
      <c r="W18" s="422" t="s">
        <v>307</v>
      </c>
      <c r="X18" s="422"/>
      <c r="Y18" s="418" t="s">
        <v>245</v>
      </c>
      <c r="Z18" s="419"/>
      <c r="AA18" s="418" t="s">
        <v>246</v>
      </c>
      <c r="AB18" s="419"/>
      <c r="AC18" s="418" t="s">
        <v>273</v>
      </c>
      <c r="AD18" s="419"/>
      <c r="AE18" s="418" t="s">
        <v>274</v>
      </c>
      <c r="AF18" s="419"/>
    </row>
    <row r="19" spans="1:32" ht="24.95" customHeight="1">
      <c r="A19" s="460"/>
      <c r="B19" s="440"/>
      <c r="C19" s="441"/>
      <c r="D19" s="425"/>
      <c r="E19" s="425"/>
      <c r="F19" s="425"/>
      <c r="G19" s="425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2"/>
      <c r="X19" s="422"/>
      <c r="Y19" s="420"/>
      <c r="Z19" s="421"/>
      <c r="AA19" s="420"/>
      <c r="AB19" s="421"/>
      <c r="AC19" s="420"/>
      <c r="AD19" s="421"/>
      <c r="AE19" s="420"/>
      <c r="AF19" s="421"/>
    </row>
    <row r="20" spans="1:32" ht="18.75" customHeight="1">
      <c r="A20" s="75">
        <v>1</v>
      </c>
      <c r="B20" s="434">
        <v>2</v>
      </c>
      <c r="C20" s="435"/>
      <c r="D20" s="318">
        <v>3</v>
      </c>
      <c r="E20" s="318"/>
      <c r="F20" s="318"/>
      <c r="G20" s="318"/>
      <c r="H20" s="318">
        <v>4</v>
      </c>
      <c r="I20" s="318"/>
      <c r="J20" s="318"/>
      <c r="K20" s="318"/>
      <c r="L20" s="318"/>
      <c r="M20" s="318"/>
      <c r="N20" s="318"/>
      <c r="O20" s="318"/>
      <c r="P20" s="318"/>
      <c r="Q20" s="318"/>
      <c r="R20" s="318">
        <v>5</v>
      </c>
      <c r="S20" s="318"/>
      <c r="T20" s="318"/>
      <c r="U20" s="318"/>
      <c r="V20" s="318"/>
      <c r="W20" s="318">
        <v>6</v>
      </c>
      <c r="X20" s="318"/>
      <c r="Y20" s="427">
        <v>7</v>
      </c>
      <c r="Z20" s="427"/>
      <c r="AA20" s="427">
        <v>8</v>
      </c>
      <c r="AB20" s="427"/>
      <c r="AC20" s="427">
        <v>9</v>
      </c>
      <c r="AD20" s="427"/>
      <c r="AE20" s="427">
        <v>10</v>
      </c>
      <c r="AF20" s="427"/>
    </row>
    <row r="21" spans="1:32" ht="20.100000000000001" customHeight="1">
      <c r="A21" s="76"/>
      <c r="B21" s="442"/>
      <c r="C21" s="443"/>
      <c r="D21" s="428"/>
      <c r="E21" s="428"/>
      <c r="F21" s="428"/>
      <c r="G21" s="428"/>
      <c r="H21" s="447"/>
      <c r="I21" s="447"/>
      <c r="J21" s="447"/>
      <c r="K21" s="447"/>
      <c r="L21" s="447"/>
      <c r="M21" s="447"/>
      <c r="N21" s="447"/>
      <c r="O21" s="447"/>
      <c r="P21" s="447"/>
      <c r="Q21" s="447"/>
      <c r="R21" s="461"/>
      <c r="S21" s="461"/>
      <c r="T21" s="461"/>
      <c r="U21" s="461"/>
      <c r="V21" s="461"/>
      <c r="W21" s="404"/>
      <c r="X21" s="404"/>
      <c r="Y21" s="404"/>
      <c r="Z21" s="404"/>
      <c r="AA21" s="404"/>
      <c r="AB21" s="404"/>
      <c r="AC21" s="404"/>
      <c r="AD21" s="404"/>
      <c r="AE21" s="430"/>
      <c r="AF21" s="430"/>
    </row>
    <row r="22" spans="1:32" ht="20.100000000000001" customHeight="1">
      <c r="A22" s="76"/>
      <c r="B22" s="442"/>
      <c r="C22" s="443"/>
      <c r="D22" s="428"/>
      <c r="E22" s="428"/>
      <c r="F22" s="428"/>
      <c r="G22" s="428"/>
      <c r="H22" s="447"/>
      <c r="I22" s="447"/>
      <c r="J22" s="447"/>
      <c r="K22" s="447"/>
      <c r="L22" s="447"/>
      <c r="M22" s="447"/>
      <c r="N22" s="447"/>
      <c r="O22" s="447"/>
      <c r="P22" s="447"/>
      <c r="Q22" s="447"/>
      <c r="R22" s="461"/>
      <c r="S22" s="461"/>
      <c r="T22" s="461"/>
      <c r="U22" s="461"/>
      <c r="V22" s="461"/>
      <c r="W22" s="404"/>
      <c r="X22" s="404"/>
      <c r="Y22" s="404"/>
      <c r="Z22" s="404"/>
      <c r="AA22" s="404"/>
      <c r="AB22" s="404"/>
      <c r="AC22" s="404"/>
      <c r="AD22" s="404"/>
      <c r="AE22" s="430"/>
      <c r="AF22" s="430"/>
    </row>
    <row r="23" spans="1:32" ht="20.100000000000001" customHeight="1">
      <c r="A23" s="76"/>
      <c r="B23" s="442"/>
      <c r="C23" s="443"/>
      <c r="D23" s="428"/>
      <c r="E23" s="428"/>
      <c r="F23" s="428"/>
      <c r="G23" s="428"/>
      <c r="H23" s="447"/>
      <c r="I23" s="447"/>
      <c r="J23" s="447"/>
      <c r="K23" s="447"/>
      <c r="L23" s="447"/>
      <c r="M23" s="447"/>
      <c r="N23" s="447"/>
      <c r="O23" s="447"/>
      <c r="P23" s="447"/>
      <c r="Q23" s="447"/>
      <c r="R23" s="461"/>
      <c r="S23" s="461"/>
      <c r="T23" s="461"/>
      <c r="U23" s="461"/>
      <c r="V23" s="461"/>
      <c r="W23" s="404"/>
      <c r="X23" s="404"/>
      <c r="Y23" s="404"/>
      <c r="Z23" s="404"/>
      <c r="AA23" s="404"/>
      <c r="AB23" s="404"/>
      <c r="AC23" s="404"/>
      <c r="AD23" s="404"/>
      <c r="AE23" s="430"/>
      <c r="AF23" s="430"/>
    </row>
    <row r="24" spans="1:32" ht="20.100000000000001" customHeight="1">
      <c r="A24" s="76"/>
      <c r="B24" s="442"/>
      <c r="C24" s="443"/>
      <c r="D24" s="428"/>
      <c r="E24" s="428"/>
      <c r="F24" s="428"/>
      <c r="G24" s="428"/>
      <c r="H24" s="447"/>
      <c r="I24" s="447"/>
      <c r="J24" s="447"/>
      <c r="K24" s="447"/>
      <c r="L24" s="447"/>
      <c r="M24" s="447"/>
      <c r="N24" s="447"/>
      <c r="O24" s="447"/>
      <c r="P24" s="447"/>
      <c r="Q24" s="447"/>
      <c r="R24" s="461"/>
      <c r="S24" s="461"/>
      <c r="T24" s="461"/>
      <c r="U24" s="461"/>
      <c r="V24" s="461"/>
      <c r="W24" s="404"/>
      <c r="X24" s="404"/>
      <c r="Y24" s="404"/>
      <c r="Z24" s="404"/>
      <c r="AA24" s="404"/>
      <c r="AB24" s="404"/>
      <c r="AC24" s="404"/>
      <c r="AD24" s="404"/>
      <c r="AE24" s="430"/>
      <c r="AF24" s="430"/>
    </row>
    <row r="25" spans="1:32" ht="24.95" customHeight="1">
      <c r="A25" s="462" t="s">
        <v>57</v>
      </c>
      <c r="B25" s="462"/>
      <c r="C25" s="462"/>
      <c r="D25" s="462"/>
      <c r="E25" s="462"/>
      <c r="F25" s="462"/>
      <c r="G25" s="462"/>
      <c r="H25" s="462"/>
      <c r="I25" s="462"/>
      <c r="J25" s="462"/>
      <c r="K25" s="462"/>
      <c r="L25" s="462"/>
      <c r="M25" s="462"/>
      <c r="N25" s="462"/>
      <c r="O25" s="462"/>
      <c r="P25" s="462"/>
      <c r="Q25" s="462"/>
      <c r="R25" s="462"/>
      <c r="S25" s="462"/>
      <c r="T25" s="462"/>
      <c r="U25" s="462"/>
      <c r="V25" s="462"/>
      <c r="W25" s="404"/>
      <c r="X25" s="404"/>
      <c r="Y25" s="404"/>
      <c r="Z25" s="404"/>
      <c r="AA25" s="404"/>
      <c r="AB25" s="404"/>
      <c r="AC25" s="404"/>
      <c r="AD25" s="404"/>
      <c r="AE25" s="430"/>
      <c r="AF25" s="430"/>
    </row>
    <row r="26" spans="1:32">
      <c r="A26" s="26"/>
      <c r="B26" s="26"/>
      <c r="C26" s="26"/>
      <c r="D26" s="26"/>
      <c r="E26" s="26"/>
      <c r="F26" s="26"/>
      <c r="G26" s="26"/>
      <c r="H26" s="26"/>
      <c r="I26" s="111"/>
      <c r="J26" s="111"/>
      <c r="K26" s="111"/>
      <c r="L26" s="111"/>
      <c r="M26" s="111"/>
      <c r="N26" s="111"/>
      <c r="O26" s="111"/>
      <c r="P26" s="111"/>
      <c r="R26" s="118"/>
      <c r="S26" s="118"/>
      <c r="T26" s="118"/>
      <c r="U26" s="118"/>
      <c r="V26" s="118"/>
      <c r="AF26" s="118"/>
    </row>
    <row r="27" spans="1:32" ht="16.5" customHeight="1">
      <c r="A27" s="26"/>
      <c r="B27" s="26"/>
      <c r="C27" s="26"/>
      <c r="D27" s="26"/>
      <c r="E27" s="26"/>
      <c r="F27" s="26"/>
      <c r="G27" s="26"/>
      <c r="H27" s="26"/>
      <c r="I27" s="111"/>
      <c r="J27" s="111"/>
      <c r="K27" s="111"/>
      <c r="L27" s="111"/>
      <c r="M27" s="111"/>
      <c r="N27" s="111"/>
      <c r="O27" s="111"/>
      <c r="P27" s="111"/>
      <c r="R27" s="118"/>
      <c r="S27" s="118"/>
      <c r="T27" s="118"/>
      <c r="U27" s="118"/>
      <c r="V27" s="118"/>
      <c r="AF27" s="118"/>
    </row>
    <row r="28" spans="1:32" s="94" customFormat="1" ht="18.75" customHeight="1">
      <c r="A28" s="405" t="s">
        <v>216</v>
      </c>
      <c r="B28" s="405"/>
      <c r="C28" s="405"/>
      <c r="D28" s="405"/>
      <c r="E28" s="405"/>
      <c r="F28" s="405"/>
      <c r="G28" s="405"/>
      <c r="H28" s="405"/>
      <c r="I28" s="405"/>
      <c r="J28" s="405"/>
      <c r="K28" s="405"/>
      <c r="L28" s="405"/>
      <c r="M28" s="405"/>
      <c r="N28" s="405"/>
      <c r="O28" s="405"/>
      <c r="P28" s="405"/>
      <c r="Q28" s="405"/>
      <c r="R28" s="405"/>
      <c r="S28" s="405"/>
      <c r="T28" s="405"/>
      <c r="U28" s="405"/>
      <c r="V28" s="405"/>
      <c r="W28" s="405"/>
      <c r="X28" s="405"/>
      <c r="Y28" s="405"/>
      <c r="Z28" s="405"/>
      <c r="AA28" s="405"/>
      <c r="AB28" s="405"/>
      <c r="AC28" s="405"/>
      <c r="AD28" s="405"/>
      <c r="AE28" s="405"/>
      <c r="AF28" s="405"/>
    </row>
    <row r="29" spans="1:32">
      <c r="A29" s="77"/>
      <c r="B29" s="77"/>
      <c r="C29" s="77"/>
      <c r="D29" s="77"/>
      <c r="E29" s="77"/>
      <c r="F29" s="77"/>
      <c r="G29" s="77"/>
      <c r="H29" s="77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7"/>
      <c r="Z29" s="429"/>
      <c r="AA29" s="429"/>
      <c r="AB29" s="429"/>
      <c r="AD29" s="429" t="s">
        <v>235</v>
      </c>
      <c r="AE29" s="429"/>
      <c r="AF29" s="429"/>
    </row>
    <row r="30" spans="1:32" ht="51" customHeight="1">
      <c r="A30" s="415" t="s">
        <v>52</v>
      </c>
      <c r="B30" s="436" t="s">
        <v>252</v>
      </c>
      <c r="C30" s="444"/>
      <c r="D30" s="444"/>
      <c r="E30" s="444"/>
      <c r="F30" s="444"/>
      <c r="G30" s="444"/>
      <c r="H30" s="444"/>
      <c r="I30" s="444"/>
      <c r="J30" s="444"/>
      <c r="K30" s="444"/>
      <c r="L30" s="437"/>
      <c r="M30" s="412" t="s">
        <v>56</v>
      </c>
      <c r="N30" s="413"/>
      <c r="O30" s="413"/>
      <c r="P30" s="414"/>
      <c r="Q30" s="412" t="s">
        <v>87</v>
      </c>
      <c r="R30" s="413"/>
      <c r="S30" s="413"/>
      <c r="T30" s="414"/>
      <c r="U30" s="412" t="s">
        <v>310</v>
      </c>
      <c r="V30" s="413"/>
      <c r="W30" s="413"/>
      <c r="X30" s="414"/>
      <c r="Y30" s="412" t="s">
        <v>127</v>
      </c>
      <c r="Z30" s="413"/>
      <c r="AA30" s="413"/>
      <c r="AB30" s="414"/>
      <c r="AC30" s="412" t="s">
        <v>57</v>
      </c>
      <c r="AD30" s="413"/>
      <c r="AE30" s="413"/>
      <c r="AF30" s="414"/>
    </row>
    <row r="31" spans="1:32" ht="24.95" customHeight="1">
      <c r="A31" s="416"/>
      <c r="B31" s="438"/>
      <c r="C31" s="445"/>
      <c r="D31" s="445"/>
      <c r="E31" s="445"/>
      <c r="F31" s="445"/>
      <c r="G31" s="445"/>
      <c r="H31" s="445"/>
      <c r="I31" s="445"/>
      <c r="J31" s="445"/>
      <c r="K31" s="445"/>
      <c r="L31" s="439"/>
      <c r="M31" s="410" t="s">
        <v>245</v>
      </c>
      <c r="N31" s="410" t="s">
        <v>246</v>
      </c>
      <c r="O31" s="410" t="s">
        <v>364</v>
      </c>
      <c r="P31" s="410" t="s">
        <v>365</v>
      </c>
      <c r="Q31" s="410" t="s">
        <v>245</v>
      </c>
      <c r="R31" s="410" t="s">
        <v>246</v>
      </c>
      <c r="S31" s="410" t="s">
        <v>364</v>
      </c>
      <c r="T31" s="410" t="s">
        <v>365</v>
      </c>
      <c r="U31" s="410" t="s">
        <v>245</v>
      </c>
      <c r="V31" s="410" t="s">
        <v>246</v>
      </c>
      <c r="W31" s="410" t="s">
        <v>364</v>
      </c>
      <c r="X31" s="410" t="s">
        <v>365</v>
      </c>
      <c r="Y31" s="410" t="s">
        <v>245</v>
      </c>
      <c r="Z31" s="410" t="s">
        <v>246</v>
      </c>
      <c r="AA31" s="410" t="s">
        <v>364</v>
      </c>
      <c r="AB31" s="410" t="s">
        <v>365</v>
      </c>
      <c r="AC31" s="410" t="s">
        <v>245</v>
      </c>
      <c r="AD31" s="410" t="s">
        <v>246</v>
      </c>
      <c r="AE31" s="410" t="s">
        <v>364</v>
      </c>
      <c r="AF31" s="410" t="s">
        <v>365</v>
      </c>
    </row>
    <row r="32" spans="1:32" ht="36.75" customHeight="1">
      <c r="A32" s="417"/>
      <c r="B32" s="440"/>
      <c r="C32" s="446"/>
      <c r="D32" s="446"/>
      <c r="E32" s="446"/>
      <c r="F32" s="446"/>
      <c r="G32" s="446"/>
      <c r="H32" s="446"/>
      <c r="I32" s="446"/>
      <c r="J32" s="446"/>
      <c r="K32" s="446"/>
      <c r="L32" s="441"/>
      <c r="M32" s="411"/>
      <c r="N32" s="411"/>
      <c r="O32" s="411"/>
      <c r="P32" s="411"/>
      <c r="Q32" s="411"/>
      <c r="R32" s="411"/>
      <c r="S32" s="411"/>
      <c r="T32" s="411"/>
      <c r="U32" s="411"/>
      <c r="V32" s="411"/>
      <c r="W32" s="411"/>
      <c r="X32" s="411"/>
      <c r="Y32" s="411"/>
      <c r="Z32" s="411"/>
      <c r="AA32" s="411"/>
      <c r="AB32" s="411"/>
      <c r="AC32" s="411"/>
      <c r="AD32" s="411"/>
      <c r="AE32" s="411"/>
      <c r="AF32" s="411"/>
    </row>
    <row r="33" spans="1:32" ht="18.75" customHeight="1">
      <c r="A33" s="76">
        <v>1</v>
      </c>
      <c r="B33" s="406">
        <v>2</v>
      </c>
      <c r="C33" s="406"/>
      <c r="D33" s="406"/>
      <c r="E33" s="406"/>
      <c r="F33" s="406"/>
      <c r="G33" s="406"/>
      <c r="H33" s="406"/>
      <c r="I33" s="406"/>
      <c r="J33" s="406"/>
      <c r="K33" s="406"/>
      <c r="L33" s="406"/>
      <c r="M33" s="115">
        <v>3</v>
      </c>
      <c r="N33" s="115">
        <v>4</v>
      </c>
      <c r="O33" s="115">
        <v>5</v>
      </c>
      <c r="P33" s="115">
        <v>6</v>
      </c>
      <c r="Q33" s="115">
        <v>7</v>
      </c>
      <c r="R33" s="115">
        <v>8</v>
      </c>
      <c r="S33" s="115">
        <v>9</v>
      </c>
      <c r="T33" s="115">
        <v>10</v>
      </c>
      <c r="U33" s="115">
        <v>11</v>
      </c>
      <c r="V33" s="115">
        <v>12</v>
      </c>
      <c r="W33" s="115">
        <v>13</v>
      </c>
      <c r="X33" s="115">
        <v>14</v>
      </c>
      <c r="Y33" s="115">
        <v>15</v>
      </c>
      <c r="Z33" s="115">
        <v>16</v>
      </c>
      <c r="AA33" s="115">
        <v>17</v>
      </c>
      <c r="AB33" s="115">
        <v>18</v>
      </c>
      <c r="AC33" s="115">
        <v>19</v>
      </c>
      <c r="AD33" s="115">
        <v>20</v>
      </c>
      <c r="AE33" s="115">
        <v>21</v>
      </c>
      <c r="AF33" s="115">
        <v>22</v>
      </c>
    </row>
    <row r="34" spans="1:32" ht="20.100000000000001" hidden="1" customHeight="1">
      <c r="A34" s="68">
        <v>1</v>
      </c>
      <c r="B34" s="407" t="s">
        <v>416</v>
      </c>
      <c r="C34" s="408"/>
      <c r="D34" s="408"/>
      <c r="E34" s="408"/>
      <c r="F34" s="408"/>
      <c r="G34" s="408"/>
      <c r="H34" s="408"/>
      <c r="I34" s="408"/>
      <c r="J34" s="408"/>
      <c r="K34" s="408"/>
      <c r="L34" s="409"/>
      <c r="M34" s="115"/>
      <c r="N34" s="115"/>
      <c r="O34" s="115"/>
      <c r="P34" s="117"/>
      <c r="Q34" s="115"/>
      <c r="R34" s="115"/>
      <c r="S34" s="115"/>
      <c r="T34" s="117"/>
      <c r="U34" s="115"/>
      <c r="V34" s="115"/>
      <c r="W34" s="115"/>
      <c r="X34" s="117"/>
      <c r="Y34" s="115"/>
      <c r="Z34" s="115"/>
      <c r="AA34" s="115"/>
      <c r="AB34" s="117"/>
      <c r="AC34" s="115"/>
      <c r="AD34" s="115"/>
      <c r="AE34" s="115"/>
      <c r="AF34" s="117"/>
    </row>
    <row r="35" spans="1:32" ht="20.100000000000001" hidden="1" customHeight="1">
      <c r="A35" s="68">
        <v>2</v>
      </c>
      <c r="B35" s="426" t="s">
        <v>454</v>
      </c>
      <c r="C35" s="426"/>
      <c r="D35" s="426"/>
      <c r="E35" s="426"/>
      <c r="F35" s="426"/>
      <c r="G35" s="426"/>
      <c r="H35" s="426"/>
      <c r="I35" s="426"/>
      <c r="J35" s="426"/>
      <c r="K35" s="426"/>
      <c r="L35" s="426"/>
      <c r="M35" s="115"/>
      <c r="N35" s="115"/>
      <c r="O35" s="115"/>
      <c r="P35" s="117"/>
      <c r="Q35" s="125">
        <f>SUM(Q36:Q39)</f>
        <v>0</v>
      </c>
      <c r="R35" s="115">
        <f>R36+R37+R38+R39</f>
        <v>0</v>
      </c>
      <c r="S35" s="20">
        <f t="shared" ref="S35:S45" si="0">R35-Q35</f>
        <v>0</v>
      </c>
      <c r="T35" s="136" t="e">
        <f t="shared" ref="T35:T45" si="1">SUM(R35/Q35)*100</f>
        <v>#DIV/0!</v>
      </c>
      <c r="U35" s="115"/>
      <c r="V35" s="115"/>
      <c r="W35" s="115"/>
      <c r="X35" s="117"/>
      <c r="Y35" s="115"/>
      <c r="Z35" s="115"/>
      <c r="AA35" s="115"/>
      <c r="AB35" s="117"/>
      <c r="AC35" s="125">
        <f>SUM(AC36:AC39)</f>
        <v>0</v>
      </c>
      <c r="AD35" s="126">
        <f>AD36+AD37+AD38+AD39</f>
        <v>0</v>
      </c>
      <c r="AE35" s="20">
        <f t="shared" ref="AE35" si="2">AD35-AC35</f>
        <v>0</v>
      </c>
      <c r="AF35" s="136" t="e">
        <f t="shared" ref="AF35" si="3">SUM(AD35/AC35)*100</f>
        <v>#DIV/0!</v>
      </c>
    </row>
    <row r="36" spans="1:32" ht="39.75" hidden="1" customHeight="1">
      <c r="A36" s="106" t="s">
        <v>470</v>
      </c>
      <c r="B36" s="407" t="s">
        <v>462</v>
      </c>
      <c r="C36" s="408"/>
      <c r="D36" s="408"/>
      <c r="E36" s="408"/>
      <c r="F36" s="408"/>
      <c r="G36" s="408"/>
      <c r="H36" s="408"/>
      <c r="I36" s="408"/>
      <c r="J36" s="408"/>
      <c r="K36" s="408"/>
      <c r="L36" s="409"/>
      <c r="M36" s="115"/>
      <c r="N36" s="115"/>
      <c r="O36" s="115"/>
      <c r="P36" s="117"/>
      <c r="Q36" s="125"/>
      <c r="R36" s="41"/>
      <c r="S36" s="20">
        <f t="shared" si="0"/>
        <v>0</v>
      </c>
      <c r="T36" s="21" t="e">
        <f t="shared" si="1"/>
        <v>#DIV/0!</v>
      </c>
      <c r="U36" s="115"/>
      <c r="V36" s="115"/>
      <c r="W36" s="115"/>
      <c r="X36" s="117"/>
      <c r="Y36" s="115"/>
      <c r="Z36" s="115"/>
      <c r="AA36" s="115"/>
      <c r="AB36" s="117"/>
      <c r="AC36" s="125"/>
      <c r="AD36" s="41"/>
      <c r="AE36" s="20">
        <f t="shared" ref="AE36:AE40" si="4">AD36-AC36</f>
        <v>0</v>
      </c>
      <c r="AF36" s="21" t="e">
        <f t="shared" ref="AF36:AF49" si="5">SUM(AD36/AC36)*100</f>
        <v>#DIV/0!</v>
      </c>
    </row>
    <row r="37" spans="1:32" ht="45.75" hidden="1" customHeight="1">
      <c r="A37" s="106" t="s">
        <v>471</v>
      </c>
      <c r="B37" s="407" t="s">
        <v>463</v>
      </c>
      <c r="C37" s="408"/>
      <c r="D37" s="408"/>
      <c r="E37" s="408"/>
      <c r="F37" s="408"/>
      <c r="G37" s="408"/>
      <c r="H37" s="408"/>
      <c r="I37" s="408"/>
      <c r="J37" s="408"/>
      <c r="K37" s="408"/>
      <c r="L37" s="409"/>
      <c r="M37" s="115"/>
      <c r="N37" s="115"/>
      <c r="O37" s="115"/>
      <c r="P37" s="117"/>
      <c r="Q37" s="125"/>
      <c r="R37" s="41"/>
      <c r="S37" s="20">
        <f t="shared" si="0"/>
        <v>0</v>
      </c>
      <c r="T37" s="21" t="e">
        <f t="shared" si="1"/>
        <v>#DIV/0!</v>
      </c>
      <c r="U37" s="115"/>
      <c r="V37" s="115"/>
      <c r="W37" s="115"/>
      <c r="X37" s="117"/>
      <c r="Y37" s="115"/>
      <c r="Z37" s="115"/>
      <c r="AA37" s="115"/>
      <c r="AB37" s="117"/>
      <c r="AC37" s="125"/>
      <c r="AD37" s="41"/>
      <c r="AE37" s="20">
        <f t="shared" si="4"/>
        <v>0</v>
      </c>
      <c r="AF37" s="21" t="e">
        <f t="shared" si="5"/>
        <v>#DIV/0!</v>
      </c>
    </row>
    <row r="38" spans="1:32" ht="59.25" hidden="1" customHeight="1">
      <c r="A38" s="106" t="s">
        <v>472</v>
      </c>
      <c r="B38" s="407" t="s">
        <v>464</v>
      </c>
      <c r="C38" s="408"/>
      <c r="D38" s="408"/>
      <c r="E38" s="408"/>
      <c r="F38" s="408"/>
      <c r="G38" s="408"/>
      <c r="H38" s="408"/>
      <c r="I38" s="408"/>
      <c r="J38" s="408"/>
      <c r="K38" s="408"/>
      <c r="L38" s="409"/>
      <c r="M38" s="115"/>
      <c r="N38" s="115"/>
      <c r="O38" s="115"/>
      <c r="P38" s="117"/>
      <c r="Q38" s="125"/>
      <c r="R38" s="41"/>
      <c r="S38" s="20">
        <f t="shared" si="0"/>
        <v>0</v>
      </c>
      <c r="T38" s="21" t="e">
        <f t="shared" si="1"/>
        <v>#DIV/0!</v>
      </c>
      <c r="U38" s="115"/>
      <c r="V38" s="115"/>
      <c r="W38" s="115"/>
      <c r="X38" s="117"/>
      <c r="Y38" s="115"/>
      <c r="Z38" s="115"/>
      <c r="AA38" s="115"/>
      <c r="AB38" s="117"/>
      <c r="AC38" s="125"/>
      <c r="AD38" s="41"/>
      <c r="AE38" s="20">
        <f t="shared" si="4"/>
        <v>0</v>
      </c>
      <c r="AF38" s="21" t="e">
        <f t="shared" si="5"/>
        <v>#DIV/0!</v>
      </c>
    </row>
    <row r="39" spans="1:32" ht="64.5" hidden="1" customHeight="1">
      <c r="A39" s="106" t="s">
        <v>473</v>
      </c>
      <c r="B39" s="407" t="s">
        <v>466</v>
      </c>
      <c r="C39" s="408"/>
      <c r="D39" s="408"/>
      <c r="E39" s="408"/>
      <c r="F39" s="408"/>
      <c r="G39" s="408"/>
      <c r="H39" s="408"/>
      <c r="I39" s="408"/>
      <c r="J39" s="408"/>
      <c r="K39" s="408"/>
      <c r="L39" s="409"/>
      <c r="M39" s="115"/>
      <c r="N39" s="115"/>
      <c r="O39" s="115"/>
      <c r="P39" s="117"/>
      <c r="Q39" s="125"/>
      <c r="R39" s="41"/>
      <c r="S39" s="20">
        <f t="shared" si="0"/>
        <v>0</v>
      </c>
      <c r="T39" s="21" t="e">
        <f t="shared" si="1"/>
        <v>#DIV/0!</v>
      </c>
      <c r="U39" s="115"/>
      <c r="V39" s="115"/>
      <c r="W39" s="115"/>
      <c r="X39" s="117"/>
      <c r="Y39" s="115"/>
      <c r="Z39" s="115"/>
      <c r="AA39" s="115"/>
      <c r="AB39" s="117"/>
      <c r="AC39" s="125"/>
      <c r="AD39" s="41"/>
      <c r="AE39" s="20">
        <f t="shared" si="4"/>
        <v>0</v>
      </c>
      <c r="AF39" s="21" t="e">
        <f t="shared" si="5"/>
        <v>#DIV/0!</v>
      </c>
    </row>
    <row r="40" spans="1:32" ht="20.100000000000001" hidden="1" customHeight="1">
      <c r="A40" s="68">
        <v>3</v>
      </c>
      <c r="B40" s="407" t="s">
        <v>455</v>
      </c>
      <c r="C40" s="408"/>
      <c r="D40" s="408"/>
      <c r="E40" s="408"/>
      <c r="F40" s="408"/>
      <c r="G40" s="408"/>
      <c r="H40" s="408"/>
      <c r="I40" s="408"/>
      <c r="J40" s="408"/>
      <c r="K40" s="408"/>
      <c r="L40" s="409"/>
      <c r="M40" s="115"/>
      <c r="N40" s="134"/>
      <c r="O40" s="115"/>
      <c r="P40" s="117"/>
      <c r="Q40" s="125"/>
      <c r="R40" s="125"/>
      <c r="S40" s="20">
        <f>R40-Q40</f>
        <v>0</v>
      </c>
      <c r="T40" s="21" t="e">
        <f t="shared" si="1"/>
        <v>#DIV/0!</v>
      </c>
      <c r="U40" s="115"/>
      <c r="V40" s="115"/>
      <c r="W40" s="115"/>
      <c r="X40" s="117"/>
      <c r="Y40" s="115"/>
      <c r="Z40" s="115"/>
      <c r="AA40" s="115"/>
      <c r="AB40" s="117"/>
      <c r="AC40" s="125">
        <f>SUM(AC41:AC43)</f>
        <v>0</v>
      </c>
      <c r="AD40" s="125">
        <f>SUM(AD41:AD44)</f>
        <v>0</v>
      </c>
      <c r="AE40" s="20">
        <f t="shared" si="4"/>
        <v>0</v>
      </c>
      <c r="AF40" s="21" t="e">
        <f t="shared" si="5"/>
        <v>#DIV/0!</v>
      </c>
    </row>
    <row r="41" spans="1:32" ht="41.25" hidden="1" customHeight="1">
      <c r="A41" s="106" t="s">
        <v>481</v>
      </c>
      <c r="B41" s="407" t="s">
        <v>460</v>
      </c>
      <c r="C41" s="408"/>
      <c r="D41" s="408"/>
      <c r="E41" s="408"/>
      <c r="F41" s="408"/>
      <c r="G41" s="408"/>
      <c r="H41" s="408"/>
      <c r="I41" s="408"/>
      <c r="J41" s="408"/>
      <c r="K41" s="408"/>
      <c r="L41" s="409"/>
      <c r="M41" s="115"/>
      <c r="N41" s="134"/>
      <c r="O41" s="115"/>
      <c r="P41" s="117"/>
      <c r="Q41" s="125"/>
      <c r="R41" s="115"/>
      <c r="S41" s="20">
        <f t="shared" si="0"/>
        <v>0</v>
      </c>
      <c r="T41" s="21" t="e">
        <f t="shared" si="1"/>
        <v>#DIV/0!</v>
      </c>
      <c r="U41" s="115"/>
      <c r="V41" s="115"/>
      <c r="W41" s="115"/>
      <c r="X41" s="117"/>
      <c r="Y41" s="115"/>
      <c r="Z41" s="115"/>
      <c r="AA41" s="115"/>
      <c r="AB41" s="117"/>
      <c r="AC41" s="125"/>
      <c r="AD41" s="132"/>
      <c r="AE41" s="20">
        <f t="shared" ref="AE41:AE45" si="6">AD41-AC41</f>
        <v>0</v>
      </c>
      <c r="AF41" s="21" t="e">
        <f t="shared" si="5"/>
        <v>#DIV/0!</v>
      </c>
    </row>
    <row r="42" spans="1:32" ht="65.25" hidden="1" customHeight="1">
      <c r="A42" s="106" t="s">
        <v>482</v>
      </c>
      <c r="B42" s="463" t="s">
        <v>461</v>
      </c>
      <c r="C42" s="464"/>
      <c r="D42" s="464"/>
      <c r="E42" s="464"/>
      <c r="F42" s="464"/>
      <c r="G42" s="464"/>
      <c r="H42" s="464"/>
      <c r="I42" s="464"/>
      <c r="J42" s="464"/>
      <c r="K42" s="464"/>
      <c r="L42" s="465"/>
      <c r="M42" s="115"/>
      <c r="N42" s="134"/>
      <c r="O42" s="115"/>
      <c r="P42" s="117"/>
      <c r="Q42" s="125"/>
      <c r="R42" s="115"/>
      <c r="S42" s="20">
        <f t="shared" si="0"/>
        <v>0</v>
      </c>
      <c r="T42" s="21" t="e">
        <f t="shared" si="1"/>
        <v>#DIV/0!</v>
      </c>
      <c r="U42" s="115"/>
      <c r="V42" s="115"/>
      <c r="W42" s="115"/>
      <c r="X42" s="117"/>
      <c r="Y42" s="115"/>
      <c r="Z42" s="115"/>
      <c r="AA42" s="115"/>
      <c r="AB42" s="117"/>
      <c r="AC42" s="125"/>
      <c r="AD42" s="132"/>
      <c r="AE42" s="20">
        <f t="shared" si="6"/>
        <v>0</v>
      </c>
      <c r="AF42" s="21" t="e">
        <f t="shared" si="5"/>
        <v>#DIV/0!</v>
      </c>
    </row>
    <row r="43" spans="1:32" ht="42.75" hidden="1" customHeight="1">
      <c r="A43" s="106" t="s">
        <v>483</v>
      </c>
      <c r="B43" s="407" t="s">
        <v>508</v>
      </c>
      <c r="C43" s="408"/>
      <c r="D43" s="408"/>
      <c r="E43" s="408"/>
      <c r="F43" s="408"/>
      <c r="G43" s="408"/>
      <c r="H43" s="408"/>
      <c r="I43" s="408"/>
      <c r="J43" s="408"/>
      <c r="K43" s="408"/>
      <c r="L43" s="409"/>
      <c r="M43" s="115"/>
      <c r="N43" s="134"/>
      <c r="O43" s="115"/>
      <c r="P43" s="117"/>
      <c r="Q43" s="125"/>
      <c r="R43" s="115"/>
      <c r="S43" s="20">
        <f t="shared" si="0"/>
        <v>0</v>
      </c>
      <c r="T43" s="21" t="e">
        <f t="shared" si="1"/>
        <v>#DIV/0!</v>
      </c>
      <c r="U43" s="115"/>
      <c r="V43" s="115"/>
      <c r="W43" s="115"/>
      <c r="X43" s="117"/>
      <c r="Y43" s="115"/>
      <c r="Z43" s="115"/>
      <c r="AA43" s="115"/>
      <c r="AB43" s="117"/>
      <c r="AC43" s="125"/>
      <c r="AD43" s="132"/>
      <c r="AE43" s="20">
        <f t="shared" si="6"/>
        <v>0</v>
      </c>
      <c r="AF43" s="21" t="e">
        <f t="shared" si="5"/>
        <v>#DIV/0!</v>
      </c>
    </row>
    <row r="44" spans="1:32" ht="42.75" hidden="1" customHeight="1">
      <c r="A44" s="106" t="s">
        <v>503</v>
      </c>
      <c r="B44" s="407" t="s">
        <v>502</v>
      </c>
      <c r="C44" s="408"/>
      <c r="D44" s="408"/>
      <c r="E44" s="408"/>
      <c r="F44" s="408"/>
      <c r="G44" s="408"/>
      <c r="H44" s="408"/>
      <c r="I44" s="408"/>
      <c r="J44" s="408"/>
      <c r="K44" s="408"/>
      <c r="L44" s="409"/>
      <c r="M44" s="132"/>
      <c r="N44" s="134"/>
      <c r="O44" s="132"/>
      <c r="P44" s="133"/>
      <c r="Q44" s="125"/>
      <c r="R44" s="132"/>
      <c r="S44" s="20">
        <f t="shared" si="0"/>
        <v>0</v>
      </c>
      <c r="T44" s="21"/>
      <c r="U44" s="132"/>
      <c r="V44" s="132"/>
      <c r="W44" s="132"/>
      <c r="X44" s="133"/>
      <c r="Y44" s="132"/>
      <c r="Z44" s="132"/>
      <c r="AA44" s="132"/>
      <c r="AB44" s="133"/>
      <c r="AC44" s="125"/>
      <c r="AD44" s="132"/>
      <c r="AE44" s="20"/>
      <c r="AF44" s="21"/>
    </row>
    <row r="45" spans="1:32" ht="20.100000000000001" hidden="1" customHeight="1">
      <c r="A45" s="68">
        <v>4</v>
      </c>
      <c r="B45" s="426" t="s">
        <v>456</v>
      </c>
      <c r="C45" s="426"/>
      <c r="D45" s="426"/>
      <c r="E45" s="426"/>
      <c r="F45" s="426"/>
      <c r="G45" s="426"/>
      <c r="H45" s="426"/>
      <c r="I45" s="426"/>
      <c r="J45" s="426"/>
      <c r="K45" s="426"/>
      <c r="L45" s="426"/>
      <c r="M45" s="115"/>
      <c r="N45" s="115"/>
      <c r="O45" s="115"/>
      <c r="P45" s="117"/>
      <c r="Q45" s="140"/>
      <c r="R45" s="115"/>
      <c r="S45" s="20">
        <f t="shared" si="0"/>
        <v>0</v>
      </c>
      <c r="T45" s="136" t="e">
        <f t="shared" si="1"/>
        <v>#DIV/0!</v>
      </c>
      <c r="U45" s="115"/>
      <c r="V45" s="115"/>
      <c r="W45" s="115"/>
      <c r="X45" s="117"/>
      <c r="Y45" s="115"/>
      <c r="Z45" s="115"/>
      <c r="AA45" s="115"/>
      <c r="AB45" s="117"/>
      <c r="AC45" s="132"/>
      <c r="AD45" s="132"/>
      <c r="AE45" s="20">
        <f t="shared" si="6"/>
        <v>0</v>
      </c>
      <c r="AF45" s="136" t="e">
        <f t="shared" si="5"/>
        <v>#DIV/0!</v>
      </c>
    </row>
    <row r="46" spans="1:32" ht="20.100000000000001" hidden="1" customHeight="1">
      <c r="A46" s="106" t="s">
        <v>488</v>
      </c>
      <c r="B46" s="407" t="s">
        <v>489</v>
      </c>
      <c r="C46" s="408"/>
      <c r="D46" s="408"/>
      <c r="E46" s="408"/>
      <c r="F46" s="408"/>
      <c r="G46" s="408"/>
      <c r="H46" s="408"/>
      <c r="I46" s="408"/>
      <c r="J46" s="408"/>
      <c r="K46" s="408"/>
      <c r="L46" s="409"/>
      <c r="M46" s="126"/>
      <c r="N46" s="126"/>
      <c r="O46" s="126"/>
      <c r="P46" s="127"/>
      <c r="Q46" s="140"/>
      <c r="R46" s="126"/>
      <c r="S46" s="20">
        <f>R46-Q46</f>
        <v>0</v>
      </c>
      <c r="T46" s="136" t="e">
        <f>SUM(R46/Q46)*100</f>
        <v>#DIV/0!</v>
      </c>
      <c r="U46" s="126"/>
      <c r="V46" s="126"/>
      <c r="W46" s="126"/>
      <c r="X46" s="127"/>
      <c r="Y46" s="126"/>
      <c r="Z46" s="126"/>
      <c r="AA46" s="126"/>
      <c r="AB46" s="127"/>
      <c r="AC46" s="132"/>
      <c r="AD46" s="132"/>
      <c r="AE46" s="20">
        <f t="shared" ref="AE46:AE47" si="7">AD46-AC46</f>
        <v>0</v>
      </c>
      <c r="AF46" s="136" t="e">
        <f t="shared" ref="AF46:AF47" si="8">SUM(AD46/AC46)*100</f>
        <v>#DIV/0!</v>
      </c>
    </row>
    <row r="47" spans="1:32" ht="20.100000000000001" customHeight="1">
      <c r="A47" s="110">
        <v>1</v>
      </c>
      <c r="B47" s="408" t="s">
        <v>516</v>
      </c>
      <c r="C47" s="408"/>
      <c r="D47" s="408"/>
      <c r="E47" s="408"/>
      <c r="F47" s="408"/>
      <c r="G47" s="408"/>
      <c r="H47" s="408"/>
      <c r="I47" s="408"/>
      <c r="J47" s="408"/>
      <c r="K47" s="408"/>
      <c r="L47" s="409"/>
      <c r="M47" s="115"/>
      <c r="N47" s="115"/>
      <c r="O47" s="115"/>
      <c r="P47" s="117"/>
      <c r="Q47" s="115"/>
      <c r="R47" s="115">
        <v>11</v>
      </c>
      <c r="S47" s="20">
        <f>R47-Q47</f>
        <v>11</v>
      </c>
      <c r="T47" s="136" t="e">
        <f>SUM(R47/Q47)*100</f>
        <v>#DIV/0!</v>
      </c>
      <c r="U47" s="115"/>
      <c r="V47" s="115"/>
      <c r="W47" s="115"/>
      <c r="X47" s="117"/>
      <c r="Y47" s="115"/>
      <c r="Z47" s="115"/>
      <c r="AA47" s="115"/>
      <c r="AB47" s="117"/>
      <c r="AC47" s="132"/>
      <c r="AD47" s="132">
        <f>R47</f>
        <v>11</v>
      </c>
      <c r="AE47" s="20">
        <f t="shared" si="7"/>
        <v>11</v>
      </c>
      <c r="AF47" s="136" t="e">
        <f t="shared" si="8"/>
        <v>#DIV/0!</v>
      </c>
    </row>
    <row r="48" spans="1:32" ht="24.95" customHeight="1">
      <c r="A48" s="407" t="s">
        <v>57</v>
      </c>
      <c r="B48" s="408"/>
      <c r="C48" s="408"/>
      <c r="D48" s="408"/>
      <c r="E48" s="408"/>
      <c r="F48" s="408"/>
      <c r="G48" s="408"/>
      <c r="H48" s="408"/>
      <c r="I48" s="408"/>
      <c r="J48" s="408"/>
      <c r="K48" s="408"/>
      <c r="L48" s="409"/>
      <c r="M48" s="115"/>
      <c r="N48" s="115"/>
      <c r="O48" s="115"/>
      <c r="P48" s="117"/>
      <c r="Q48" s="115">
        <f>Q35+Q45+Q40</f>
        <v>0</v>
      </c>
      <c r="R48" s="115">
        <f>R35+R45+R40+R47</f>
        <v>11</v>
      </c>
      <c r="S48" s="19">
        <f>S35+S45+S40+S47</f>
        <v>11</v>
      </c>
      <c r="T48" s="21" t="e">
        <f>SUM(R48/Q48)*100</f>
        <v>#DIV/0!</v>
      </c>
      <c r="U48" s="115"/>
      <c r="V48" s="115"/>
      <c r="W48" s="115"/>
      <c r="X48" s="117"/>
      <c r="Y48" s="115"/>
      <c r="Z48" s="115"/>
      <c r="AA48" s="115"/>
      <c r="AB48" s="117"/>
      <c r="AC48" s="132">
        <f>AC35+AC45+AC40</f>
        <v>0</v>
      </c>
      <c r="AD48" s="132">
        <f>AD35+AD45+AD40+AD47</f>
        <v>11</v>
      </c>
      <c r="AE48" s="20">
        <f>AD48-AC48</f>
        <v>11</v>
      </c>
      <c r="AF48" s="21" t="e">
        <f t="shared" si="5"/>
        <v>#DIV/0!</v>
      </c>
    </row>
    <row r="49" spans="1:32" ht="24.95" customHeight="1">
      <c r="A49" s="407" t="s">
        <v>58</v>
      </c>
      <c r="B49" s="408"/>
      <c r="C49" s="408"/>
      <c r="D49" s="408"/>
      <c r="E49" s="408"/>
      <c r="F49" s="408"/>
      <c r="G49" s="408"/>
      <c r="H49" s="408"/>
      <c r="I49" s="408"/>
      <c r="J49" s="408"/>
      <c r="K49" s="408"/>
      <c r="L49" s="409"/>
      <c r="M49" s="79" t="e">
        <f>M48/AC48*100</f>
        <v>#DIV/0!</v>
      </c>
      <c r="N49" s="117"/>
      <c r="O49" s="117"/>
      <c r="P49" s="117"/>
      <c r="Q49" s="116"/>
      <c r="R49" s="117"/>
      <c r="S49" s="20"/>
      <c r="T49" s="136" t="e">
        <f>SUM(R49/Q49)*100</f>
        <v>#DIV/0!</v>
      </c>
      <c r="U49" s="79" t="e">
        <f>U48/AC48*100</f>
        <v>#DIV/0!</v>
      </c>
      <c r="V49" s="117"/>
      <c r="W49" s="117"/>
      <c r="X49" s="117"/>
      <c r="Y49" s="79" t="e">
        <f>Y48/AC48*100</f>
        <v>#DIV/0!</v>
      </c>
      <c r="Z49" s="117"/>
      <c r="AA49" s="117"/>
      <c r="AB49" s="117"/>
      <c r="AC49" s="128">
        <v>100</v>
      </c>
      <c r="AD49" s="127"/>
      <c r="AE49" s="20">
        <f>AD49-AC49</f>
        <v>-100</v>
      </c>
      <c r="AF49" s="21">
        <f t="shared" si="5"/>
        <v>0</v>
      </c>
    </row>
    <row r="50" spans="1:32" ht="15" customHeight="1">
      <c r="A50" s="64"/>
      <c r="B50" s="64"/>
      <c r="C50" s="64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</row>
    <row r="51" spans="1:32" ht="15" customHeight="1">
      <c r="A51" s="64"/>
      <c r="B51" s="64"/>
      <c r="C51" s="64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</row>
    <row r="52" spans="1:32" s="94" customFormat="1" ht="31.5" customHeight="1">
      <c r="A52" s="405" t="s">
        <v>253</v>
      </c>
      <c r="B52" s="405"/>
      <c r="C52" s="405"/>
      <c r="D52" s="405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5"/>
      <c r="Q52" s="405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5"/>
      <c r="AD52" s="405"/>
      <c r="AE52" s="405"/>
      <c r="AF52" s="405"/>
    </row>
    <row r="53" spans="1:32" s="81" customFormat="1">
      <c r="A53" s="39"/>
      <c r="B53" s="39"/>
      <c r="C53" s="39"/>
      <c r="D53" s="39"/>
      <c r="E53" s="39"/>
      <c r="F53" s="39"/>
      <c r="G53" s="39"/>
      <c r="H53" s="39"/>
      <c r="I53" s="39"/>
      <c r="J53" s="39"/>
      <c r="L53" s="39"/>
      <c r="AD53" s="467" t="s">
        <v>235</v>
      </c>
      <c r="AE53" s="467"/>
      <c r="AF53" s="467"/>
    </row>
    <row r="54" spans="1:32" s="82" customFormat="1" ht="34.5" customHeight="1">
      <c r="A54" s="427" t="s">
        <v>209</v>
      </c>
      <c r="B54" s="418" t="s">
        <v>335</v>
      </c>
      <c r="C54" s="419"/>
      <c r="D54" s="318" t="s">
        <v>366</v>
      </c>
      <c r="E54" s="318"/>
      <c r="F54" s="425" t="s">
        <v>210</v>
      </c>
      <c r="G54" s="425"/>
      <c r="H54" s="318" t="s">
        <v>211</v>
      </c>
      <c r="I54" s="318"/>
      <c r="J54" s="318" t="s">
        <v>367</v>
      </c>
      <c r="K54" s="318"/>
      <c r="L54" s="466" t="s">
        <v>363</v>
      </c>
      <c r="M54" s="466"/>
      <c r="N54" s="466"/>
      <c r="O54" s="466"/>
      <c r="P54" s="466"/>
      <c r="Q54" s="466"/>
      <c r="R54" s="466"/>
      <c r="S54" s="466"/>
      <c r="T54" s="466"/>
      <c r="U54" s="466"/>
      <c r="V54" s="425" t="s">
        <v>336</v>
      </c>
      <c r="W54" s="425"/>
      <c r="X54" s="425"/>
      <c r="Y54" s="425"/>
      <c r="Z54" s="425"/>
      <c r="AA54" s="425" t="s">
        <v>337</v>
      </c>
      <c r="AB54" s="425"/>
      <c r="AC54" s="425"/>
      <c r="AD54" s="425"/>
      <c r="AE54" s="425"/>
      <c r="AF54" s="425"/>
    </row>
    <row r="55" spans="1:32" s="82" customFormat="1" ht="52.5" customHeight="1">
      <c r="A55" s="427"/>
      <c r="B55" s="448"/>
      <c r="C55" s="449"/>
      <c r="D55" s="318"/>
      <c r="E55" s="318"/>
      <c r="F55" s="425"/>
      <c r="G55" s="425"/>
      <c r="H55" s="318"/>
      <c r="I55" s="318"/>
      <c r="J55" s="318"/>
      <c r="K55" s="318"/>
      <c r="L55" s="425" t="s">
        <v>303</v>
      </c>
      <c r="M55" s="425"/>
      <c r="N55" s="318" t="s">
        <v>308</v>
      </c>
      <c r="O55" s="318"/>
      <c r="P55" s="425" t="s">
        <v>309</v>
      </c>
      <c r="Q55" s="425"/>
      <c r="R55" s="425"/>
      <c r="S55" s="425"/>
      <c r="T55" s="425"/>
      <c r="U55" s="425"/>
      <c r="V55" s="425"/>
      <c r="W55" s="425"/>
      <c r="X55" s="425"/>
      <c r="Y55" s="425"/>
      <c r="Z55" s="425"/>
      <c r="AA55" s="425"/>
      <c r="AB55" s="425"/>
      <c r="AC55" s="425"/>
      <c r="AD55" s="425"/>
      <c r="AE55" s="425"/>
      <c r="AF55" s="425"/>
    </row>
    <row r="56" spans="1:32" s="83" customFormat="1" ht="82.5" customHeight="1">
      <c r="A56" s="427"/>
      <c r="B56" s="420"/>
      <c r="C56" s="421"/>
      <c r="D56" s="318"/>
      <c r="E56" s="318"/>
      <c r="F56" s="425"/>
      <c r="G56" s="425"/>
      <c r="H56" s="318"/>
      <c r="I56" s="318"/>
      <c r="J56" s="318"/>
      <c r="K56" s="318"/>
      <c r="L56" s="425"/>
      <c r="M56" s="425"/>
      <c r="N56" s="318"/>
      <c r="O56" s="318"/>
      <c r="P56" s="425" t="s">
        <v>304</v>
      </c>
      <c r="Q56" s="425"/>
      <c r="R56" s="425" t="s">
        <v>305</v>
      </c>
      <c r="S56" s="425"/>
      <c r="T56" s="425" t="s">
        <v>306</v>
      </c>
      <c r="U56" s="425"/>
      <c r="V56" s="425"/>
      <c r="W56" s="425"/>
      <c r="X56" s="425"/>
      <c r="Y56" s="425"/>
      <c r="Z56" s="425"/>
      <c r="AA56" s="425"/>
      <c r="AB56" s="425"/>
      <c r="AC56" s="425"/>
      <c r="AD56" s="425"/>
      <c r="AE56" s="425"/>
      <c r="AF56" s="425"/>
    </row>
    <row r="57" spans="1:32" s="82" customFormat="1" ht="18.75" customHeight="1">
      <c r="A57" s="45">
        <v>1</v>
      </c>
      <c r="B57" s="357">
        <v>2</v>
      </c>
      <c r="C57" s="359"/>
      <c r="D57" s="318">
        <v>3</v>
      </c>
      <c r="E57" s="318"/>
      <c r="F57" s="318">
        <v>4</v>
      </c>
      <c r="G57" s="318"/>
      <c r="H57" s="318">
        <v>5</v>
      </c>
      <c r="I57" s="318"/>
      <c r="J57" s="318">
        <v>6</v>
      </c>
      <c r="K57" s="318"/>
      <c r="L57" s="357">
        <v>7</v>
      </c>
      <c r="M57" s="359"/>
      <c r="N57" s="357">
        <v>8</v>
      </c>
      <c r="O57" s="359"/>
      <c r="P57" s="318">
        <v>9</v>
      </c>
      <c r="Q57" s="318"/>
      <c r="R57" s="427">
        <v>10</v>
      </c>
      <c r="S57" s="427"/>
      <c r="T57" s="318">
        <v>11</v>
      </c>
      <c r="U57" s="318"/>
      <c r="V57" s="318">
        <v>12</v>
      </c>
      <c r="W57" s="318"/>
      <c r="X57" s="318"/>
      <c r="Y57" s="318"/>
      <c r="Z57" s="318"/>
      <c r="AA57" s="318">
        <v>13</v>
      </c>
      <c r="AB57" s="318"/>
      <c r="AC57" s="318"/>
      <c r="AD57" s="318"/>
      <c r="AE57" s="318"/>
      <c r="AF57" s="318"/>
    </row>
    <row r="58" spans="1:32" s="82" customFormat="1" ht="20.100000000000001" customHeight="1">
      <c r="A58" s="84"/>
      <c r="B58" s="423"/>
      <c r="C58" s="424"/>
      <c r="D58" s="428"/>
      <c r="E58" s="428"/>
      <c r="F58" s="404"/>
      <c r="G58" s="404"/>
      <c r="H58" s="404"/>
      <c r="I58" s="404"/>
      <c r="J58" s="404"/>
      <c r="K58" s="404"/>
      <c r="L58" s="331"/>
      <c r="M58" s="333"/>
      <c r="N58" s="331"/>
      <c r="O58" s="333"/>
      <c r="P58" s="404"/>
      <c r="Q58" s="404"/>
      <c r="R58" s="404"/>
      <c r="S58" s="404"/>
      <c r="T58" s="404"/>
      <c r="U58" s="404"/>
      <c r="V58" s="403"/>
      <c r="W58" s="403"/>
      <c r="X58" s="403"/>
      <c r="Y58" s="403"/>
      <c r="Z58" s="403"/>
      <c r="AA58" s="404"/>
      <c r="AB58" s="404"/>
      <c r="AC58" s="404"/>
      <c r="AD58" s="404"/>
      <c r="AE58" s="404"/>
      <c r="AF58" s="404"/>
    </row>
    <row r="59" spans="1:32" s="82" customFormat="1" ht="20.100000000000001" customHeight="1">
      <c r="A59" s="84"/>
      <c r="B59" s="423"/>
      <c r="C59" s="424"/>
      <c r="D59" s="428"/>
      <c r="E59" s="428"/>
      <c r="F59" s="404"/>
      <c r="G59" s="404"/>
      <c r="H59" s="404"/>
      <c r="I59" s="404"/>
      <c r="J59" s="404"/>
      <c r="K59" s="404"/>
      <c r="L59" s="331"/>
      <c r="M59" s="333"/>
      <c r="N59" s="331"/>
      <c r="O59" s="333"/>
      <c r="P59" s="404"/>
      <c r="Q59" s="404"/>
      <c r="R59" s="404"/>
      <c r="S59" s="404"/>
      <c r="T59" s="404"/>
      <c r="U59" s="404"/>
      <c r="V59" s="403"/>
      <c r="W59" s="403"/>
      <c r="X59" s="403"/>
      <c r="Y59" s="403"/>
      <c r="Z59" s="403"/>
      <c r="AA59" s="404"/>
      <c r="AB59" s="404"/>
      <c r="AC59" s="404"/>
      <c r="AD59" s="404"/>
      <c r="AE59" s="404"/>
      <c r="AF59" s="404"/>
    </row>
    <row r="60" spans="1:32" s="82" customFormat="1" ht="20.100000000000001" customHeight="1">
      <c r="A60" s="84"/>
      <c r="B60" s="423"/>
      <c r="C60" s="424"/>
      <c r="D60" s="428"/>
      <c r="E60" s="428"/>
      <c r="F60" s="404"/>
      <c r="G60" s="404"/>
      <c r="H60" s="404"/>
      <c r="I60" s="404"/>
      <c r="J60" s="404"/>
      <c r="K60" s="404"/>
      <c r="L60" s="331"/>
      <c r="M60" s="333"/>
      <c r="N60" s="331"/>
      <c r="O60" s="333"/>
      <c r="P60" s="404"/>
      <c r="Q60" s="404"/>
      <c r="R60" s="404"/>
      <c r="S60" s="404"/>
      <c r="T60" s="404"/>
      <c r="U60" s="404"/>
      <c r="V60" s="403"/>
      <c r="W60" s="403"/>
      <c r="X60" s="403"/>
      <c r="Y60" s="403"/>
      <c r="Z60" s="403"/>
      <c r="AA60" s="404"/>
      <c r="AB60" s="404"/>
      <c r="AC60" s="404"/>
      <c r="AD60" s="404"/>
      <c r="AE60" s="404"/>
      <c r="AF60" s="404"/>
    </row>
    <row r="61" spans="1:32" s="82" customFormat="1" ht="20.100000000000001" customHeight="1">
      <c r="A61" s="84"/>
      <c r="B61" s="423"/>
      <c r="C61" s="424"/>
      <c r="D61" s="428"/>
      <c r="E61" s="428"/>
      <c r="F61" s="404"/>
      <c r="G61" s="404"/>
      <c r="H61" s="404"/>
      <c r="I61" s="404"/>
      <c r="J61" s="404"/>
      <c r="K61" s="404"/>
      <c r="L61" s="331"/>
      <c r="M61" s="333"/>
      <c r="N61" s="331"/>
      <c r="O61" s="333"/>
      <c r="P61" s="404"/>
      <c r="Q61" s="404"/>
      <c r="R61" s="404"/>
      <c r="S61" s="404"/>
      <c r="T61" s="404"/>
      <c r="U61" s="404"/>
      <c r="V61" s="403"/>
      <c r="W61" s="403"/>
      <c r="X61" s="403"/>
      <c r="Y61" s="403"/>
      <c r="Z61" s="403"/>
      <c r="AA61" s="404"/>
      <c r="AB61" s="404"/>
      <c r="AC61" s="404"/>
      <c r="AD61" s="404"/>
      <c r="AE61" s="404"/>
      <c r="AF61" s="404"/>
    </row>
    <row r="62" spans="1:32" s="82" customFormat="1" ht="20.100000000000001" customHeight="1">
      <c r="A62" s="84"/>
      <c r="B62" s="423"/>
      <c r="C62" s="424"/>
      <c r="D62" s="428"/>
      <c r="E62" s="428"/>
      <c r="F62" s="404"/>
      <c r="G62" s="404"/>
      <c r="H62" s="404"/>
      <c r="I62" s="404"/>
      <c r="J62" s="404"/>
      <c r="K62" s="404"/>
      <c r="L62" s="331"/>
      <c r="M62" s="333"/>
      <c r="N62" s="331"/>
      <c r="O62" s="333"/>
      <c r="P62" s="404"/>
      <c r="Q62" s="404"/>
      <c r="R62" s="404"/>
      <c r="S62" s="404"/>
      <c r="T62" s="404"/>
      <c r="U62" s="404"/>
      <c r="V62" s="403"/>
      <c r="W62" s="403"/>
      <c r="X62" s="403"/>
      <c r="Y62" s="403"/>
      <c r="Z62" s="403"/>
      <c r="AA62" s="404"/>
      <c r="AB62" s="404"/>
      <c r="AC62" s="404"/>
      <c r="AD62" s="404"/>
      <c r="AE62" s="404"/>
      <c r="AF62" s="404"/>
    </row>
    <row r="63" spans="1:32" s="82" customFormat="1" ht="20.100000000000001" customHeight="1">
      <c r="A63" s="84"/>
      <c r="B63" s="423"/>
      <c r="C63" s="424"/>
      <c r="D63" s="428"/>
      <c r="E63" s="428"/>
      <c r="F63" s="404"/>
      <c r="G63" s="404"/>
      <c r="H63" s="404"/>
      <c r="I63" s="404"/>
      <c r="J63" s="404"/>
      <c r="K63" s="404"/>
      <c r="L63" s="331"/>
      <c r="M63" s="333"/>
      <c r="N63" s="331"/>
      <c r="O63" s="333"/>
      <c r="P63" s="404"/>
      <c r="Q63" s="404"/>
      <c r="R63" s="404"/>
      <c r="S63" s="404"/>
      <c r="T63" s="404"/>
      <c r="U63" s="404"/>
      <c r="V63" s="403"/>
      <c r="W63" s="403"/>
      <c r="X63" s="403"/>
      <c r="Y63" s="403"/>
      <c r="Z63" s="403"/>
      <c r="AA63" s="404"/>
      <c r="AB63" s="404"/>
      <c r="AC63" s="404"/>
      <c r="AD63" s="404"/>
      <c r="AE63" s="404"/>
      <c r="AF63" s="404"/>
    </row>
    <row r="64" spans="1:32" s="82" customFormat="1" ht="20.100000000000001" customHeight="1">
      <c r="A64" s="84"/>
      <c r="B64" s="423"/>
      <c r="C64" s="424"/>
      <c r="D64" s="428"/>
      <c r="E64" s="428"/>
      <c r="F64" s="404"/>
      <c r="G64" s="404"/>
      <c r="H64" s="404"/>
      <c r="I64" s="404"/>
      <c r="J64" s="404"/>
      <c r="K64" s="404"/>
      <c r="L64" s="331"/>
      <c r="M64" s="333"/>
      <c r="N64" s="331"/>
      <c r="O64" s="333"/>
      <c r="P64" s="404"/>
      <c r="Q64" s="404"/>
      <c r="R64" s="404"/>
      <c r="S64" s="404"/>
      <c r="T64" s="404"/>
      <c r="U64" s="404"/>
      <c r="V64" s="403"/>
      <c r="W64" s="403"/>
      <c r="X64" s="403"/>
      <c r="Y64" s="403"/>
      <c r="Z64" s="403"/>
      <c r="AA64" s="404"/>
      <c r="AB64" s="404"/>
      <c r="AC64" s="404"/>
      <c r="AD64" s="404"/>
      <c r="AE64" s="404"/>
      <c r="AF64" s="404"/>
    </row>
    <row r="65" spans="1:32" s="82" customFormat="1" ht="24.95" customHeight="1">
      <c r="A65" s="473" t="s">
        <v>57</v>
      </c>
      <c r="B65" s="474"/>
      <c r="C65" s="474"/>
      <c r="D65" s="474"/>
      <c r="E65" s="475"/>
      <c r="F65" s="404"/>
      <c r="G65" s="404"/>
      <c r="H65" s="404"/>
      <c r="I65" s="404"/>
      <c r="J65" s="404"/>
      <c r="K65" s="404"/>
      <c r="L65" s="331"/>
      <c r="M65" s="333"/>
      <c r="N65" s="331"/>
      <c r="O65" s="333"/>
      <c r="P65" s="404"/>
      <c r="Q65" s="404"/>
      <c r="R65" s="404"/>
      <c r="S65" s="404"/>
      <c r="T65" s="404"/>
      <c r="U65" s="404"/>
      <c r="V65" s="403"/>
      <c r="W65" s="403"/>
      <c r="X65" s="403"/>
      <c r="Y65" s="403"/>
      <c r="Z65" s="403"/>
      <c r="AA65" s="404"/>
      <c r="AB65" s="404"/>
      <c r="AC65" s="404"/>
      <c r="AD65" s="404"/>
      <c r="AE65" s="404"/>
      <c r="AF65" s="404"/>
    </row>
    <row r="66" spans="1:32" ht="15" customHeight="1">
      <c r="A66" s="64"/>
      <c r="B66" s="64"/>
      <c r="C66" s="64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</row>
    <row r="67" spans="1:32" ht="15" customHeight="1">
      <c r="A67" s="64"/>
      <c r="B67" s="64"/>
      <c r="C67" s="64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</row>
    <row r="68" spans="1:32" ht="15" customHeight="1">
      <c r="A68" s="64"/>
      <c r="B68" s="64"/>
      <c r="C68" s="64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</row>
    <row r="69" spans="1:32" ht="15" customHeight="1">
      <c r="A69" s="64"/>
      <c r="B69" s="64"/>
      <c r="C69" s="64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</row>
    <row r="70" spans="1:32" s="93" customFormat="1" ht="18" customHeight="1">
      <c r="A70" s="471" t="s">
        <v>484</v>
      </c>
      <c r="B70" s="471"/>
      <c r="C70" s="471"/>
      <c r="D70" s="471"/>
      <c r="E70" s="471"/>
      <c r="F70" s="471"/>
      <c r="G70" s="471"/>
      <c r="H70" s="95"/>
      <c r="I70" s="95"/>
      <c r="J70" s="95"/>
      <c r="K70" s="95"/>
      <c r="L70" s="95"/>
      <c r="M70" s="102"/>
      <c r="N70" s="102"/>
      <c r="O70" s="102"/>
      <c r="P70" s="472"/>
      <c r="Q70" s="472"/>
      <c r="R70" s="472"/>
      <c r="S70" s="472"/>
      <c r="T70" s="472"/>
      <c r="U70" s="95"/>
      <c r="V70" s="95"/>
      <c r="W70" s="310"/>
      <c r="X70" s="310"/>
      <c r="Y70" s="310"/>
      <c r="Z70" s="310"/>
      <c r="AA70" s="310"/>
      <c r="AC70" s="93" t="s">
        <v>434</v>
      </c>
    </row>
    <row r="71" spans="1:32" s="28" customFormat="1">
      <c r="B71" s="470" t="s">
        <v>77</v>
      </c>
      <c r="C71" s="470"/>
      <c r="D71" s="470"/>
      <c r="E71" s="470"/>
      <c r="F71" s="470"/>
      <c r="G71" s="470"/>
      <c r="H71" s="64"/>
      <c r="I71" s="64"/>
      <c r="J71" s="66"/>
      <c r="K71" s="66"/>
      <c r="L71" s="66"/>
      <c r="M71" s="112"/>
      <c r="N71" s="39"/>
      <c r="O71" s="39"/>
      <c r="P71" s="39"/>
      <c r="Q71" s="39"/>
      <c r="R71" s="39" t="s">
        <v>78</v>
      </c>
      <c r="S71" s="112"/>
      <c r="T71" s="112"/>
      <c r="U71" s="112"/>
      <c r="V71" s="39"/>
      <c r="W71" s="112"/>
      <c r="X71" s="112"/>
      <c r="Y71" s="112"/>
      <c r="Z71" s="112"/>
      <c r="AA71" s="112"/>
      <c r="AB71" s="470" t="s">
        <v>128</v>
      </c>
      <c r="AC71" s="470"/>
      <c r="AD71" s="470"/>
      <c r="AE71" s="470"/>
      <c r="AF71" s="470"/>
    </row>
    <row r="72" spans="1:32" s="85" customFormat="1" ht="16.5" customHeight="1">
      <c r="C72" s="86"/>
      <c r="D72" s="87"/>
      <c r="E72" s="87"/>
      <c r="F72" s="88"/>
      <c r="G72" s="88"/>
      <c r="H72" s="88"/>
      <c r="I72" s="88"/>
      <c r="J72" s="88"/>
      <c r="K72" s="88"/>
      <c r="L72" s="88"/>
      <c r="M72" s="88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</row>
    <row r="73" spans="1:32" s="28" customFormat="1" ht="15" customHeight="1">
      <c r="F73" s="26"/>
      <c r="G73" s="26"/>
      <c r="H73" s="26"/>
      <c r="I73" s="111"/>
      <c r="J73" s="111"/>
      <c r="K73" s="111"/>
      <c r="L73" s="111"/>
      <c r="M73" s="112"/>
      <c r="N73" s="112"/>
      <c r="O73" s="112"/>
      <c r="P73" s="112"/>
      <c r="Q73" s="111"/>
      <c r="R73" s="111"/>
      <c r="S73" s="111"/>
      <c r="T73" s="111"/>
      <c r="U73" s="112"/>
      <c r="V73" s="112"/>
      <c r="W73" s="112"/>
      <c r="X73" s="111"/>
      <c r="Y73" s="111"/>
      <c r="Z73" s="111"/>
      <c r="AA73" s="111"/>
      <c r="AB73" s="112"/>
      <c r="AC73" s="112"/>
      <c r="AD73" s="112"/>
      <c r="AE73" s="112"/>
      <c r="AF73" s="112"/>
    </row>
    <row r="74" spans="1:32" ht="3.75" hidden="1" customHeight="1">
      <c r="C74" s="89"/>
      <c r="D74" s="89"/>
      <c r="E74" s="89"/>
      <c r="F74" s="89"/>
      <c r="G74" s="89"/>
      <c r="H74" s="89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89"/>
      <c r="V74" s="89"/>
    </row>
    <row r="75" spans="1:32" s="98" customFormat="1" ht="102" customHeight="1">
      <c r="A75" s="468"/>
      <c r="B75" s="468"/>
      <c r="C75" s="468"/>
      <c r="D75" s="468"/>
      <c r="E75" s="468"/>
      <c r="F75" s="468"/>
      <c r="G75" s="468"/>
      <c r="H75" s="468"/>
      <c r="I75" s="468"/>
      <c r="J75" s="468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469"/>
      <c r="AE75" s="469"/>
      <c r="AF75" s="469"/>
    </row>
    <row r="76" spans="1:32"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</row>
    <row r="77" spans="1:32">
      <c r="C77" s="91"/>
    </row>
    <row r="80" spans="1:32">
      <c r="C80" s="92"/>
    </row>
    <row r="81" spans="3:3">
      <c r="C81" s="92"/>
    </row>
    <row r="82" spans="3:3">
      <c r="C82" s="92"/>
    </row>
    <row r="83" spans="3:3">
      <c r="C83" s="92"/>
    </row>
    <row r="84" spans="3:3">
      <c r="C84" s="92"/>
    </row>
    <row r="85" spans="3:3">
      <c r="C85" s="92"/>
    </row>
    <row r="86" spans="3:3">
      <c r="C86" s="92"/>
    </row>
  </sheetData>
  <mergeCells count="307">
    <mergeCell ref="V60:Z60"/>
    <mergeCell ref="AE20:AF20"/>
    <mergeCell ref="AA21:AB21"/>
    <mergeCell ref="AE21:AF21"/>
    <mergeCell ref="H64:I64"/>
    <mergeCell ref="J64:K64"/>
    <mergeCell ref="H61:I61"/>
    <mergeCell ref="J61:K61"/>
    <mergeCell ref="L64:M64"/>
    <mergeCell ref="N64:O64"/>
    <mergeCell ref="P64:Q64"/>
    <mergeCell ref="P63:Q63"/>
    <mergeCell ref="R61:S61"/>
    <mergeCell ref="P60:Q60"/>
    <mergeCell ref="R60:S60"/>
    <mergeCell ref="P61:Q61"/>
    <mergeCell ref="N63:O63"/>
    <mergeCell ref="R59:S59"/>
    <mergeCell ref="N58:O58"/>
    <mergeCell ref="V58:Z58"/>
    <mergeCell ref="B47:L47"/>
    <mergeCell ref="B36:L36"/>
    <mergeCell ref="J54:K56"/>
    <mergeCell ref="B46:L46"/>
    <mergeCell ref="AD1:AF1"/>
    <mergeCell ref="AD2:AF2"/>
    <mergeCell ref="T65:U65"/>
    <mergeCell ref="V65:Z65"/>
    <mergeCell ref="T63:U63"/>
    <mergeCell ref="T58:U58"/>
    <mergeCell ref="T62:U62"/>
    <mergeCell ref="V59:Z59"/>
    <mergeCell ref="V63:Z63"/>
    <mergeCell ref="T64:U64"/>
    <mergeCell ref="V64:Z64"/>
    <mergeCell ref="AC21:AD21"/>
    <mergeCell ref="AA20:AB20"/>
    <mergeCell ref="AC20:AD20"/>
    <mergeCell ref="AE23:AF23"/>
    <mergeCell ref="AE31:AE32"/>
    <mergeCell ref="AF31:AF32"/>
    <mergeCell ref="AE22:AF22"/>
    <mergeCell ref="U10:W10"/>
    <mergeCell ref="AA64:AF64"/>
    <mergeCell ref="AA61:AF61"/>
    <mergeCell ref="AA62:AF62"/>
    <mergeCell ref="AA63:AF63"/>
    <mergeCell ref="U8:W8"/>
    <mergeCell ref="A75:J75"/>
    <mergeCell ref="AD75:AF75"/>
    <mergeCell ref="W70:AA70"/>
    <mergeCell ref="B71:G71"/>
    <mergeCell ref="AB71:AF71"/>
    <mergeCell ref="A70:G70"/>
    <mergeCell ref="P70:T70"/>
    <mergeCell ref="H65:I65"/>
    <mergeCell ref="L65:M65"/>
    <mergeCell ref="R65:S65"/>
    <mergeCell ref="N65:O65"/>
    <mergeCell ref="J65:K65"/>
    <mergeCell ref="P65:Q65"/>
    <mergeCell ref="A65:E65"/>
    <mergeCell ref="F65:G65"/>
    <mergeCell ref="AA65:AF65"/>
    <mergeCell ref="AA58:AF58"/>
    <mergeCell ref="AA59:AF59"/>
    <mergeCell ref="AE24:AF24"/>
    <mergeCell ref="AC23:AD23"/>
    <mergeCell ref="W22:X22"/>
    <mergeCell ref="R31:R32"/>
    <mergeCell ref="Y24:Z24"/>
    <mergeCell ref="Z31:Z32"/>
    <mergeCell ref="V57:Z57"/>
    <mergeCell ref="R57:S57"/>
    <mergeCell ref="T57:U57"/>
    <mergeCell ref="V54:Z56"/>
    <mergeCell ref="AA54:AF56"/>
    <mergeCell ref="AD53:AF53"/>
    <mergeCell ref="AD31:AD32"/>
    <mergeCell ref="Y25:Z25"/>
    <mergeCell ref="W25:X25"/>
    <mergeCell ref="Y23:Z23"/>
    <mergeCell ref="AB31:AB32"/>
    <mergeCell ref="Z29:AB29"/>
    <mergeCell ref="Y31:Y32"/>
    <mergeCell ref="AA31:AA32"/>
    <mergeCell ref="W31:W32"/>
    <mergeCell ref="X31:X32"/>
    <mergeCell ref="AA24:AB24"/>
    <mergeCell ref="AA25:AB25"/>
    <mergeCell ref="B41:L41"/>
    <mergeCell ref="B42:L42"/>
    <mergeCell ref="B43:L43"/>
    <mergeCell ref="B37:L37"/>
    <mergeCell ref="B38:L38"/>
    <mergeCell ref="B24:C24"/>
    <mergeCell ref="R56:S56"/>
    <mergeCell ref="T56:U56"/>
    <mergeCell ref="L54:U54"/>
    <mergeCell ref="H24:Q24"/>
    <mergeCell ref="R24:V24"/>
    <mergeCell ref="Q30:T30"/>
    <mergeCell ref="N31:N32"/>
    <mergeCell ref="O31:O32"/>
    <mergeCell ref="Q31:Q32"/>
    <mergeCell ref="B44:L44"/>
    <mergeCell ref="AC31:AC32"/>
    <mergeCell ref="W18:X19"/>
    <mergeCell ref="X12:Z12"/>
    <mergeCell ref="AA11:AC11"/>
    <mergeCell ref="AA9:AC9"/>
    <mergeCell ref="X8:Z8"/>
    <mergeCell ref="Y21:Z21"/>
    <mergeCell ref="Y18:Z19"/>
    <mergeCell ref="U30:X30"/>
    <mergeCell ref="R21:V21"/>
    <mergeCell ref="W21:X21"/>
    <mergeCell ref="R23:V23"/>
    <mergeCell ref="W23:X23"/>
    <mergeCell ref="Y22:Z22"/>
    <mergeCell ref="AA22:AB22"/>
    <mergeCell ref="R20:V20"/>
    <mergeCell ref="A25:V25"/>
    <mergeCell ref="D20:G20"/>
    <mergeCell ref="W20:X20"/>
    <mergeCell ref="Y20:Z20"/>
    <mergeCell ref="H22:Q22"/>
    <mergeCell ref="R22:V22"/>
    <mergeCell ref="AC22:AD22"/>
    <mergeCell ref="AC24:AD24"/>
    <mergeCell ref="A17:A19"/>
    <mergeCell ref="D17:G19"/>
    <mergeCell ref="H17:Q19"/>
    <mergeCell ref="N5:Q6"/>
    <mergeCell ref="N7:Q7"/>
    <mergeCell ref="AD10:AF10"/>
    <mergeCell ref="X10:Z10"/>
    <mergeCell ref="U9:W9"/>
    <mergeCell ref="AD8:AF8"/>
    <mergeCell ref="X9:Z9"/>
    <mergeCell ref="X11:Z11"/>
    <mergeCell ref="AE18:AF19"/>
    <mergeCell ref="AC18:AD19"/>
    <mergeCell ref="U12:W12"/>
    <mergeCell ref="AA12:AC12"/>
    <mergeCell ref="R17:V19"/>
    <mergeCell ref="R11:T11"/>
    <mergeCell ref="R12:T12"/>
    <mergeCell ref="AD12:AF12"/>
    <mergeCell ref="AD11:AF11"/>
    <mergeCell ref="R10:T10"/>
    <mergeCell ref="R9:T9"/>
    <mergeCell ref="U11:W11"/>
    <mergeCell ref="B9:C9"/>
    <mergeCell ref="N9:Q9"/>
    <mergeCell ref="A5:A6"/>
    <mergeCell ref="B5:C6"/>
    <mergeCell ref="B7:C7"/>
    <mergeCell ref="B8:C8"/>
    <mergeCell ref="N11:Q11"/>
    <mergeCell ref="R5:AF5"/>
    <mergeCell ref="R7:T7"/>
    <mergeCell ref="R6:T6"/>
    <mergeCell ref="AD6:AF6"/>
    <mergeCell ref="U7:W7"/>
    <mergeCell ref="AD7:AF7"/>
    <mergeCell ref="U6:W6"/>
    <mergeCell ref="X6:Z6"/>
    <mergeCell ref="AA7:AC7"/>
    <mergeCell ref="X7:Z7"/>
    <mergeCell ref="AA6:AC6"/>
    <mergeCell ref="R8:T8"/>
    <mergeCell ref="AA10:AC10"/>
    <mergeCell ref="G11:M11"/>
    <mergeCell ref="B10:C10"/>
    <mergeCell ref="B11:C11"/>
    <mergeCell ref="D5:F6"/>
    <mergeCell ref="N8:Q8"/>
    <mergeCell ref="T59:U59"/>
    <mergeCell ref="J60:K60"/>
    <mergeCell ref="N10:Q10"/>
    <mergeCell ref="B21:C21"/>
    <mergeCell ref="S31:S32"/>
    <mergeCell ref="T31:T32"/>
    <mergeCell ref="P31:P32"/>
    <mergeCell ref="B30:L32"/>
    <mergeCell ref="M31:M32"/>
    <mergeCell ref="D21:G21"/>
    <mergeCell ref="B22:C22"/>
    <mergeCell ref="D24:G24"/>
    <mergeCell ref="B23:C23"/>
    <mergeCell ref="D23:G23"/>
    <mergeCell ref="H23:Q23"/>
    <mergeCell ref="D22:G22"/>
    <mergeCell ref="D54:E56"/>
    <mergeCell ref="F54:G56"/>
    <mergeCell ref="H21:Q21"/>
    <mergeCell ref="T60:U60"/>
    <mergeCell ref="B54:C56"/>
    <mergeCell ref="B39:L39"/>
    <mergeCell ref="R58:S58"/>
    <mergeCell ref="F57:G57"/>
    <mergeCell ref="L57:M57"/>
    <mergeCell ref="D58:E58"/>
    <mergeCell ref="F58:G58"/>
    <mergeCell ref="B59:C59"/>
    <mergeCell ref="H57:I57"/>
    <mergeCell ref="J57:K57"/>
    <mergeCell ref="B57:C57"/>
    <mergeCell ref="H58:I58"/>
    <mergeCell ref="J58:K58"/>
    <mergeCell ref="R62:S62"/>
    <mergeCell ref="D60:E60"/>
    <mergeCell ref="F60:G60"/>
    <mergeCell ref="B63:C63"/>
    <mergeCell ref="B64:C64"/>
    <mergeCell ref="D62:E62"/>
    <mergeCell ref="D64:E64"/>
    <mergeCell ref="F64:G64"/>
    <mergeCell ref="D63:E63"/>
    <mergeCell ref="F63:G63"/>
    <mergeCell ref="D61:E61"/>
    <mergeCell ref="F61:G61"/>
    <mergeCell ref="F62:G62"/>
    <mergeCell ref="B60:C60"/>
    <mergeCell ref="B62:C62"/>
    <mergeCell ref="N62:O62"/>
    <mergeCell ref="P62:Q62"/>
    <mergeCell ref="L62:M62"/>
    <mergeCell ref="L61:M61"/>
    <mergeCell ref="H62:I62"/>
    <mergeCell ref="J62:K62"/>
    <mergeCell ref="R63:S63"/>
    <mergeCell ref="R64:S64"/>
    <mergeCell ref="H60:I60"/>
    <mergeCell ref="AA60:AF60"/>
    <mergeCell ref="G8:M8"/>
    <mergeCell ref="G9:M9"/>
    <mergeCell ref="G10:M10"/>
    <mergeCell ref="AD29:AF29"/>
    <mergeCell ref="AA23:AB23"/>
    <mergeCell ref="AC25:AD25"/>
    <mergeCell ref="AE25:AF25"/>
    <mergeCell ref="B45:L45"/>
    <mergeCell ref="W24:X24"/>
    <mergeCell ref="H20:Q20"/>
    <mergeCell ref="A12:M12"/>
    <mergeCell ref="N12:Q12"/>
    <mergeCell ref="AA8:AC8"/>
    <mergeCell ref="D11:F11"/>
    <mergeCell ref="B20:C20"/>
    <mergeCell ref="A49:L49"/>
    <mergeCell ref="AA57:AF57"/>
    <mergeCell ref="D59:E59"/>
    <mergeCell ref="B17:C19"/>
    <mergeCell ref="L60:M60"/>
    <mergeCell ref="N60:O60"/>
    <mergeCell ref="P57:Q57"/>
    <mergeCell ref="N57:O57"/>
    <mergeCell ref="D7:F7"/>
    <mergeCell ref="D8:F8"/>
    <mergeCell ref="D9:F9"/>
    <mergeCell ref="D10:F10"/>
    <mergeCell ref="G5:M6"/>
    <mergeCell ref="L63:M63"/>
    <mergeCell ref="H63:I63"/>
    <mergeCell ref="J63:K63"/>
    <mergeCell ref="P56:Q56"/>
    <mergeCell ref="J59:K59"/>
    <mergeCell ref="L59:M59"/>
    <mergeCell ref="L58:M58"/>
    <mergeCell ref="N55:O56"/>
    <mergeCell ref="P59:Q59"/>
    <mergeCell ref="N59:O59"/>
    <mergeCell ref="P58:Q58"/>
    <mergeCell ref="A48:L48"/>
    <mergeCell ref="P55:U55"/>
    <mergeCell ref="L55:M56"/>
    <mergeCell ref="B58:C58"/>
    <mergeCell ref="B35:L35"/>
    <mergeCell ref="B40:L40"/>
    <mergeCell ref="A54:A56"/>
    <mergeCell ref="H54:I56"/>
    <mergeCell ref="V62:Z62"/>
    <mergeCell ref="T61:U61"/>
    <mergeCell ref="V61:Z61"/>
    <mergeCell ref="A3:AF3"/>
    <mergeCell ref="A15:AF15"/>
    <mergeCell ref="A28:AF28"/>
    <mergeCell ref="A52:AF52"/>
    <mergeCell ref="B33:L33"/>
    <mergeCell ref="B34:L34"/>
    <mergeCell ref="U31:U32"/>
    <mergeCell ref="V31:V32"/>
    <mergeCell ref="AC30:AF30"/>
    <mergeCell ref="G7:M7"/>
    <mergeCell ref="A30:A32"/>
    <mergeCell ref="Y30:AB30"/>
    <mergeCell ref="M30:P30"/>
    <mergeCell ref="AA18:AB19"/>
    <mergeCell ref="W17:AF17"/>
    <mergeCell ref="AD9:AF9"/>
    <mergeCell ref="F59:G59"/>
    <mergeCell ref="H59:I59"/>
    <mergeCell ref="B61:C61"/>
    <mergeCell ref="N61:O61"/>
    <mergeCell ref="D57:E57"/>
  </mergeCells>
  <phoneticPr fontId="3" type="noConversion"/>
  <pageMargins left="0.39370078740157483" right="0.23622047244094491" top="0.59055118110236227" bottom="0.39370078740157483" header="0.31496062992125984" footer="0.31496062992125984"/>
  <pageSetup paperSize="9" scale="38" orientation="landscape" horizontalDpi="4294967293" verticalDpi="1200" r:id="rId1"/>
  <headerFooter alignWithMargins="0"/>
  <rowBreaks count="1" manualBreakCount="1">
    <brk id="49" max="3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фінплан - зведені показники</vt:lpstr>
      <vt:lpstr>1. Фін результат</vt:lpstr>
      <vt:lpstr>2. Розрахунки з бюджетом</vt:lpstr>
      <vt:lpstr>3. Рух грошових коштів</vt:lpstr>
      <vt:lpstr>4. Кап. інвестиції</vt:lpstr>
      <vt:lpstr> 5. Коефіцієнти</vt:lpstr>
      <vt:lpstr>6.1. Інша інфо_1</vt:lpstr>
      <vt:lpstr>6.2. Інша інфо_2</vt:lpstr>
      <vt:lpstr>' 5. Коефіцієнти'!Заголовки_для_печати</vt:lpstr>
      <vt:lpstr>'1. Фін результат'!Заголовки_для_печати</vt:lpstr>
      <vt:lpstr>'2. Розрахунки з бюджетом'!Заголовки_для_печати</vt:lpstr>
      <vt:lpstr>'3. Рух грошових коштів'!Заголовки_для_печати</vt:lpstr>
      <vt:lpstr>'фінплан - зведені показники'!Заголовки_для_печати</vt:lpstr>
      <vt:lpstr>' 5. Коефіцієнти'!Область_печати</vt:lpstr>
      <vt:lpstr>'1. Фін результат'!Область_печати</vt:lpstr>
      <vt:lpstr>'2. Розрахунки з бюджетом'!Область_печати</vt:lpstr>
      <vt:lpstr>'3. Рух грошових коштів'!Область_печати</vt:lpstr>
      <vt:lpstr>'4. Кап. інвестиції'!Область_печати</vt:lpstr>
      <vt:lpstr>'6.1. Інша інфо_1'!Область_печати</vt:lpstr>
      <vt:lpstr>'6.2. Інша інфо_2'!Область_печати</vt:lpstr>
      <vt:lpstr>'фінплан - зведені показники'!Область_печати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Viktoria</cp:lastModifiedBy>
  <cp:lastPrinted>2020-01-17T05:14:52Z</cp:lastPrinted>
  <dcterms:created xsi:type="dcterms:W3CDTF">2003-03-13T16:00:22Z</dcterms:created>
  <dcterms:modified xsi:type="dcterms:W3CDTF">2020-04-25T16:33:23Z</dcterms:modified>
</cp:coreProperties>
</file>