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0" windowWidth="27795" windowHeight="11985"/>
  </bookViews>
  <sheets>
    <sheet name="1" sheetId="4" r:id="rId1"/>
  </sheets>
  <calcPr calcId="145621"/>
</workbook>
</file>

<file path=xl/calcChain.xml><?xml version="1.0" encoding="utf-8"?>
<calcChain xmlns="http://schemas.openxmlformats.org/spreadsheetml/2006/main">
  <c r="G25" i="4" l="1"/>
  <c r="H15" i="4" l="1"/>
  <c r="H6" i="4" l="1"/>
  <c r="H5" i="4" l="1"/>
  <c r="G18" i="4" l="1"/>
  <c r="G17" i="4"/>
  <c r="G16" i="4"/>
  <c r="G15" i="4"/>
  <c r="G7" i="4"/>
  <c r="G6" i="4"/>
  <c r="G5" i="4"/>
  <c r="I11" i="4" l="1"/>
  <c r="H16" i="4" l="1"/>
  <c r="H25" i="4" l="1"/>
  <c r="E25" i="4"/>
  <c r="F25" i="4"/>
  <c r="C25" i="4" l="1"/>
  <c r="D25" i="4"/>
  <c r="I21" i="4"/>
  <c r="I20" i="4"/>
  <c r="I19" i="4"/>
  <c r="I6" i="4" l="1"/>
  <c r="I7" i="4"/>
  <c r="I24" i="4" l="1"/>
  <c r="I18" i="4" l="1"/>
  <c r="I23" i="4" l="1"/>
  <c r="I8" i="4"/>
  <c r="I22" i="4" l="1"/>
  <c r="I17" i="4" l="1"/>
  <c r="I16" i="4"/>
  <c r="I15" i="4"/>
  <c r="I14" i="4"/>
  <c r="I13" i="4"/>
  <c r="I12" i="4"/>
  <c r="I10" i="4"/>
  <c r="I9" i="4"/>
  <c r="I5" i="4"/>
  <c r="I25" i="4" l="1"/>
</calcChain>
</file>

<file path=xl/sharedStrings.xml><?xml version="1.0" encoding="utf-8"?>
<sst xmlns="http://schemas.openxmlformats.org/spreadsheetml/2006/main" count="69" uniqueCount="54">
  <si>
    <t>КПКВК/КЕКВ</t>
  </si>
  <si>
    <t>Напрями використання бюджетних коштів                                                              (з урахуванням змін)</t>
  </si>
  <si>
    <t>Розмір запланованих бюджетних коштів на рік (грн.)</t>
  </si>
  <si>
    <t>Розмір запланованих бюджетних коштів на звітний місяць (грн.)</t>
  </si>
  <si>
    <t>Розмір використання бюджетних коштів на звітний місяць (грн.)</t>
  </si>
  <si>
    <t>Загальний (наростаючим підсумком) кількісний розмір виконання показника</t>
  </si>
  <si>
    <t>Розмір запланованих бюджетних коштів на звітний період (грн.)</t>
  </si>
  <si>
    <t>Загальний (наростаючим підсумком) розмір використання бюджетних коштів (грн.)</t>
  </si>
  <si>
    <t>Відхилення фактичних показникив від планових (грн.)                (7 - 8 = 9)</t>
  </si>
  <si>
    <t>Пояснення причин відхилення</t>
  </si>
  <si>
    <t>Заходи міської цільової програми</t>
  </si>
  <si>
    <t>2</t>
  </si>
  <si>
    <t>1216020/    2610</t>
  </si>
  <si>
    <t>Поворотня фінансова підтримка діяльності КП "Теплоенерго" на погашення заборгованості перед ПАТ "КВБЗ"</t>
  </si>
  <si>
    <t>1216020/   2610</t>
  </si>
  <si>
    <t>Розробка енергоефективної схеми теплопостачання міста Кременчука</t>
  </si>
  <si>
    <t>Разом:</t>
  </si>
  <si>
    <t>Виконала, Максимова,0972452867</t>
  </si>
  <si>
    <t>Директор</t>
  </si>
  <si>
    <t>В.М. Одношевний</t>
  </si>
  <si>
    <t>Реструктиризація заборгованості за природній газ (місцева гарантія)</t>
  </si>
  <si>
    <t>Придбання труб для заміни аварійних ділянок мереж централізованого опалення та гарячого водопостачання</t>
  </si>
  <si>
    <t>Внески до статутного капіталу КП "Теплоенерго" на проектування та виконання робіт по реконструкції котелень з заміною котлів</t>
  </si>
  <si>
    <t>1217670/ 3210</t>
  </si>
  <si>
    <t>Внески до статутного капіталу КП "Теплоенерго" на проектування та виконання робіт по заміні димових труб котелень</t>
  </si>
  <si>
    <t>Внески до статуного капіталу КП "Теплоенерго" на реконструкцію інженерних вводів системи опалення з встановленням вузлів обліку споживання теплової енергії житлових будинків</t>
  </si>
  <si>
    <t>1217670/ 3212</t>
  </si>
  <si>
    <t xml:space="preserve">Інформація по КП "Теплоенерго" щодо цільового використання бюджетних коштів, затверджених планом використання у бюджетному процесі, з урахуванням змін </t>
  </si>
  <si>
    <t xml:space="preserve">станом на  </t>
  </si>
  <si>
    <t>року</t>
  </si>
  <si>
    <t>Фінансова підтримка діяльності на погашення заборгованості перед ПАТ "КВБЗ" на умовах повернення до 01.12.2019</t>
  </si>
  <si>
    <t>Реструктуризація заборгованості за природній газ (місцева гарантія)</t>
  </si>
  <si>
    <t>Внески у статутний капітал</t>
  </si>
  <si>
    <t>Паливно-мастильні матеріали</t>
  </si>
  <si>
    <t xml:space="preserve">Придбання паливно-мастильних матеріалів для прибирання снігу на об'єктах благоустрою в межах м. Кременчука </t>
  </si>
  <si>
    <t>Залишок утворився, так як оплата здійснюється чітко вказаних сум в накладних за отриманий товар.</t>
  </si>
  <si>
    <t>Внески до статутного капіталу на реконструкцію існуючої теплової мережі у мікрорайоні Раківка міста Кременчука з виносом та заміною ділянки трубопроводів від тепломережі до існуючої ТК 1/1</t>
  </si>
  <si>
    <t>Виконання забов'язань, які виникли у 2018 році та не були профінансовані, на оплату послуг з ремонту та повірки загальнобудинкових теплових приладів обліку</t>
  </si>
  <si>
    <t>Погашення забов'язань за 2018 рік</t>
  </si>
  <si>
    <t>Виконання забов'язань, які виникли у 2018 році та не були профінансовані, по розробці енергоефективної схеми теплопостачання міста Кременчука</t>
  </si>
  <si>
    <t>Відхилення фактичних показників виникло, так як запланована сума на червень 2019 року не була профінансована з місцевого бюджету</t>
  </si>
  <si>
    <t>1216020/2610</t>
  </si>
  <si>
    <t>Виплата заробітної плати</t>
  </si>
  <si>
    <t>Поповнення обігових коштів</t>
  </si>
  <si>
    <t>Залишок утворився за рахунок внесених змін до помісячного плану асигнувань місцевого бюджету а також не було необхідності в фінансуванні, так як процедура відкритих торгів скасована 19.07.19, згідно перевірки Держадитслужби.</t>
  </si>
  <si>
    <t>Станом на 31.07.19 запланована на липень сума не була профінансована з місцевого бюджету.</t>
  </si>
  <si>
    <t>Станом на 31.07.19 запланована сума на липень не була профінансована з місцевого бюджету.</t>
  </si>
  <si>
    <t>Залишок утворився згідно того, що проплата здійснюється чітко по вказаним помісячним сумам в графіках сплати договорів реструктиризації</t>
  </si>
  <si>
    <t>В липні місяці 2019 року сума була повністю профінансована з місцевого бюджету та використана.</t>
  </si>
  <si>
    <t>Залишок утворився, так як оплата здійснюється чітко вказаних сум в актах виконаних робіт за отриманий товар.</t>
  </si>
  <si>
    <t>Послуга по технічному обслуговуванню автомобілів</t>
  </si>
  <si>
    <t>Витрати по заробітній плати та нарахування єдиного соціального внеску</t>
  </si>
  <si>
    <t>Відхилення фактичних показників виникло, так як на заплановану суму 1400 000,00 грн. не були взяті фінансові забов'язання в ДКСУ                              м .Кременчука, у зв'язку з тим, що тривають  гідравличні випробування і визначається конкретний діаметр труб необхідних для заміни аварійних мереж.Залишок в розмірі 238,00 грн. утворився, так як проплата здійснюється чітко по наданим документам постачальника на оплату.</t>
  </si>
  <si>
    <t>В лютому місяці було взято та зареєстровано фінансових зобов'язань 15 040 000 грн., з яких станом на 31.05.2019 було сплачено                    10 142 771,94 грн.. Станом на 31.07.19 р., кредиторська заборгованість по фінансовим зобов'язанням складає 4 457228,06 грн.,  так як після реєстрації забов'язань в ГУДКСУ                     м. Кременчук були внесені зміни до помісячного плану асигнуваннь, а саме перенесення планових помісячних 2019 року. Відхилення фактичних показників виникло за рахунок відсутності фінансування з місцевого бюджету за липень 2019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</si>
</sst>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49" fontId="8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Border="1"/>
    <xf numFmtId="0" fontId="1" fillId="0" borderId="0" xfId="0" applyFont="1" applyFill="1" applyBorder="1"/>
    <xf numFmtId="4" fontId="1" fillId="0" borderId="0" xfId="0" applyNumberFormat="1" applyFont="1" applyBorder="1"/>
    <xf numFmtId="0" fontId="1" fillId="0" borderId="0" xfId="0" applyFont="1" applyBorder="1"/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/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64" fontId="11" fillId="2" borderId="0" xfId="1" applyNumberFormat="1" applyFont="1" applyFill="1" applyBorder="1"/>
    <xf numFmtId="43" fontId="1" fillId="0" borderId="0" xfId="0" applyNumberFormat="1" applyFont="1"/>
    <xf numFmtId="43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 wrapText="1"/>
    </xf>
    <xf numFmtId="14" fontId="6" fillId="0" borderId="0" xfId="0" applyNumberFormat="1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 wrapText="1"/>
    </xf>
    <xf numFmtId="43" fontId="1" fillId="0" borderId="1" xfId="0" applyNumberFormat="1" applyFont="1" applyFill="1" applyBorder="1" applyAlignment="1">
      <alignment vertical="center" wrapText="1"/>
    </xf>
    <xf numFmtId="43" fontId="1" fillId="0" borderId="1" xfId="0" applyNumberFormat="1" applyFont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43" fontId="7" fillId="0" borderId="1" xfId="0" applyNumberFormat="1" applyFont="1" applyBorder="1" applyAlignment="1">
      <alignment horizontal="center" vertical="top" wrapText="1"/>
    </xf>
    <xf numFmtId="43" fontId="7" fillId="2" borderId="1" xfId="0" applyNumberFormat="1" applyFont="1" applyFill="1" applyBorder="1" applyAlignment="1">
      <alignment horizontal="center" vertical="top" wrapText="1"/>
    </xf>
    <xf numFmtId="43" fontId="1" fillId="0" borderId="1" xfId="0" applyNumberFormat="1" applyFont="1" applyFill="1" applyBorder="1" applyAlignment="1">
      <alignment horizontal="center" vertical="top" wrapText="1"/>
    </xf>
    <xf numFmtId="43" fontId="1" fillId="0" borderId="1" xfId="0" applyNumberFormat="1" applyFont="1" applyBorder="1" applyAlignment="1">
      <alignment horizontal="center" vertical="top" wrapText="1"/>
    </xf>
    <xf numFmtId="43" fontId="1" fillId="2" borderId="1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 wrapText="1"/>
    </xf>
    <xf numFmtId="49" fontId="8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43" fontId="2" fillId="3" borderId="9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43" fontId="1" fillId="0" borderId="12" xfId="0" applyNumberFormat="1" applyFont="1" applyFill="1" applyBorder="1" applyAlignment="1">
      <alignment horizontal="center" vertical="top" wrapText="1"/>
    </xf>
    <xf numFmtId="43" fontId="7" fillId="0" borderId="12" xfId="0" applyNumberFormat="1" applyFont="1" applyBorder="1" applyAlignment="1">
      <alignment horizontal="center" vertical="top" wrapText="1"/>
    </xf>
    <xf numFmtId="43" fontId="1" fillId="0" borderId="12" xfId="0" applyNumberFormat="1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 wrapText="1"/>
    </xf>
    <xf numFmtId="43" fontId="1" fillId="0" borderId="15" xfId="0" applyNumberFormat="1" applyFont="1" applyFill="1" applyBorder="1" applyAlignment="1">
      <alignment vertical="center" wrapText="1"/>
    </xf>
    <xf numFmtId="43" fontId="7" fillId="0" borderId="15" xfId="0" applyNumberFormat="1" applyFont="1" applyBorder="1" applyAlignment="1">
      <alignment vertical="center" wrapText="1"/>
    </xf>
    <xf numFmtId="43" fontId="1" fillId="0" borderId="15" xfId="0" applyNumberFormat="1" applyFont="1" applyBorder="1" applyAlignment="1">
      <alignment vertical="center" wrapText="1"/>
    </xf>
    <xf numFmtId="0" fontId="1" fillId="2" borderId="15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43" fontId="1" fillId="0" borderId="4" xfId="0" applyNumberFormat="1" applyFont="1" applyFill="1" applyBorder="1" applyAlignment="1">
      <alignment horizontal="center" vertical="top" wrapText="1"/>
    </xf>
    <xf numFmtId="43" fontId="7" fillId="0" borderId="4" xfId="0" applyNumberFormat="1" applyFont="1" applyBorder="1" applyAlignment="1">
      <alignment horizontal="center" vertical="top" wrapText="1"/>
    </xf>
    <xf numFmtId="43" fontId="1" fillId="0" borderId="4" xfId="0" applyNumberFormat="1" applyFont="1" applyBorder="1" applyAlignment="1">
      <alignment horizontal="center" vertical="top" wrapText="1"/>
    </xf>
    <xf numFmtId="43" fontId="4" fillId="2" borderId="4" xfId="0" applyNumberFormat="1" applyFont="1" applyFill="1" applyBorder="1" applyAlignment="1">
      <alignment horizontal="center" vertical="top" wrapText="1"/>
    </xf>
    <xf numFmtId="43" fontId="1" fillId="2" borderId="4" xfId="0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43" fontId="1" fillId="0" borderId="9" xfId="0" applyNumberFormat="1" applyFont="1" applyFill="1" applyBorder="1" applyAlignment="1">
      <alignment horizontal="center" vertical="top" wrapText="1"/>
    </xf>
    <xf numFmtId="43" fontId="7" fillId="0" borderId="9" xfId="0" applyNumberFormat="1" applyFont="1" applyBorder="1" applyAlignment="1">
      <alignment horizontal="center" vertical="top" wrapText="1"/>
    </xf>
    <xf numFmtId="43" fontId="1" fillId="0" borderId="9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view="pageBreakPreview" topLeftCell="A9" zoomScale="110" zoomScaleNormal="100" zoomScaleSheetLayoutView="110" workbookViewId="0">
      <selection activeCell="J12" sqref="J12"/>
    </sheetView>
  </sheetViews>
  <sheetFormatPr defaultRowHeight="12.75" outlineLevelRow="1" x14ac:dyDescent="0.2"/>
  <cols>
    <col min="1" max="1" width="8" style="1" customWidth="1"/>
    <col min="2" max="2" width="23" style="1" customWidth="1"/>
    <col min="3" max="3" width="16" style="2" customWidth="1"/>
    <col min="4" max="4" width="15" style="1" customWidth="1"/>
    <col min="5" max="5" width="15.42578125" style="1" customWidth="1"/>
    <col min="6" max="6" width="11.28515625" style="1" customWidth="1"/>
    <col min="7" max="7" width="16.28515625" style="1" customWidth="1"/>
    <col min="8" max="8" width="16" style="2" customWidth="1"/>
    <col min="9" max="9" width="15.42578125" style="1" customWidth="1"/>
    <col min="10" max="10" width="39.5703125" style="1" customWidth="1"/>
    <col min="11" max="11" width="16.7109375" style="1" customWidth="1"/>
    <col min="12" max="12" width="18.5703125" style="1" customWidth="1"/>
    <col min="13" max="13" width="13.28515625" style="1" bestFit="1" customWidth="1"/>
    <col min="14" max="16384" width="9.140625" style="1"/>
  </cols>
  <sheetData>
    <row r="1" spans="1:12" ht="24" customHeight="1" x14ac:dyDescent="0.2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2" ht="16.5" customHeight="1" thickBot="1" x14ac:dyDescent="0.25">
      <c r="A2" s="23"/>
      <c r="B2" s="23"/>
      <c r="C2" s="23"/>
      <c r="D2" s="23"/>
      <c r="E2" s="87" t="s">
        <v>28</v>
      </c>
      <c r="F2" s="87"/>
      <c r="G2" s="24">
        <v>43678</v>
      </c>
      <c r="H2" s="23" t="s">
        <v>29</v>
      </c>
      <c r="I2" s="23"/>
      <c r="J2" s="23"/>
      <c r="K2" s="23"/>
    </row>
    <row r="3" spans="1:12" ht="117.75" customHeight="1" x14ac:dyDescent="0.2">
      <c r="A3" s="38" t="s">
        <v>0</v>
      </c>
      <c r="B3" s="39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  <c r="K3" s="41" t="s">
        <v>10</v>
      </c>
    </row>
    <row r="4" spans="1:12" ht="14.25" x14ac:dyDescent="0.2">
      <c r="A4" s="42">
        <v>1</v>
      </c>
      <c r="B4" s="4" t="s">
        <v>11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43">
        <v>11</v>
      </c>
    </row>
    <row r="5" spans="1:12" ht="66.75" customHeight="1" x14ac:dyDescent="0.2">
      <c r="A5" s="44" t="s">
        <v>12</v>
      </c>
      <c r="B5" s="16" t="s">
        <v>20</v>
      </c>
      <c r="C5" s="30">
        <v>2136352</v>
      </c>
      <c r="D5" s="31">
        <v>178029</v>
      </c>
      <c r="E5" s="31">
        <v>0</v>
      </c>
      <c r="F5" s="32">
        <v>7</v>
      </c>
      <c r="G5" s="32">
        <f>534090+178030+178029+178029+178029</f>
        <v>1246207</v>
      </c>
      <c r="H5" s="32">
        <f>356058.64+356058.64+178029.32+178029.32+178029.32</f>
        <v>1246205.2400000002</v>
      </c>
      <c r="I5" s="32">
        <f t="shared" ref="I5:I17" si="0">G5-H5</f>
        <v>1.7599999997764826</v>
      </c>
      <c r="J5" s="80" t="s">
        <v>47</v>
      </c>
      <c r="K5" s="45" t="s">
        <v>31</v>
      </c>
    </row>
    <row r="6" spans="1:12" ht="175.5" customHeight="1" x14ac:dyDescent="0.2">
      <c r="A6" s="44" t="s">
        <v>12</v>
      </c>
      <c r="B6" s="16" t="s">
        <v>13</v>
      </c>
      <c r="C6" s="30">
        <v>30000000</v>
      </c>
      <c r="D6" s="31">
        <v>55000</v>
      </c>
      <c r="E6" s="31">
        <v>0</v>
      </c>
      <c r="F6" s="32">
        <v>7</v>
      </c>
      <c r="G6" s="32">
        <f>19912765+6.94+230000+440000+55000</f>
        <v>20637771.940000001</v>
      </c>
      <c r="H6" s="32">
        <f>14912765+5000000+230006.94+440000</f>
        <v>20582771.940000001</v>
      </c>
      <c r="I6" s="32">
        <f t="shared" ref="I6" si="1">G6-H6</f>
        <v>55000</v>
      </c>
      <c r="J6" s="28" t="s">
        <v>53</v>
      </c>
      <c r="K6" s="45" t="s">
        <v>30</v>
      </c>
    </row>
    <row r="7" spans="1:12" ht="143.25" customHeight="1" x14ac:dyDescent="0.2">
      <c r="A7" s="44" t="s">
        <v>14</v>
      </c>
      <c r="B7" s="17" t="s">
        <v>21</v>
      </c>
      <c r="C7" s="33">
        <v>3500000</v>
      </c>
      <c r="D7" s="31">
        <v>1400000</v>
      </c>
      <c r="E7" s="33">
        <v>0</v>
      </c>
      <c r="F7" s="33">
        <v>1</v>
      </c>
      <c r="G7" s="34">
        <f>1400000+1400000</f>
        <v>2800000</v>
      </c>
      <c r="H7" s="33">
        <v>1399762</v>
      </c>
      <c r="I7" s="31">
        <f t="shared" si="0"/>
        <v>1400238</v>
      </c>
      <c r="J7" s="28" t="s">
        <v>52</v>
      </c>
      <c r="K7" s="46" t="s">
        <v>21</v>
      </c>
      <c r="L7" s="21"/>
    </row>
    <row r="8" spans="1:12" ht="41.25" customHeight="1" x14ac:dyDescent="0.2">
      <c r="A8" s="44" t="s">
        <v>12</v>
      </c>
      <c r="B8" s="17" t="s">
        <v>15</v>
      </c>
      <c r="C8" s="33">
        <v>500000</v>
      </c>
      <c r="D8" s="31">
        <v>0</v>
      </c>
      <c r="E8" s="31">
        <v>0</v>
      </c>
      <c r="F8" s="34">
        <v>0</v>
      </c>
      <c r="G8" s="34">
        <v>0</v>
      </c>
      <c r="H8" s="35">
        <v>0</v>
      </c>
      <c r="I8" s="32">
        <f>G8-H8</f>
        <v>0</v>
      </c>
      <c r="J8" s="17"/>
      <c r="K8" s="46" t="s">
        <v>15</v>
      </c>
    </row>
    <row r="9" spans="1:12" ht="66.75" customHeight="1" x14ac:dyDescent="0.2">
      <c r="A9" s="44" t="s">
        <v>12</v>
      </c>
      <c r="B9" s="17" t="s">
        <v>34</v>
      </c>
      <c r="C9" s="33">
        <v>116040</v>
      </c>
      <c r="D9" s="33">
        <v>0</v>
      </c>
      <c r="E9" s="33">
        <v>0</v>
      </c>
      <c r="F9" s="33">
        <v>1</v>
      </c>
      <c r="G9" s="33">
        <v>116040</v>
      </c>
      <c r="H9" s="33">
        <v>115973.2</v>
      </c>
      <c r="I9" s="31">
        <f t="shared" si="0"/>
        <v>66.80000000000291</v>
      </c>
      <c r="J9" s="17" t="s">
        <v>35</v>
      </c>
      <c r="K9" s="46" t="s">
        <v>33</v>
      </c>
    </row>
    <row r="10" spans="1:12" ht="97.5" customHeight="1" x14ac:dyDescent="0.2">
      <c r="A10" s="44" t="s">
        <v>12</v>
      </c>
      <c r="B10" s="17" t="s">
        <v>37</v>
      </c>
      <c r="C10" s="33">
        <v>56944.2</v>
      </c>
      <c r="D10" s="31">
        <v>0.2</v>
      </c>
      <c r="E10" s="33">
        <v>0</v>
      </c>
      <c r="F10" s="33">
        <v>0</v>
      </c>
      <c r="G10" s="33">
        <v>0.2</v>
      </c>
      <c r="H10" s="33">
        <v>0</v>
      </c>
      <c r="I10" s="34">
        <f t="shared" si="0"/>
        <v>0.2</v>
      </c>
      <c r="J10" s="17"/>
      <c r="K10" s="46" t="s">
        <v>38</v>
      </c>
      <c r="L10" s="21"/>
    </row>
    <row r="11" spans="1:12" ht="82.5" customHeight="1" x14ac:dyDescent="0.2">
      <c r="A11" s="44" t="s">
        <v>12</v>
      </c>
      <c r="B11" s="17" t="s">
        <v>39</v>
      </c>
      <c r="C11" s="33">
        <v>199999.8</v>
      </c>
      <c r="D11" s="31">
        <v>199999.8</v>
      </c>
      <c r="E11" s="33">
        <v>0</v>
      </c>
      <c r="F11" s="33">
        <v>0</v>
      </c>
      <c r="G11" s="33">
        <v>199999.8</v>
      </c>
      <c r="H11" s="33">
        <v>0</v>
      </c>
      <c r="I11" s="34">
        <f t="shared" ref="I11" si="2">G11-H11</f>
        <v>199999.8</v>
      </c>
      <c r="J11" s="28" t="s">
        <v>40</v>
      </c>
      <c r="K11" s="46" t="s">
        <v>38</v>
      </c>
    </row>
    <row r="12" spans="1:12" ht="74.25" customHeight="1" x14ac:dyDescent="0.2">
      <c r="A12" s="47" t="s">
        <v>41</v>
      </c>
      <c r="B12" s="17" t="s">
        <v>42</v>
      </c>
      <c r="C12" s="33">
        <v>3307443</v>
      </c>
      <c r="D12" s="31">
        <v>3307443</v>
      </c>
      <c r="E12" s="34"/>
      <c r="F12" s="34">
        <v>1</v>
      </c>
      <c r="G12" s="34">
        <v>3307443</v>
      </c>
      <c r="H12" s="33">
        <v>3307443</v>
      </c>
      <c r="I12" s="34">
        <f t="shared" si="0"/>
        <v>0</v>
      </c>
      <c r="J12" s="17" t="s">
        <v>48</v>
      </c>
      <c r="K12" s="46" t="s">
        <v>51</v>
      </c>
      <c r="L12" s="21"/>
    </row>
    <row r="13" spans="1:12" ht="57.75" customHeight="1" x14ac:dyDescent="0.2">
      <c r="A13" s="47" t="s">
        <v>41</v>
      </c>
      <c r="B13" s="17" t="s">
        <v>43</v>
      </c>
      <c r="C13" s="33">
        <v>15400</v>
      </c>
      <c r="D13" s="31">
        <v>15400</v>
      </c>
      <c r="E13" s="34"/>
      <c r="F13" s="34">
        <v>1</v>
      </c>
      <c r="G13" s="34">
        <v>15400</v>
      </c>
      <c r="H13" s="33">
        <v>15386.34</v>
      </c>
      <c r="I13" s="34">
        <f t="shared" si="0"/>
        <v>13.659999999999854</v>
      </c>
      <c r="J13" s="17" t="s">
        <v>49</v>
      </c>
      <c r="K13" s="46" t="s">
        <v>50</v>
      </c>
      <c r="L13" s="22"/>
    </row>
    <row r="14" spans="1:12" ht="25.5" customHeight="1" outlineLevel="1" thickBot="1" x14ac:dyDescent="0.25">
      <c r="A14" s="52"/>
      <c r="B14" s="53"/>
      <c r="C14" s="54"/>
      <c r="D14" s="55"/>
      <c r="E14" s="56"/>
      <c r="F14" s="56"/>
      <c r="G14" s="56"/>
      <c r="H14" s="56"/>
      <c r="I14" s="56">
        <f t="shared" si="0"/>
        <v>0</v>
      </c>
      <c r="J14" s="57"/>
      <c r="K14" s="58"/>
      <c r="L14" s="21"/>
    </row>
    <row r="15" spans="1:12" ht="79.5" customHeight="1" x14ac:dyDescent="0.2">
      <c r="A15" s="66" t="s">
        <v>23</v>
      </c>
      <c r="B15" s="67" t="s">
        <v>22</v>
      </c>
      <c r="C15" s="68">
        <v>11750000</v>
      </c>
      <c r="D15" s="69">
        <v>1838565</v>
      </c>
      <c r="E15" s="70">
        <v>0</v>
      </c>
      <c r="F15" s="71">
        <v>4</v>
      </c>
      <c r="G15" s="72">
        <f>3730435+1838565</f>
        <v>5569000</v>
      </c>
      <c r="H15" s="72">
        <f>3461435+269000</f>
        <v>3730435</v>
      </c>
      <c r="I15" s="72">
        <f t="shared" si="0"/>
        <v>1838565</v>
      </c>
      <c r="J15" s="81" t="s">
        <v>45</v>
      </c>
      <c r="K15" s="73" t="s">
        <v>32</v>
      </c>
      <c r="L15" s="21"/>
    </row>
    <row r="16" spans="1:12" ht="69" customHeight="1" x14ac:dyDescent="0.2">
      <c r="A16" s="47" t="s">
        <v>23</v>
      </c>
      <c r="B16" s="17" t="s">
        <v>24</v>
      </c>
      <c r="C16" s="33">
        <v>6311000</v>
      </c>
      <c r="D16" s="31">
        <v>1500000</v>
      </c>
      <c r="E16" s="34">
        <v>0</v>
      </c>
      <c r="F16" s="36">
        <v>2</v>
      </c>
      <c r="G16" s="35">
        <f>511000+1500000+1500000</f>
        <v>3511000</v>
      </c>
      <c r="H16" s="35">
        <f>511000+1500000</f>
        <v>2011000</v>
      </c>
      <c r="I16" s="35">
        <f t="shared" si="0"/>
        <v>1500000</v>
      </c>
      <c r="J16" s="29" t="s">
        <v>45</v>
      </c>
      <c r="K16" s="46" t="s">
        <v>32</v>
      </c>
    </row>
    <row r="17" spans="1:13" ht="105.75" customHeight="1" x14ac:dyDescent="0.2">
      <c r="A17" s="44" t="s">
        <v>23</v>
      </c>
      <c r="B17" s="17" t="s">
        <v>25</v>
      </c>
      <c r="C17" s="33">
        <v>2000000</v>
      </c>
      <c r="D17" s="31">
        <v>346675.83</v>
      </c>
      <c r="E17" s="33">
        <v>0</v>
      </c>
      <c r="F17" s="33">
        <v>0</v>
      </c>
      <c r="G17" s="34">
        <f>16902+346675.83</f>
        <v>363577.83</v>
      </c>
      <c r="H17" s="33">
        <v>0</v>
      </c>
      <c r="I17" s="33">
        <f t="shared" si="0"/>
        <v>363577.83</v>
      </c>
      <c r="J17" s="29" t="s">
        <v>46</v>
      </c>
      <c r="K17" s="46" t="s">
        <v>32</v>
      </c>
    </row>
    <row r="18" spans="1:13" ht="118.5" customHeight="1" thickBot="1" x14ac:dyDescent="0.25">
      <c r="A18" s="74" t="s">
        <v>26</v>
      </c>
      <c r="B18" s="75" t="s">
        <v>36</v>
      </c>
      <c r="C18" s="76">
        <v>16000000</v>
      </c>
      <c r="D18" s="77">
        <v>3157</v>
      </c>
      <c r="E18" s="78">
        <v>0</v>
      </c>
      <c r="F18" s="78">
        <v>1</v>
      </c>
      <c r="G18" s="78">
        <f>100000.72+3157</f>
        <v>103157.72</v>
      </c>
      <c r="H18" s="78">
        <v>100000</v>
      </c>
      <c r="I18" s="76">
        <f t="shared" ref="I18:I24" si="3">G18-H18</f>
        <v>3157.7200000000012</v>
      </c>
      <c r="J18" s="75" t="s">
        <v>44</v>
      </c>
      <c r="K18" s="79" t="s">
        <v>32</v>
      </c>
      <c r="L18" s="21"/>
    </row>
    <row r="19" spans="1:13" ht="18.75" hidden="1" customHeight="1" outlineLevel="1" x14ac:dyDescent="0.2">
      <c r="A19" s="59"/>
      <c r="B19" s="60"/>
      <c r="C19" s="61"/>
      <c r="D19" s="62"/>
      <c r="E19" s="63"/>
      <c r="F19" s="63"/>
      <c r="G19" s="63"/>
      <c r="H19" s="61"/>
      <c r="I19" s="61">
        <f t="shared" si="3"/>
        <v>0</v>
      </c>
      <c r="J19" s="64"/>
      <c r="K19" s="65"/>
      <c r="L19" s="21"/>
    </row>
    <row r="20" spans="1:13" ht="23.25" hidden="1" customHeight="1" outlineLevel="1" x14ac:dyDescent="0.2">
      <c r="A20" s="47"/>
      <c r="B20" s="17"/>
      <c r="C20" s="26"/>
      <c r="D20" s="25"/>
      <c r="E20" s="27"/>
      <c r="F20" s="27"/>
      <c r="G20" s="27"/>
      <c r="H20" s="26"/>
      <c r="I20" s="26">
        <f t="shared" si="3"/>
        <v>0</v>
      </c>
      <c r="J20" s="17"/>
      <c r="K20" s="46"/>
      <c r="L20" s="21"/>
    </row>
    <row r="21" spans="1:13" ht="24.75" hidden="1" customHeight="1" outlineLevel="1" x14ac:dyDescent="0.2">
      <c r="A21" s="47"/>
      <c r="B21" s="19"/>
      <c r="C21" s="26"/>
      <c r="D21" s="25"/>
      <c r="E21" s="27"/>
      <c r="F21" s="27"/>
      <c r="G21" s="27"/>
      <c r="H21" s="26"/>
      <c r="I21" s="26">
        <f t="shared" si="3"/>
        <v>0</v>
      </c>
      <c r="J21" s="17"/>
      <c r="K21" s="46"/>
      <c r="L21" s="21"/>
      <c r="M21" s="21"/>
    </row>
    <row r="22" spans="1:13" ht="22.5" hidden="1" customHeight="1" outlineLevel="1" x14ac:dyDescent="0.2">
      <c r="A22" s="47"/>
      <c r="B22" s="17"/>
      <c r="C22" s="26"/>
      <c r="D22" s="25"/>
      <c r="E22" s="27"/>
      <c r="F22" s="27"/>
      <c r="G22" s="27"/>
      <c r="H22" s="26"/>
      <c r="I22" s="26">
        <f t="shared" si="3"/>
        <v>0</v>
      </c>
      <c r="J22" s="18"/>
      <c r="K22" s="46"/>
      <c r="L22" s="21"/>
    </row>
    <row r="23" spans="1:13" ht="20.25" hidden="1" customHeight="1" outlineLevel="1" x14ac:dyDescent="0.2">
      <c r="A23" s="47"/>
      <c r="B23" s="17"/>
      <c r="C23" s="26"/>
      <c r="D23" s="25"/>
      <c r="E23" s="27"/>
      <c r="F23" s="27"/>
      <c r="G23" s="27"/>
      <c r="H23" s="26"/>
      <c r="I23" s="26">
        <f t="shared" si="3"/>
        <v>0</v>
      </c>
      <c r="J23" s="17"/>
      <c r="K23" s="46"/>
      <c r="L23" s="21"/>
    </row>
    <row r="24" spans="1:13" hidden="1" outlineLevel="1" x14ac:dyDescent="0.2">
      <c r="A24" s="47"/>
      <c r="B24" s="19"/>
      <c r="C24" s="26"/>
      <c r="D24" s="25"/>
      <c r="E24" s="27"/>
      <c r="F24" s="27"/>
      <c r="G24" s="27"/>
      <c r="H24" s="26"/>
      <c r="I24" s="26">
        <f t="shared" si="3"/>
        <v>0</v>
      </c>
      <c r="J24" s="17"/>
      <c r="K24" s="46"/>
      <c r="L24" s="21"/>
      <c r="M24" s="21"/>
    </row>
    <row r="25" spans="1:13" ht="15.75" customHeight="1" collapsed="1" thickBot="1" x14ac:dyDescent="0.25">
      <c r="A25" s="48" t="s">
        <v>16</v>
      </c>
      <c r="B25" s="49"/>
      <c r="C25" s="50">
        <f>SUM(C5:C24)</f>
        <v>75893179</v>
      </c>
      <c r="D25" s="50">
        <f t="shared" ref="D25:I25" si="4">SUM(D5:D24)</f>
        <v>8844269.8300000001</v>
      </c>
      <c r="E25" s="50">
        <f t="shared" si="4"/>
        <v>0</v>
      </c>
      <c r="F25" s="50">
        <f t="shared" si="4"/>
        <v>25</v>
      </c>
      <c r="G25" s="50">
        <f>SUM(G5:G24)</f>
        <v>37869597.489999995</v>
      </c>
      <c r="H25" s="50">
        <f t="shared" si="4"/>
        <v>32508976.719999999</v>
      </c>
      <c r="I25" s="50">
        <f t="shared" si="4"/>
        <v>5360620.7699999996</v>
      </c>
      <c r="J25" s="49"/>
      <c r="K25" s="51"/>
    </row>
    <row r="26" spans="1:13" s="15" customFormat="1" ht="15.75" x14ac:dyDescent="0.25">
      <c r="A26" s="7"/>
      <c r="B26" s="7"/>
      <c r="C26" s="20"/>
      <c r="D26" s="6"/>
      <c r="E26" s="6"/>
      <c r="F26" s="37"/>
      <c r="G26" s="6"/>
      <c r="H26" s="6"/>
      <c r="I26" s="6"/>
      <c r="J26" s="7"/>
      <c r="K26" s="7"/>
    </row>
    <row r="27" spans="1:13" ht="15.75" x14ac:dyDescent="0.25">
      <c r="A27" s="86" t="s">
        <v>18</v>
      </c>
      <c r="B27" s="86"/>
      <c r="C27" s="86"/>
      <c r="D27" s="13"/>
      <c r="E27" s="13"/>
      <c r="F27" s="83"/>
      <c r="G27" s="83"/>
      <c r="H27" s="14"/>
      <c r="I27" s="86" t="s">
        <v>19</v>
      </c>
      <c r="J27" s="86"/>
      <c r="K27" s="15"/>
    </row>
    <row r="28" spans="1:13" ht="18.75" customHeight="1" x14ac:dyDescent="0.2">
      <c r="A28" s="84"/>
      <c r="B28" s="84"/>
      <c r="C28" s="8"/>
      <c r="D28" s="9"/>
      <c r="E28" s="9"/>
      <c r="F28" s="84"/>
      <c r="G28" s="84"/>
      <c r="H28" s="10"/>
      <c r="I28" s="11"/>
      <c r="J28" s="12"/>
    </row>
    <row r="29" spans="1:13" x14ac:dyDescent="0.2">
      <c r="A29" s="85" t="s">
        <v>17</v>
      </c>
      <c r="B29" s="85"/>
      <c r="C29" s="85"/>
    </row>
    <row r="31" spans="1:13" x14ac:dyDescent="0.2">
      <c r="C31" s="3"/>
    </row>
  </sheetData>
  <mergeCells count="8">
    <mergeCell ref="A1:K1"/>
    <mergeCell ref="F27:G27"/>
    <mergeCell ref="A28:B28"/>
    <mergeCell ref="F28:G28"/>
    <mergeCell ref="A29:C29"/>
    <mergeCell ref="I27:J27"/>
    <mergeCell ref="A27:C27"/>
    <mergeCell ref="E2:F2"/>
  </mergeCells>
  <pageMargins left="0.23622047244094491" right="0" top="0" bottom="0" header="0" footer="0"/>
  <pageSetup paperSize="9" scale="74" fitToHeight="2" orientation="landscape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TarifAdmin</dc:creator>
  <cp:lastModifiedBy>TarifAdmin</cp:lastModifiedBy>
  <cp:lastPrinted>2019-08-02T05:03:41Z</cp:lastPrinted>
  <dcterms:created xsi:type="dcterms:W3CDTF">2018-05-31T10:16:46Z</dcterms:created>
  <dcterms:modified xsi:type="dcterms:W3CDTF">2019-08-05T12:59:37Z</dcterms:modified>
</cp:coreProperties>
</file>