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19968" windowHeight="7716"/>
  </bookViews>
  <sheets>
    <sheet name="викон ФП 1 пг 2019" sheetId="1" r:id="rId1"/>
  </sheets>
  <definedNames>
    <definedName name="OLE_LINK1" localSheetId="0">'викон ФП 1 пг 2019'!$A$7</definedName>
    <definedName name="_xlnm.Print_Titles" localSheetId="0">'викон ФП 1 пг 2019'!$9:$11</definedName>
    <definedName name="_xlnm.Print_Area" localSheetId="0">'викон ФП 1 пг 2019'!$A$2:$I$97</definedName>
  </definedNames>
  <calcPr calcId="125725"/>
</workbook>
</file>

<file path=xl/calcChain.xml><?xml version="1.0" encoding="utf-8"?>
<calcChain xmlns="http://schemas.openxmlformats.org/spreadsheetml/2006/main">
  <c r="G91" i="1"/>
  <c r="G89"/>
  <c r="G48"/>
  <c r="G47"/>
  <c r="G27"/>
  <c r="G42" s="1"/>
  <c r="G33"/>
  <c r="G19"/>
  <c r="F91"/>
  <c r="F89"/>
  <c r="H89" s="1"/>
  <c r="F49"/>
  <c r="F48"/>
  <c r="F47"/>
  <c r="F39"/>
  <c r="F33"/>
  <c r="F27"/>
  <c r="F26"/>
  <c r="F18"/>
  <c r="F14"/>
  <c r="F13"/>
  <c r="H52"/>
  <c r="I52"/>
  <c r="I13"/>
  <c r="F42"/>
  <c r="I89"/>
  <c r="G18"/>
  <c r="G88"/>
  <c r="H84"/>
  <c r="G84"/>
  <c r="F84"/>
  <c r="G74"/>
  <c r="F74"/>
  <c r="E47"/>
  <c r="E48" s="1"/>
  <c r="E49" s="1"/>
  <c r="E51" s="1"/>
  <c r="E42"/>
  <c r="D42"/>
  <c r="C42"/>
  <c r="H41"/>
  <c r="H40"/>
  <c r="H39"/>
  <c r="H38"/>
  <c r="H37"/>
  <c r="H35"/>
  <c r="H34"/>
  <c r="E33"/>
  <c r="H32"/>
  <c r="H31"/>
  <c r="H30"/>
  <c r="H29"/>
  <c r="H28"/>
  <c r="E24"/>
  <c r="H23"/>
  <c r="H22"/>
  <c r="H21"/>
  <c r="H20"/>
  <c r="D18"/>
  <c r="D24" s="1"/>
  <c r="C18"/>
  <c r="C24" s="1"/>
  <c r="H17"/>
  <c r="H16"/>
  <c r="H15"/>
  <c r="E14"/>
  <c r="E13" s="1"/>
  <c r="I18" l="1"/>
  <c r="F88"/>
  <c r="H14"/>
  <c r="H19"/>
  <c r="H91"/>
  <c r="H74"/>
  <c r="F90"/>
  <c r="I91"/>
  <c r="I14"/>
  <c r="G24"/>
  <c r="I26"/>
  <c r="F24"/>
  <c r="H26"/>
  <c r="G90"/>
  <c r="H18" l="1"/>
  <c r="I90"/>
  <c r="H88"/>
  <c r="I88"/>
  <c r="H13"/>
  <c r="H47"/>
  <c r="I47"/>
  <c r="H24"/>
  <c r="I24"/>
  <c r="H90"/>
  <c r="F51" l="1"/>
  <c r="H36"/>
  <c r="I33"/>
  <c r="H33"/>
  <c r="G49"/>
  <c r="H27" l="1"/>
  <c r="I27"/>
  <c r="I48" l="1"/>
  <c r="H48"/>
  <c r="I42"/>
  <c r="H42"/>
  <c r="G51" l="1"/>
  <c r="H49"/>
  <c r="I49"/>
  <c r="I51" l="1"/>
  <c r="H51"/>
</calcChain>
</file>

<file path=xl/sharedStrings.xml><?xml version="1.0" encoding="utf-8"?>
<sst xmlns="http://schemas.openxmlformats.org/spreadsheetml/2006/main" count="184" uniqueCount="168">
  <si>
    <t xml:space="preserve">ЗВІТ </t>
  </si>
  <si>
    <t>скоригований</t>
  </si>
  <si>
    <t>Основні фінансові показники підприємства</t>
  </si>
  <si>
    <t>І. Формування прибутку підприємства</t>
  </si>
  <si>
    <t>У тому числі</t>
  </si>
  <si>
    <t>Код рядка</t>
  </si>
  <si>
    <t>Довідка: факт2007 року</t>
  </si>
  <si>
    <t>Довідка: фінансовий стан 2008 року</t>
  </si>
  <si>
    <t xml:space="preserve">  2009  Плановий рік, (усього) </t>
  </si>
  <si>
    <t>План</t>
  </si>
  <si>
    <t>Факт</t>
  </si>
  <si>
    <t>Відхилення  (+,-)</t>
  </si>
  <si>
    <t>Виконання,%</t>
  </si>
  <si>
    <t xml:space="preserve">квартал </t>
  </si>
  <si>
    <t>квартал</t>
  </si>
  <si>
    <t>ДОХОДИ</t>
  </si>
  <si>
    <t xml:space="preserve">Дохід (виручка) від реалізації продукції (товарів, робіт, послуг) </t>
  </si>
  <si>
    <r>
      <t>*</t>
    </r>
    <r>
      <rPr>
        <sz val="12"/>
        <rFont val="Times New Roman"/>
        <family val="1"/>
        <charset val="204"/>
      </rPr>
      <t>001</t>
    </r>
  </si>
  <si>
    <t xml:space="preserve">     податок на додану вартість</t>
  </si>
  <si>
    <r>
      <t>*</t>
    </r>
    <r>
      <rPr>
        <sz val="12"/>
        <rFont val="Times New Roman"/>
        <family val="1"/>
        <charset val="204"/>
      </rPr>
      <t>002</t>
    </r>
  </si>
  <si>
    <t xml:space="preserve">     акцизний збір</t>
  </si>
  <si>
    <r>
      <t>*</t>
    </r>
    <r>
      <rPr>
        <sz val="12"/>
        <rFont val="Times New Roman"/>
        <family val="1"/>
        <charset val="204"/>
      </rPr>
      <t>003</t>
    </r>
    <r>
      <rPr>
        <sz val="10"/>
        <rFont val="Arial Cyr"/>
        <charset val="204"/>
      </rPr>
      <t/>
    </r>
  </si>
  <si>
    <t xml:space="preserve">     інші непрямі податки</t>
  </si>
  <si>
    <r>
      <t>*</t>
    </r>
    <r>
      <rPr>
        <sz val="12"/>
        <rFont val="Times New Roman"/>
        <family val="1"/>
        <charset val="204"/>
      </rPr>
      <t>004</t>
    </r>
    <r>
      <rPr>
        <sz val="10"/>
        <rFont val="Arial Cyr"/>
        <charset val="204"/>
      </rPr>
      <t/>
    </r>
  </si>
  <si>
    <r>
      <t>Інші вирахування з доходу (</t>
    </r>
    <r>
      <rPr>
        <i/>
        <sz val="12"/>
        <rFont val="Times New Roman"/>
        <family val="1"/>
        <charset val="204"/>
      </rPr>
      <t>розшифрування)</t>
    </r>
  </si>
  <si>
    <r>
      <t>*</t>
    </r>
    <r>
      <rPr>
        <sz val="12"/>
        <rFont val="Times New Roman"/>
        <family val="1"/>
        <charset val="204"/>
      </rPr>
      <t>005</t>
    </r>
    <r>
      <rPr>
        <sz val="10"/>
        <rFont val="Arial Cyr"/>
        <charset val="204"/>
      </rPr>
      <t/>
    </r>
  </si>
  <si>
    <r>
      <t xml:space="preserve">Чистий дохід (виручка) від реалізації продукції (товарів, робіт, послуг) </t>
    </r>
    <r>
      <rPr>
        <i/>
        <sz val="12"/>
        <rFont val="Times New Roman"/>
        <family val="1"/>
        <charset val="204"/>
      </rPr>
      <t>(розшифрування)</t>
    </r>
  </si>
  <si>
    <r>
      <t>*</t>
    </r>
    <r>
      <rPr>
        <sz val="12"/>
        <rFont val="Times New Roman"/>
        <family val="1"/>
        <charset val="204"/>
      </rPr>
      <t>006</t>
    </r>
    <r>
      <rPr>
        <sz val="10"/>
        <rFont val="Arial Cyr"/>
        <charset val="204"/>
      </rPr>
      <t/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</si>
  <si>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</si>
  <si>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>*</t>
    </r>
    <r>
      <rPr>
        <sz val="12"/>
        <rFont val="Times New Roman"/>
        <family val="1"/>
        <charset val="204"/>
      </rPr>
      <t>007</t>
    </r>
  </si>
  <si>
    <r>
      <t xml:space="preserve">Дохід від участі в капіталі </t>
    </r>
    <r>
      <rPr>
        <i/>
        <sz val="12"/>
        <rFont val="Times New Roman"/>
        <family val="1"/>
        <charset val="204"/>
      </rPr>
      <t>(розшифрування)</t>
    </r>
  </si>
  <si>
    <r>
      <t>*</t>
    </r>
    <r>
      <rPr>
        <sz val="12"/>
        <rFont val="Times New Roman"/>
        <family val="1"/>
        <charset val="204"/>
      </rPr>
      <t>008</t>
    </r>
  </si>
  <si>
    <t xml:space="preserve">Інші фінансові доходи </t>
  </si>
  <si>
    <r>
      <t>*</t>
    </r>
    <r>
      <rPr>
        <sz val="12"/>
        <rFont val="Times New Roman"/>
        <family val="1"/>
        <charset val="204"/>
      </rPr>
      <t>009</t>
    </r>
  </si>
  <si>
    <r>
      <t xml:space="preserve">Інші доходи  </t>
    </r>
    <r>
      <rPr>
        <i/>
        <sz val="12"/>
        <rFont val="Times New Roman"/>
        <family val="1"/>
        <charset val="204"/>
      </rPr>
      <t>(розшифрування)</t>
    </r>
  </si>
  <si>
    <r>
      <t>*</t>
    </r>
    <r>
      <rPr>
        <sz val="12"/>
        <rFont val="Times New Roman"/>
        <family val="1"/>
        <charset val="204"/>
      </rPr>
      <t>010</t>
    </r>
  </si>
  <si>
    <t>Надзвичайні доходи (відшкодування збитків від надзвичайних ситуацій, стихійного лиха, пожеж, техногенних аварій тощо)</t>
  </si>
  <si>
    <r>
      <t>*</t>
    </r>
    <r>
      <rPr>
        <sz val="11"/>
        <rFont val="Times New Roman"/>
        <family val="1"/>
        <charset val="204"/>
      </rPr>
      <t>011</t>
    </r>
  </si>
  <si>
    <t>Усього доходів</t>
  </si>
  <si>
    <r>
      <t>*</t>
    </r>
    <r>
      <rPr>
        <sz val="11"/>
        <rFont val="Times New Roman"/>
        <family val="1"/>
        <charset val="204"/>
      </rPr>
      <t>012</t>
    </r>
  </si>
  <si>
    <t>ВИТРАТИ</t>
  </si>
  <si>
    <r>
      <t xml:space="preserve">Собівартість реалізованої продукції (товарів, робіт та послуг)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 xml:space="preserve">) </t>
    </r>
  </si>
  <si>
    <r>
      <t>*</t>
    </r>
    <r>
      <rPr>
        <sz val="12"/>
        <rFont val="Times New Roman"/>
        <family val="1"/>
        <charset val="204"/>
      </rPr>
      <t>013</t>
    </r>
  </si>
  <si>
    <t>Адміністративні витрати, всього, в т.ч.:</t>
  </si>
  <si>
    <r>
      <t>*</t>
    </r>
    <r>
      <rPr>
        <sz val="12"/>
        <rFont val="Times New Roman"/>
        <family val="1"/>
        <charset val="204"/>
      </rPr>
      <t>014</t>
    </r>
  </si>
  <si>
    <r>
      <t>витрати, пов</t>
    </r>
    <r>
      <rPr>
        <b/>
        <sz val="11"/>
        <rFont val="Times New Roman"/>
        <family val="1"/>
        <charset val="204"/>
      </rPr>
      <t>’</t>
    </r>
    <r>
      <rPr>
        <sz val="11"/>
        <rFont val="Times New Roman"/>
        <family val="1"/>
        <charset val="204"/>
      </rPr>
      <t>язані з  використанням службових автомобілів</t>
    </r>
  </si>
  <si>
    <t>014/1</t>
  </si>
  <si>
    <t xml:space="preserve">     пальне та мастильні матеріали</t>
  </si>
  <si>
    <t>014/2</t>
  </si>
  <si>
    <t xml:space="preserve">     витрати на консалтингові послуги </t>
  </si>
  <si>
    <t>014/3</t>
  </si>
  <si>
    <t xml:space="preserve">     витрати на страхові послуги</t>
  </si>
  <si>
    <t>014/4</t>
  </si>
  <si>
    <t xml:space="preserve">     витрати на аудиторські послуги</t>
  </si>
  <si>
    <t>014/5</t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</si>
  <si>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</si>
  <si>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014/6</t>
  </si>
  <si>
    <r>
      <t xml:space="preserve">Витрати на збут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</si>
  <si>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r>
      <t>*</t>
    </r>
    <r>
      <rPr>
        <sz val="12"/>
        <rFont val="Times New Roman"/>
        <family val="1"/>
        <charset val="204"/>
      </rPr>
      <t>015</t>
    </r>
  </si>
  <si>
    <t>пальне та мастильні матеріали</t>
  </si>
  <si>
    <t>015/1</t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</si>
  <si>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</si>
  <si>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r>
      <t>*</t>
    </r>
    <r>
      <rPr>
        <sz val="12"/>
        <rFont val="Times New Roman"/>
        <family val="1"/>
        <charset val="204"/>
      </rPr>
      <t>016</t>
    </r>
  </si>
  <si>
    <r>
      <t xml:space="preserve">Фінансові витрати </t>
    </r>
    <r>
      <rPr>
        <i/>
        <sz val="12"/>
        <rFont val="Times New Roman"/>
        <family val="1"/>
        <charset val="204"/>
      </rPr>
      <t>(погаш заборгов податку на прибуток і придбання матеріалів)</t>
    </r>
  </si>
  <si>
    <r>
      <t>*</t>
    </r>
    <r>
      <rPr>
        <sz val="12"/>
        <rFont val="Times New Roman"/>
        <family val="1"/>
        <charset val="204"/>
      </rPr>
      <t>017</t>
    </r>
  </si>
  <si>
    <r>
      <t>Втрати від участі в капіталі (</t>
    </r>
    <r>
      <rPr>
        <i/>
        <sz val="12"/>
        <rFont val="Times New Roman"/>
        <family val="1"/>
        <charset val="204"/>
      </rPr>
      <t>розшифрування)</t>
    </r>
  </si>
  <si>
    <r>
      <t>*</t>
    </r>
    <r>
      <rPr>
        <sz val="12"/>
        <rFont val="Times New Roman"/>
        <family val="1"/>
        <charset val="204"/>
      </rPr>
      <t>018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</si>
  <si>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</si>
  <si>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>*</t>
    </r>
    <r>
      <rPr>
        <sz val="12"/>
        <rFont val="Times New Roman"/>
        <family val="1"/>
        <charset val="204"/>
      </rPr>
      <t>019</t>
    </r>
  </si>
  <si>
    <r>
      <t>*</t>
    </r>
    <r>
      <rPr>
        <sz val="12"/>
        <rFont val="Times New Roman"/>
        <family val="1"/>
        <charset val="204"/>
      </rPr>
      <t>020</t>
    </r>
  </si>
  <si>
    <t>Надзвичайні витрати (невідшкодовані збитки)</t>
  </si>
  <si>
    <r>
      <t>*</t>
    </r>
    <r>
      <rPr>
        <sz val="12"/>
        <rFont val="Times New Roman"/>
        <family val="1"/>
        <charset val="204"/>
      </rPr>
      <t>021</t>
    </r>
    <r>
      <rPr>
        <sz val="10"/>
        <rFont val="Arial Cyr"/>
        <charset val="204"/>
      </rPr>
      <t/>
    </r>
  </si>
  <si>
    <t>Усього витрати</t>
  </si>
  <si>
    <r>
      <t>*</t>
    </r>
    <r>
      <rPr>
        <b/>
        <sz val="12"/>
        <rFont val="Times New Roman"/>
        <family val="1"/>
        <charset val="204"/>
      </rPr>
      <t>022</t>
    </r>
  </si>
  <si>
    <t>Довідка: факт 2007 року</t>
  </si>
  <si>
    <t>Довідка: фінансовий стан 2008року</t>
  </si>
  <si>
    <t xml:space="preserve">   2009    Плановий рік, (усього) </t>
  </si>
  <si>
    <t>Відхилення                                 (+,-)</t>
  </si>
  <si>
    <t>Виконання, %</t>
  </si>
  <si>
    <t>Фінансові результати діяльності:</t>
  </si>
  <si>
    <t>Валовий прибуток (збиток)</t>
  </si>
  <si>
    <r>
      <t>*</t>
    </r>
    <r>
      <rPr>
        <sz val="11"/>
        <rFont val="Times New Roman"/>
        <family val="1"/>
        <charset val="204"/>
      </rPr>
      <t>023</t>
    </r>
  </si>
  <si>
    <t>Фінансовий результат від операційної діяльності</t>
  </si>
  <si>
    <r>
      <t>*</t>
    </r>
    <r>
      <rPr>
        <sz val="11"/>
        <rFont val="Times New Roman"/>
        <family val="1"/>
        <charset val="204"/>
      </rPr>
      <t>024</t>
    </r>
  </si>
  <si>
    <t>Фінансовий результат від звичайної діяльності до оподаткування</t>
  </si>
  <si>
    <r>
      <t>*</t>
    </r>
    <r>
      <rPr>
        <sz val="11"/>
        <rFont val="Times New Roman"/>
        <family val="1"/>
        <charset val="204"/>
      </rPr>
      <t>025</t>
    </r>
  </si>
  <si>
    <t>Частка меншості</t>
  </si>
  <si>
    <r>
      <t>*</t>
    </r>
    <r>
      <rPr>
        <sz val="11"/>
        <rFont val="Times New Roman"/>
        <family val="1"/>
        <charset val="204"/>
      </rPr>
      <t>026</t>
    </r>
    <r>
      <rPr>
        <sz val="10"/>
        <rFont val="Arial Cyr"/>
        <charset val="204"/>
      </rPr>
      <t/>
    </r>
  </si>
  <si>
    <t>Чистий прибуток (збиток), у тому числі:</t>
  </si>
  <si>
    <r>
      <t>*</t>
    </r>
    <r>
      <rPr>
        <b/>
        <sz val="11"/>
        <rFont val="Times New Roman"/>
        <family val="1"/>
        <charset val="204"/>
      </rPr>
      <t>027</t>
    </r>
    <r>
      <rPr>
        <sz val="10"/>
        <rFont val="Arial Cyr"/>
        <charset val="204"/>
      </rPr>
      <t/>
    </r>
  </si>
  <si>
    <t xml:space="preserve">     прибуток </t>
  </si>
  <si>
    <t>027/1</t>
  </si>
  <si>
    <t xml:space="preserve">     збиток</t>
  </si>
  <si>
    <t>027/2</t>
  </si>
  <si>
    <t xml:space="preserve">Продовження Звіту про виконання фінансового плану за 1 півріччя 2019р. </t>
  </si>
  <si>
    <t>Відхилення        (+,-)</t>
  </si>
  <si>
    <t>ІІ. Розподіл чистого прибутку</t>
  </si>
  <si>
    <t xml:space="preserve">Відрахування частини прибутку до державного бюджету: </t>
  </si>
  <si>
    <r>
      <t>*</t>
    </r>
    <r>
      <rPr>
        <b/>
        <sz val="10"/>
        <rFont val="Times New Roman"/>
        <family val="1"/>
        <charset val="204"/>
      </rPr>
      <t>028</t>
    </r>
  </si>
  <si>
    <r>
      <t>державними, унітарним підприємствами та їх об</t>
    </r>
    <r>
      <rPr>
        <b/>
        <sz val="9"/>
        <rFont val="Times New Roman"/>
        <family val="1"/>
        <charset val="204"/>
      </rPr>
      <t>’</t>
    </r>
    <r>
      <rPr>
        <sz val="9"/>
        <rFont val="Times New Roman"/>
        <family val="1"/>
        <charset val="204"/>
      </rPr>
      <t>єднаннями</t>
    </r>
  </si>
  <si>
    <r>
      <t>*</t>
    </r>
    <r>
      <rPr>
        <sz val="10"/>
        <rFont val="Times New Roman"/>
        <family val="1"/>
        <charset val="204"/>
      </rPr>
      <t>028/1</t>
    </r>
  </si>
  <si>
    <t>господарськими товариствами, у статутному фонді яких більше 50 відсотків акцій (часток, паїв) належать державі</t>
  </si>
  <si>
    <r>
      <t>*</t>
    </r>
    <r>
      <rPr>
        <sz val="10"/>
        <rFont val="Times New Roman"/>
        <family val="1"/>
        <charset val="204"/>
      </rPr>
      <t>028/2</t>
    </r>
  </si>
  <si>
    <t xml:space="preserve">Відрахування до фонду дивідендів: </t>
  </si>
  <si>
    <r>
      <t>*</t>
    </r>
    <r>
      <rPr>
        <b/>
        <sz val="10"/>
        <rFont val="Times New Roman"/>
        <family val="1"/>
        <charset val="204"/>
      </rPr>
      <t>029</t>
    </r>
  </si>
  <si>
    <t>господарськими товариствами, у статутному яких більше 50 відсотків акцій (часток, паїв) належать державі, за нормативами, установленими в поточному році, за результатами фінансово-господарської діяльності за минулий рік у тому</t>
  </si>
  <si>
    <t xml:space="preserve">     на державну частку</t>
  </si>
  <si>
    <t>029/1</t>
  </si>
  <si>
    <t>Перераховані дивіденди за результатами фінансово-господарської діяльності за минулий рік, у т. ч.:</t>
  </si>
  <si>
    <r>
      <t>*</t>
    </r>
    <r>
      <rPr>
        <sz val="10"/>
        <rFont val="Times New Roman"/>
        <family val="1"/>
        <charset val="204"/>
      </rPr>
      <t>030</t>
    </r>
  </si>
  <si>
    <t>030/1</t>
  </si>
  <si>
    <t>Залишок нерозподіленого прибутку (непокритого збитку) на початку звітного періоду</t>
  </si>
  <si>
    <r>
      <t>*</t>
    </r>
    <r>
      <rPr>
        <b/>
        <sz val="10"/>
        <rFont val="Times New Roman"/>
        <family val="1"/>
        <charset val="204"/>
      </rPr>
      <t>031</t>
    </r>
  </si>
  <si>
    <t>Розвиток виробництва:</t>
  </si>
  <si>
    <r>
      <t>*</t>
    </r>
    <r>
      <rPr>
        <b/>
        <sz val="10"/>
        <rFont val="Times New Roman"/>
        <family val="1"/>
        <charset val="204"/>
      </rPr>
      <t>032</t>
    </r>
  </si>
  <si>
    <t>у тому числі за основними видами діяльності згідно з КВЕД</t>
  </si>
  <si>
    <t>032/1</t>
  </si>
  <si>
    <t>Резервний фонд</t>
  </si>
  <si>
    <r>
      <t>*</t>
    </r>
    <r>
      <rPr>
        <b/>
        <sz val="10"/>
        <rFont val="Times New Roman"/>
        <family val="1"/>
        <charset val="204"/>
      </rPr>
      <t>033</t>
    </r>
  </si>
  <si>
    <r>
      <t xml:space="preserve">Інші фонди </t>
    </r>
    <r>
      <rPr>
        <b/>
        <i/>
        <sz val="9"/>
        <rFont val="Times New Roman"/>
        <family val="1"/>
        <charset val="204"/>
      </rPr>
      <t>(розшифрувати)</t>
    </r>
  </si>
  <si>
    <r>
      <t>*</t>
    </r>
    <r>
      <rPr>
        <b/>
        <sz val="10"/>
        <rFont val="Times New Roman"/>
        <family val="1"/>
        <charset val="204"/>
      </rPr>
      <t>034</t>
    </r>
  </si>
  <si>
    <r>
      <t>Інші цілі (</t>
    </r>
    <r>
      <rPr>
        <b/>
        <i/>
        <sz val="9"/>
        <rFont val="Times New Roman"/>
        <family val="1"/>
        <charset val="204"/>
      </rPr>
      <t>розшифрувати)</t>
    </r>
  </si>
  <si>
    <r>
      <t>*</t>
    </r>
    <r>
      <rPr>
        <b/>
        <sz val="10"/>
        <rFont val="Times New Roman"/>
        <family val="1"/>
        <charset val="204"/>
      </rPr>
      <t>035</t>
    </r>
  </si>
  <si>
    <r>
      <t>*</t>
    </r>
    <r>
      <rPr>
        <b/>
        <sz val="10"/>
        <rFont val="Times New Roman"/>
        <family val="1"/>
        <charset val="204"/>
      </rPr>
      <t>036</t>
    </r>
  </si>
  <si>
    <t>ІІІ. Обов'язкові платежі підприємства до бюджету та державних цільових фондів</t>
  </si>
  <si>
    <t>Сплата поточних податків та обов’язкових платежів до бюджету, у тому числі:</t>
  </si>
  <si>
    <r>
      <t>*</t>
    </r>
    <r>
      <rPr>
        <b/>
        <sz val="11"/>
        <rFont val="Times New Roman"/>
        <family val="1"/>
        <charset val="204"/>
      </rPr>
      <t>037</t>
    </r>
  </si>
  <si>
    <t xml:space="preserve">податок на прибуток 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</si>
  <si>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</si>
  <si>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</si>
  <si>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</si>
  <si>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</si>
  <si>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</si>
  <si>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</si>
  <si>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</si>
  <si>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</si>
  <si>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</si>
  <si>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</si>
  <si>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</si>
  <si>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t>Інші податки, у тому числі (</t>
    </r>
    <r>
      <rPr>
        <i/>
        <sz val="11"/>
        <rFont val="Times New Roman"/>
        <family val="1"/>
        <charset val="204"/>
      </rPr>
      <t>розшифрувати)</t>
    </r>
  </si>
  <si>
    <t>037/7</t>
  </si>
  <si>
    <t>відрахування частини чистого прибутку державними підприємствами</t>
  </si>
  <si>
    <t>037/7/1</t>
  </si>
  <si>
    <t>відрахування частини чистого прибутку до фонду на виплату дивідентів господарськими товариствами</t>
  </si>
  <si>
    <t>037/7/2</t>
  </si>
  <si>
    <t xml:space="preserve">Погашення податкової заборгованості, у т. ч.: </t>
  </si>
  <si>
    <r>
      <t>*</t>
    </r>
    <r>
      <rPr>
        <b/>
        <sz val="11"/>
        <rFont val="Times New Roman"/>
        <family val="1"/>
        <charset val="204"/>
      </rPr>
      <t>038</t>
    </r>
  </si>
  <si>
    <t>погашення реструктуризованих та відстрочених сум, що підлягають сплаті у поточному році до бюджету:</t>
  </si>
  <si>
    <t>038/1</t>
  </si>
  <si>
    <t xml:space="preserve">     до державних цільових фондів</t>
  </si>
  <si>
    <t>038/2</t>
  </si>
  <si>
    <t xml:space="preserve">     неустойки (штрафи, пені)</t>
  </si>
  <si>
    <t>038/3</t>
  </si>
  <si>
    <t>Внески до державних цільових фондів, у т. ч.:</t>
  </si>
  <si>
    <r>
      <t>*</t>
    </r>
    <r>
      <rPr>
        <b/>
        <sz val="11"/>
        <rFont val="Times New Roman"/>
        <family val="1"/>
        <charset val="204"/>
      </rPr>
      <t>039</t>
    </r>
  </si>
  <si>
    <t xml:space="preserve"> -єдиний соціальний внесок</t>
  </si>
  <si>
    <t xml:space="preserve"> 039/1</t>
  </si>
  <si>
    <t>Інші обов’язкові платежі, у тому числі:</t>
  </si>
  <si>
    <r>
      <t>*</t>
    </r>
    <r>
      <rPr>
        <b/>
        <sz val="11"/>
        <rFont val="Times New Roman"/>
        <family val="1"/>
        <charset val="204"/>
      </rPr>
      <t>040</t>
    </r>
  </si>
  <si>
    <t xml:space="preserve">     місцеві податки та збори </t>
  </si>
  <si>
    <t>040/1</t>
  </si>
  <si>
    <r>
      <t xml:space="preserve">     інші платежі </t>
    </r>
    <r>
      <rPr>
        <i/>
        <sz val="11"/>
        <rFont val="Times New Roman"/>
        <family val="1"/>
        <charset val="204"/>
      </rPr>
      <t>(розшифрувати)</t>
    </r>
  </si>
  <si>
    <t>040/2</t>
  </si>
  <si>
    <t>Директор</t>
  </si>
  <si>
    <t xml:space="preserve">Податок на прибуток від звичайної діяльності     </t>
  </si>
  <si>
    <t>Кочнєв М.О</t>
  </si>
  <si>
    <t>КП "ПАВЛОГРАДТРАНСЕНЕРГО ПМР"</t>
  </si>
  <si>
    <t>про виконання фінансового плану за   1 півріччя  2020  року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</si>
</sst>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9">
    <font>
      <sz val="10"/>
      <name val="Arial Cyr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9"/>
      <color rgb="FF31096B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Arial Cyr"/>
      <charset val="204"/>
    </font>
    <font>
      <b/>
      <sz val="9"/>
      <color indexed="12"/>
      <name val="Arial Cyr"/>
      <charset val="204"/>
    </font>
    <font>
      <sz val="12"/>
      <color indexed="12"/>
      <name val="Times New Roman"/>
      <family val="1"/>
      <charset val="204"/>
    </font>
    <font>
      <sz val="12"/>
      <name val="Arial Cyr"/>
      <charset val="204"/>
    </font>
    <font>
      <sz val="9"/>
      <color indexed="12"/>
      <name val="Times New Roman"/>
      <family val="1"/>
      <charset val="204"/>
    </font>
    <font>
      <sz val="9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12"/>
      <name val="Times New Roman"/>
      <family val="1"/>
      <charset val="204"/>
    </font>
    <font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6" xfId="0" applyFont="1" applyFill="1" applyBorder="1"/>
    <xf numFmtId="0" fontId="4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31" xfId="0" applyFont="1" applyBorder="1" applyAlignment="1">
      <alignment horizontal="right" vertical="top" wrapText="1"/>
    </xf>
    <xf numFmtId="0" fontId="2" fillId="0" borderId="32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top" wrapText="1"/>
    </xf>
    <xf numFmtId="0" fontId="11" fillId="0" borderId="33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34" xfId="0" applyFont="1" applyFill="1" applyBorder="1" applyAlignment="1">
      <alignment horizontal="right"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165" fontId="11" fillId="0" borderId="35" xfId="0" applyNumberFormat="1" applyFont="1" applyFill="1" applyBorder="1" applyAlignment="1">
      <alignment horizontal="right" vertical="center" wrapText="1"/>
    </xf>
    <xf numFmtId="165" fontId="11" fillId="0" borderId="3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7" xfId="0" applyFont="1" applyBorder="1" applyAlignment="1">
      <alignment horizontal="justify" vertical="center" wrapText="1"/>
    </xf>
    <xf numFmtId="0" fontId="12" fillId="0" borderId="37" xfId="0" applyFont="1" applyFill="1" applyBorder="1" applyAlignment="1">
      <alignment horizontal="center" vertical="center" wrapText="1"/>
    </xf>
    <xf numFmtId="164" fontId="11" fillId="0" borderId="38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4" fontId="11" fillId="0" borderId="37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165" fontId="11" fillId="0" borderId="20" xfId="0" applyNumberFormat="1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right" vertical="center" wrapText="1"/>
    </xf>
    <xf numFmtId="0" fontId="11" fillId="0" borderId="37" xfId="0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justify" vertical="center" wrapText="1"/>
    </xf>
    <xf numFmtId="0" fontId="12" fillId="4" borderId="37" xfId="0" applyFont="1" applyFill="1" applyBorder="1" applyAlignment="1">
      <alignment horizontal="center" vertical="center" wrapText="1"/>
    </xf>
    <xf numFmtId="164" fontId="11" fillId="4" borderId="38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165" fontId="11" fillId="4" borderId="35" xfId="0" applyNumberFormat="1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right" vertical="center" wrapText="1"/>
    </xf>
    <xf numFmtId="164" fontId="11" fillId="4" borderId="3" xfId="0" applyNumberFormat="1" applyFont="1" applyFill="1" applyBorder="1" applyAlignment="1">
      <alignment horizontal="right" vertical="center" wrapText="1"/>
    </xf>
    <xf numFmtId="0" fontId="11" fillId="4" borderId="37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1" fillId="4" borderId="3" xfId="0" applyFont="1" applyFill="1" applyBorder="1" applyAlignment="1">
      <alignment horizontal="right" vertical="center" wrapText="1"/>
    </xf>
    <xf numFmtId="164" fontId="11" fillId="4" borderId="37" xfId="0" applyNumberFormat="1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right" vertical="center" wrapText="1"/>
    </xf>
    <xf numFmtId="0" fontId="3" fillId="4" borderId="39" xfId="0" applyFont="1" applyFill="1" applyBorder="1" applyAlignment="1">
      <alignment horizontal="right" vertical="center" wrapText="1"/>
    </xf>
    <xf numFmtId="164" fontId="3" fillId="4" borderId="22" xfId="0" applyNumberFormat="1" applyFont="1" applyFill="1" applyBorder="1" applyAlignment="1">
      <alignment horizontal="right" vertical="center" wrapText="1"/>
    </xf>
    <xf numFmtId="165" fontId="11" fillId="0" borderId="24" xfId="0" applyNumberFormat="1" applyFont="1" applyFill="1" applyBorder="1" applyAlignment="1">
      <alignment horizontal="right" vertical="center" wrapText="1"/>
    </xf>
    <xf numFmtId="165" fontId="11" fillId="0" borderId="26" xfId="0" applyNumberFormat="1" applyFont="1" applyFill="1" applyBorder="1" applyAlignment="1">
      <alignment horizontal="right" vertical="center" wrapText="1"/>
    </xf>
    <xf numFmtId="0" fontId="16" fillId="0" borderId="22" xfId="0" applyFont="1" applyBorder="1" applyAlignment="1">
      <alignment vertical="center" wrapText="1"/>
    </xf>
    <xf numFmtId="164" fontId="16" fillId="0" borderId="24" xfId="0" applyNumberFormat="1" applyFont="1" applyFill="1" applyBorder="1" applyAlignment="1">
      <alignment horizontal="right" vertical="center" wrapText="1"/>
    </xf>
    <xf numFmtId="2" fontId="16" fillId="0" borderId="24" xfId="0" applyNumberFormat="1" applyFont="1" applyFill="1" applyBorder="1" applyAlignment="1">
      <alignment horizontal="right" vertical="center" wrapText="1"/>
    </xf>
    <xf numFmtId="165" fontId="16" fillId="0" borderId="40" xfId="0" applyNumberFormat="1" applyFont="1" applyFill="1" applyBorder="1" applyAlignment="1">
      <alignment horizontal="right" vertical="center" wrapText="1"/>
    </xf>
    <xf numFmtId="165" fontId="16" fillId="0" borderId="41" xfId="0" applyNumberFormat="1" applyFont="1" applyFill="1" applyBorder="1" applyAlignment="1">
      <alignment horizontal="right" vertical="center" wrapText="1"/>
    </xf>
    <xf numFmtId="165" fontId="16" fillId="0" borderId="35" xfId="0" applyNumberFormat="1" applyFont="1" applyFill="1" applyBorder="1" applyAlignment="1">
      <alignment horizontal="right" vertical="center" wrapText="1"/>
    </xf>
    <xf numFmtId="165" fontId="16" fillId="0" borderId="36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165" fontId="2" fillId="0" borderId="32" xfId="0" applyNumberFormat="1" applyFont="1" applyFill="1" applyBorder="1" applyAlignment="1">
      <alignment horizontal="right" vertical="center" wrapText="1"/>
    </xf>
    <xf numFmtId="165" fontId="2" fillId="0" borderId="9" xfId="0" applyNumberFormat="1" applyFont="1" applyFill="1" applyBorder="1" applyAlignment="1">
      <alignment horizontal="right" vertical="center" wrapText="1"/>
    </xf>
    <xf numFmtId="165" fontId="2" fillId="0" borderId="10" xfId="0" applyNumberFormat="1" applyFont="1" applyFill="1" applyBorder="1" applyAlignment="1">
      <alignment horizontal="right" vertical="center" wrapText="1"/>
    </xf>
    <xf numFmtId="0" fontId="11" fillId="0" borderId="33" xfId="0" applyFont="1" applyBorder="1" applyAlignment="1">
      <alignment vertical="center" wrapText="1"/>
    </xf>
    <xf numFmtId="0" fontId="11" fillId="0" borderId="18" xfId="0" applyFont="1" applyFill="1" applyBorder="1" applyAlignment="1">
      <alignment horizontal="right" vertical="center" wrapText="1"/>
    </xf>
    <xf numFmtId="165" fontId="11" fillId="0" borderId="42" xfId="0" applyNumberFormat="1" applyFont="1" applyFill="1" applyBorder="1" applyAlignment="1">
      <alignment horizontal="right" vertical="center" wrapText="1"/>
    </xf>
    <xf numFmtId="0" fontId="11" fillId="0" borderId="17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center" wrapText="1" indent="2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165" fontId="11" fillId="0" borderId="24" xfId="0" applyNumberFormat="1" applyFont="1" applyFill="1" applyBorder="1" applyAlignment="1">
      <alignment vertical="center" wrapText="1"/>
    </xf>
    <xf numFmtId="165" fontId="11" fillId="0" borderId="27" xfId="0" applyNumberFormat="1" applyFont="1" applyFill="1" applyBorder="1" applyAlignment="1">
      <alignment vertical="center" wrapText="1"/>
    </xf>
    <xf numFmtId="165" fontId="11" fillId="0" borderId="28" xfId="0" applyNumberFormat="1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37" xfId="0" applyFont="1" applyFill="1" applyBorder="1" applyAlignment="1">
      <alignment horizontal="center" vertical="center" wrapText="1"/>
    </xf>
    <xf numFmtId="165" fontId="11" fillId="0" borderId="21" xfId="0" applyNumberFormat="1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2"/>
    </xf>
    <xf numFmtId="0" fontId="11" fillId="0" borderId="17" xfId="0" applyFont="1" applyFill="1" applyBorder="1" applyAlignment="1">
      <alignment horizontal="right" vertical="center" wrapText="1"/>
    </xf>
    <xf numFmtId="164" fontId="11" fillId="0" borderId="17" xfId="0" applyNumberFormat="1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indent="2"/>
    </xf>
    <xf numFmtId="0" fontId="11" fillId="4" borderId="17" xfId="0" applyFont="1" applyFill="1" applyBorder="1" applyAlignment="1">
      <alignment vertical="center" wrapText="1"/>
    </xf>
    <xf numFmtId="165" fontId="11" fillId="4" borderId="20" xfId="0" applyNumberFormat="1" applyFont="1" applyFill="1" applyBorder="1" applyAlignment="1">
      <alignment horizontal="right" vertical="center" wrapText="1"/>
    </xf>
    <xf numFmtId="0" fontId="11" fillId="4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165" fontId="11" fillId="0" borderId="27" xfId="0" applyNumberFormat="1" applyFont="1" applyFill="1" applyBorder="1" applyAlignment="1">
      <alignment horizontal="right" vertical="center" wrapText="1"/>
    </xf>
    <xf numFmtId="0" fontId="10" fillId="4" borderId="43" xfId="0" applyFont="1" applyFill="1" applyBorder="1" applyAlignment="1">
      <alignment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right" vertical="center" wrapText="1"/>
    </xf>
    <xf numFmtId="165" fontId="10" fillId="0" borderId="40" xfId="0" applyNumberFormat="1" applyFont="1" applyFill="1" applyBorder="1" applyAlignment="1">
      <alignment horizontal="right" vertical="center" wrapText="1"/>
    </xf>
    <xf numFmtId="165" fontId="10" fillId="0" borderId="45" xfId="0" applyNumberFormat="1" applyFont="1" applyFill="1" applyBorder="1" applyAlignment="1">
      <alignment horizontal="right" vertical="center" wrapText="1"/>
    </xf>
    <xf numFmtId="4" fontId="10" fillId="0" borderId="45" xfId="0" applyNumberFormat="1" applyFont="1" applyFill="1" applyBorder="1" applyAlignment="1">
      <alignment horizontal="right" vertical="center" wrapText="1"/>
    </xf>
    <xf numFmtId="165" fontId="10" fillId="0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top" wrapText="1"/>
    </xf>
    <xf numFmtId="0" fontId="3" fillId="0" borderId="12" xfId="0" applyFont="1" applyFill="1" applyBorder="1"/>
    <xf numFmtId="0" fontId="3" fillId="0" borderId="6" xfId="0" applyFont="1" applyFill="1" applyBorder="1"/>
    <xf numFmtId="0" fontId="3" fillId="0" borderId="47" xfId="0" applyFont="1" applyFill="1" applyBorder="1"/>
    <xf numFmtId="0" fontId="3" fillId="0" borderId="48" xfId="0" applyFont="1" applyFill="1" applyBorder="1" applyAlignment="1">
      <alignment horizontal="center" vertical="top" wrapText="1"/>
    </xf>
    <xf numFmtId="0" fontId="8" fillId="0" borderId="49" xfId="0" applyFont="1" applyFill="1" applyBorder="1" applyAlignment="1">
      <alignment horizontal="center" wrapText="1"/>
    </xf>
    <xf numFmtId="0" fontId="8" fillId="0" borderId="50" xfId="0" applyFont="1" applyFill="1" applyBorder="1" applyAlignment="1">
      <alignment horizontal="center" wrapText="1"/>
    </xf>
    <xf numFmtId="0" fontId="3" fillId="0" borderId="48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right" vertical="top" wrapText="1"/>
    </xf>
    <xf numFmtId="0" fontId="8" fillId="0" borderId="32" xfId="0" applyFont="1" applyFill="1" applyBorder="1" applyAlignment="1">
      <alignment horizontal="right" vertical="top" wrapText="1"/>
    </xf>
    <xf numFmtId="0" fontId="8" fillId="0" borderId="31" xfId="0" applyFont="1" applyFill="1" applyBorder="1" applyAlignment="1">
      <alignment horizontal="right" vertical="top" wrapText="1"/>
    </xf>
    <xf numFmtId="0" fontId="8" fillId="0" borderId="9" xfId="0" applyFont="1" applyFill="1" applyBorder="1" applyAlignment="1">
      <alignment horizontal="right" vertical="top" wrapText="1"/>
    </xf>
    <xf numFmtId="0" fontId="8" fillId="4" borderId="10" xfId="0" applyFont="1" applyFill="1" applyBorder="1" applyAlignment="1">
      <alignment horizontal="right" vertical="top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right" vertical="center" wrapText="1"/>
    </xf>
    <xf numFmtId="164" fontId="15" fillId="0" borderId="18" xfId="0" applyNumberFormat="1" applyFont="1" applyFill="1" applyBorder="1" applyAlignment="1">
      <alignment horizontal="right" vertical="center" wrapText="1"/>
    </xf>
    <xf numFmtId="165" fontId="11" fillId="0" borderId="51" xfId="0" applyNumberFormat="1" applyFont="1" applyFill="1" applyBorder="1" applyAlignment="1">
      <alignment horizontal="right" vertical="center" wrapText="1"/>
    </xf>
    <xf numFmtId="165" fontId="11" fillId="0" borderId="15" xfId="0" applyNumberFormat="1" applyFont="1" applyFill="1" applyBorder="1" applyAlignment="1">
      <alignment horizontal="right" vertical="center" wrapText="1"/>
    </xf>
    <xf numFmtId="165" fontId="11" fillId="4" borderId="16" xfId="0" applyNumberFormat="1" applyFont="1" applyFill="1" applyBorder="1" applyAlignment="1">
      <alignment horizontal="right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64" fontId="15" fillId="4" borderId="37" xfId="0" applyNumberFormat="1" applyFont="1" applyFill="1" applyBorder="1" applyAlignment="1">
      <alignment horizontal="right" vertical="center" wrapText="1"/>
    </xf>
    <xf numFmtId="165" fontId="11" fillId="4" borderId="38" xfId="0" applyNumberFormat="1" applyFont="1" applyFill="1" applyBorder="1" applyAlignment="1">
      <alignment horizontal="right" vertical="center" wrapText="1"/>
    </xf>
    <xf numFmtId="165" fontId="11" fillId="4" borderId="21" xfId="0" applyNumberFormat="1" applyFont="1" applyFill="1" applyBorder="1" applyAlignment="1">
      <alignment horizontal="right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164" fontId="15" fillId="0" borderId="37" xfId="0" applyNumberFormat="1" applyFont="1" applyFill="1" applyBorder="1" applyAlignment="1">
      <alignment vertical="center"/>
    </xf>
    <xf numFmtId="165" fontId="11" fillId="0" borderId="38" xfId="0" applyNumberFormat="1" applyFont="1" applyFill="1" applyBorder="1" applyAlignment="1">
      <alignment vertical="center"/>
    </xf>
    <xf numFmtId="165" fontId="11" fillId="0" borderId="20" xfId="0" applyNumberFormat="1" applyFont="1" applyFill="1" applyBorder="1" applyAlignment="1">
      <alignment vertical="center"/>
    </xf>
    <xf numFmtId="165" fontId="11" fillId="4" borderId="21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64" fontId="16" fillId="0" borderId="37" xfId="0" applyNumberFormat="1" applyFont="1" applyFill="1" applyBorder="1" applyAlignment="1">
      <alignment vertical="center"/>
    </xf>
    <xf numFmtId="165" fontId="10" fillId="0" borderId="38" xfId="0" applyNumberFormat="1" applyFont="1" applyFill="1" applyBorder="1" applyAlignment="1">
      <alignment vertical="center"/>
    </xf>
    <xf numFmtId="165" fontId="10" fillId="0" borderId="20" xfId="0" applyNumberFormat="1" applyFont="1" applyFill="1" applyBorder="1" applyAlignment="1">
      <alignment vertical="center"/>
    </xf>
    <xf numFmtId="165" fontId="10" fillId="0" borderId="20" xfId="0" applyNumberFormat="1" applyFont="1" applyFill="1" applyBorder="1" applyAlignment="1">
      <alignment horizontal="right" vertical="center" wrapText="1"/>
    </xf>
    <xf numFmtId="165" fontId="10" fillId="4" borderId="2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37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vertical="center"/>
    </xf>
    <xf numFmtId="0" fontId="15" fillId="0" borderId="52" xfId="0" applyFont="1" applyFill="1" applyBorder="1" applyAlignment="1">
      <alignment vertical="center"/>
    </xf>
    <xf numFmtId="164" fontId="15" fillId="0" borderId="44" xfId="0" applyNumberFormat="1" applyFont="1" applyFill="1" applyBorder="1" applyAlignment="1">
      <alignment vertical="center"/>
    </xf>
    <xf numFmtId="165" fontId="11" fillId="0" borderId="40" xfId="0" applyNumberFormat="1" applyFont="1" applyFill="1" applyBorder="1" applyAlignment="1">
      <alignment vertical="center"/>
    </xf>
    <xf numFmtId="165" fontId="11" fillId="0" borderId="45" xfId="0" applyNumberFormat="1" applyFont="1" applyFill="1" applyBorder="1" applyAlignment="1">
      <alignment horizontal="right" vertical="center" wrapText="1"/>
    </xf>
    <xf numFmtId="0" fontId="20" fillId="0" borderId="33" xfId="0" applyFont="1" applyBorder="1" applyAlignment="1">
      <alignment horizontal="justify" vertical="top" wrapText="1"/>
    </xf>
    <xf numFmtId="0" fontId="25" fillId="0" borderId="37" xfId="0" applyFont="1" applyFill="1" applyBorder="1" applyAlignment="1">
      <alignment horizontal="center" vertical="top" wrapText="1"/>
    </xf>
    <xf numFmtId="0" fontId="7" fillId="0" borderId="42" xfId="0" applyFont="1" applyBorder="1"/>
    <xf numFmtId="0" fontId="7" fillId="0" borderId="34" xfId="0" applyFont="1" applyBorder="1"/>
    <xf numFmtId="0" fontId="7" fillId="0" borderId="55" xfId="0" applyFont="1" applyBorder="1"/>
    <xf numFmtId="0" fontId="7" fillId="0" borderId="42" xfId="0" applyFont="1" applyFill="1" applyBorder="1"/>
    <xf numFmtId="0" fontId="7" fillId="0" borderId="35" xfId="0" applyFont="1" applyFill="1" applyBorder="1"/>
    <xf numFmtId="0" fontId="7" fillId="0" borderId="35" xfId="0" applyFont="1" applyBorder="1"/>
    <xf numFmtId="0" fontId="7" fillId="0" borderId="36" xfId="0" applyFont="1" applyBorder="1"/>
    <xf numFmtId="0" fontId="5" fillId="0" borderId="17" xfId="0" applyFont="1" applyBorder="1" applyAlignment="1">
      <alignment horizontal="justify" vertical="top" wrapText="1"/>
    </xf>
    <xf numFmtId="0" fontId="26" fillId="0" borderId="37" xfId="0" applyFont="1" applyFill="1" applyBorder="1" applyAlignment="1">
      <alignment horizontal="center" vertical="top" wrapText="1"/>
    </xf>
    <xf numFmtId="0" fontId="7" fillId="0" borderId="4" xfId="0" applyFont="1" applyBorder="1"/>
    <xf numFmtId="0" fontId="7" fillId="0" borderId="3" xfId="0" applyFont="1" applyBorder="1"/>
    <xf numFmtId="0" fontId="7" fillId="0" borderId="37" xfId="0" applyFont="1" applyBorder="1"/>
    <xf numFmtId="0" fontId="7" fillId="0" borderId="4" xfId="0" applyFont="1" applyFill="1" applyBorder="1"/>
    <xf numFmtId="0" fontId="7" fillId="0" borderId="20" xfId="0" applyFont="1" applyFill="1" applyBorder="1"/>
    <xf numFmtId="0" fontId="7" fillId="0" borderId="20" xfId="0" applyFont="1" applyBorder="1"/>
    <xf numFmtId="0" fontId="7" fillId="0" borderId="21" xfId="0" applyFont="1" applyBorder="1"/>
    <xf numFmtId="0" fontId="18" fillId="0" borderId="37" xfId="0" applyFont="1" applyBorder="1" applyAlignment="1">
      <alignment horizontal="justify" vertical="top" wrapText="1"/>
    </xf>
    <xf numFmtId="0" fontId="1" fillId="0" borderId="26" xfId="0" applyFont="1" applyBorder="1"/>
    <xf numFmtId="0" fontId="1" fillId="0" borderId="0" xfId="0" applyFont="1" applyBorder="1"/>
    <xf numFmtId="0" fontId="1" fillId="0" borderId="23" xfId="0" applyFont="1" applyBorder="1"/>
    <xf numFmtId="0" fontId="1" fillId="0" borderId="17" xfId="0" applyFont="1" applyFill="1" applyBorder="1"/>
    <xf numFmtId="0" fontId="1" fillId="0" borderId="20" xfId="0" applyFont="1" applyFill="1" applyBorder="1"/>
    <xf numFmtId="0" fontId="1" fillId="0" borderId="2" xfId="0" applyFont="1" applyBorder="1"/>
    <xf numFmtId="0" fontId="1" fillId="0" borderId="21" xfId="0" applyFont="1" applyBorder="1"/>
    <xf numFmtId="0" fontId="5" fillId="0" borderId="33" xfId="0" applyFont="1" applyBorder="1" applyAlignment="1">
      <alignment horizontal="justify" vertical="top" wrapText="1"/>
    </xf>
    <xf numFmtId="0" fontId="1" fillId="0" borderId="42" xfId="0" applyFont="1" applyBorder="1"/>
    <xf numFmtId="0" fontId="1" fillId="0" borderId="1" xfId="0" applyFont="1" applyBorder="1"/>
    <xf numFmtId="0" fontId="1" fillId="0" borderId="18" xfId="0" applyFont="1" applyBorder="1"/>
    <xf numFmtId="0" fontId="1" fillId="0" borderId="1" xfId="0" applyFont="1" applyFill="1" applyBorder="1"/>
    <xf numFmtId="0" fontId="1" fillId="0" borderId="35" xfId="0" applyFont="1" applyFill="1" applyBorder="1"/>
    <xf numFmtId="0" fontId="1" fillId="0" borderId="36" xfId="0" applyFont="1" applyBorder="1"/>
    <xf numFmtId="0" fontId="7" fillId="0" borderId="37" xfId="0" applyFont="1" applyBorder="1" applyAlignment="1">
      <alignment horizontal="center" wrapText="1"/>
    </xf>
    <xf numFmtId="0" fontId="18" fillId="0" borderId="17" xfId="0" applyFont="1" applyBorder="1" applyAlignment="1">
      <alignment horizontal="justify" vertical="top" wrapText="1"/>
    </xf>
    <xf numFmtId="164" fontId="7" fillId="0" borderId="4" xfId="0" applyNumberFormat="1" applyFont="1" applyBorder="1"/>
    <xf numFmtId="165" fontId="7" fillId="0" borderId="4" xfId="0" applyNumberFormat="1" applyFont="1" applyFill="1" applyBorder="1"/>
    <xf numFmtId="165" fontId="7" fillId="0" borderId="20" xfId="0" applyNumberFormat="1" applyFont="1" applyFill="1" applyBorder="1"/>
    <xf numFmtId="165" fontId="7" fillId="0" borderId="20" xfId="0" applyNumberFormat="1" applyFont="1" applyBorder="1"/>
    <xf numFmtId="165" fontId="7" fillId="0" borderId="21" xfId="0" applyNumberFormat="1" applyFont="1" applyBorder="1"/>
    <xf numFmtId="0" fontId="7" fillId="0" borderId="37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justify" vertical="top" wrapText="1"/>
    </xf>
    <xf numFmtId="0" fontId="7" fillId="0" borderId="26" xfId="0" applyFont="1" applyBorder="1"/>
    <xf numFmtId="0" fontId="7" fillId="0" borderId="25" xfId="0" applyFont="1" applyBorder="1"/>
    <xf numFmtId="0" fontId="7" fillId="0" borderId="23" xfId="0" applyFont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7" xfId="0" applyFont="1" applyBorder="1"/>
    <xf numFmtId="0" fontId="7" fillId="0" borderId="28" xfId="0" applyFont="1" applyBorder="1"/>
    <xf numFmtId="0" fontId="25" fillId="0" borderId="44" xfId="0" applyFont="1" applyFill="1" applyBorder="1" applyAlignment="1">
      <alignment horizontal="center" vertical="top" wrapText="1"/>
    </xf>
    <xf numFmtId="0" fontId="7" fillId="0" borderId="44" xfId="0" applyFont="1" applyBorder="1"/>
    <xf numFmtId="0" fontId="16" fillId="0" borderId="33" xfId="0" applyFont="1" applyBorder="1" applyAlignment="1">
      <alignment horizontal="justify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165" fontId="16" fillId="0" borderId="42" xfId="0" applyNumberFormat="1" applyFont="1" applyFill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21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left" vertical="top" wrapText="1" indent="1"/>
    </xf>
    <xf numFmtId="0" fontId="15" fillId="0" borderId="37" xfId="0" applyFont="1" applyBorder="1" applyAlignment="1">
      <alignment horizontal="center" vertical="top" wrapText="1"/>
    </xf>
    <xf numFmtId="0" fontId="15" fillId="0" borderId="4" xfId="0" applyFont="1" applyBorder="1"/>
    <xf numFmtId="0" fontId="15" fillId="0" borderId="3" xfId="0" applyFont="1" applyBorder="1"/>
    <xf numFmtId="0" fontId="15" fillId="0" borderId="37" xfId="0" applyFont="1" applyBorder="1"/>
    <xf numFmtId="165" fontId="15" fillId="0" borderId="4" xfId="0" applyNumberFormat="1" applyFont="1" applyFill="1" applyBorder="1"/>
    <xf numFmtId="165" fontId="15" fillId="0" borderId="20" xfId="0" applyNumberFormat="1" applyFont="1" applyFill="1" applyBorder="1"/>
    <xf numFmtId="165" fontId="15" fillId="0" borderId="20" xfId="0" applyNumberFormat="1" applyFont="1" applyBorder="1"/>
    <xf numFmtId="165" fontId="15" fillId="0" borderId="21" xfId="0" applyNumberFormat="1" applyFont="1" applyBorder="1" applyAlignment="1">
      <alignment horizontal="right"/>
    </xf>
    <xf numFmtId="0" fontId="27" fillId="0" borderId="0" xfId="0" applyFont="1" applyAlignment="1">
      <alignment wrapText="1"/>
    </xf>
    <xf numFmtId="165" fontId="15" fillId="0" borderId="21" xfId="0" applyNumberFormat="1" applyFont="1" applyBorder="1"/>
    <xf numFmtId="0" fontId="15" fillId="0" borderId="17" xfId="0" applyFont="1" applyFill="1" applyBorder="1" applyAlignment="1">
      <alignment horizontal="left" vertical="top" wrapText="1" indent="1"/>
    </xf>
    <xf numFmtId="165" fontId="15" fillId="0" borderId="4" xfId="0" applyNumberFormat="1" applyFont="1" applyBorder="1"/>
    <xf numFmtId="0" fontId="16" fillId="0" borderId="17" xfId="0" applyFont="1" applyBorder="1" applyAlignment="1">
      <alignment horizontal="justify" vertical="top" wrapText="1"/>
    </xf>
    <xf numFmtId="0" fontId="24" fillId="0" borderId="37" xfId="0" applyFont="1" applyFill="1" applyBorder="1" applyAlignment="1">
      <alignment horizontal="center" vertical="top" wrapText="1"/>
    </xf>
    <xf numFmtId="0" fontId="16" fillId="0" borderId="4" xfId="0" applyFont="1" applyBorder="1"/>
    <xf numFmtId="0" fontId="16" fillId="0" borderId="3" xfId="0" applyFont="1" applyBorder="1"/>
    <xf numFmtId="0" fontId="16" fillId="0" borderId="37" xfId="0" applyFont="1" applyBorder="1"/>
    <xf numFmtId="165" fontId="16" fillId="0" borderId="4" xfId="0" applyNumberFormat="1" applyFont="1" applyFill="1" applyBorder="1"/>
    <xf numFmtId="165" fontId="16" fillId="0" borderId="21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15" fillId="0" borderId="17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center" wrapText="1"/>
    </xf>
    <xf numFmtId="0" fontId="16" fillId="0" borderId="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5" fillId="0" borderId="17" xfId="0" applyFont="1" applyBorder="1" applyAlignment="1">
      <alignment horizontal="justify" vertical="center" wrapText="1"/>
    </xf>
    <xf numFmtId="49" fontId="15" fillId="0" borderId="37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/>
    <xf numFmtId="165" fontId="11" fillId="0" borderId="20" xfId="0" applyNumberFormat="1" applyFont="1" applyFill="1" applyBorder="1" applyAlignment="1">
      <alignment horizontal="right"/>
    </xf>
    <xf numFmtId="165" fontId="11" fillId="0" borderId="20" xfId="0" applyNumberFormat="1" applyFont="1" applyBorder="1"/>
    <xf numFmtId="165" fontId="11" fillId="0" borderId="21" xfId="0" applyNumberFormat="1" applyFont="1" applyBorder="1" applyAlignment="1">
      <alignment horizontal="right"/>
    </xf>
    <xf numFmtId="165" fontId="11" fillId="0" borderId="20" xfId="0" applyNumberFormat="1" applyFont="1" applyFill="1" applyBorder="1"/>
    <xf numFmtId="165" fontId="10" fillId="0" borderId="4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164" fontId="15" fillId="0" borderId="37" xfId="0" applyNumberFormat="1" applyFont="1" applyBorder="1"/>
    <xf numFmtId="49" fontId="31" fillId="0" borderId="0" xfId="0" applyNumberFormat="1" applyFont="1" applyBorder="1" applyAlignment="1">
      <alignment vertical="top" wrapText="1"/>
    </xf>
    <xf numFmtId="0" fontId="11" fillId="0" borderId="0" xfId="0" applyFont="1"/>
    <xf numFmtId="0" fontId="32" fillId="0" borderId="0" xfId="0" applyFont="1"/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/>
    </xf>
    <xf numFmtId="0" fontId="15" fillId="0" borderId="52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165" fontId="11" fillId="0" borderId="45" xfId="0" applyNumberFormat="1" applyFont="1" applyFill="1" applyBorder="1" applyAlignment="1">
      <alignment vertical="center"/>
    </xf>
    <xf numFmtId="165" fontId="11" fillId="0" borderId="45" xfId="0" applyNumberFormat="1" applyFont="1" applyBorder="1" applyAlignment="1">
      <alignment vertical="center"/>
    </xf>
    <xf numFmtId="165" fontId="11" fillId="0" borderId="4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35" fillId="0" borderId="0" xfId="0" applyFont="1" applyAlignment="1">
      <alignment horizontal="center"/>
    </xf>
    <xf numFmtId="0" fontId="35" fillId="0" borderId="1" xfId="0" applyFont="1" applyBorder="1"/>
    <xf numFmtId="0" fontId="35" fillId="0" borderId="0" xfId="0" applyFont="1"/>
    <xf numFmtId="0" fontId="35" fillId="0" borderId="0" xfId="0" applyFont="1" applyBorder="1" applyAlignment="1"/>
    <xf numFmtId="0" fontId="36" fillId="0" borderId="0" xfId="0" applyFont="1" applyBorder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9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49" fontId="33" fillId="0" borderId="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7" fillId="0" borderId="53" xfId="0" applyFont="1" applyBorder="1" applyAlignment="1">
      <alignment horizontal="right" vertical="center" wrapText="1"/>
    </xf>
    <xf numFmtId="0" fontId="10" fillId="2" borderId="29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N366"/>
  <sheetViews>
    <sheetView tabSelected="1" zoomScaleNormal="100" zoomScaleSheetLayoutView="100" workbookViewId="0">
      <pane ySplit="11" topLeftCell="A12" activePane="bottomLeft" state="frozen"/>
      <selection pane="bottomLeft" activeCell="L91" sqref="L91"/>
    </sheetView>
  </sheetViews>
  <sheetFormatPr defaultRowHeight="13.2"/>
  <cols>
    <col min="1" max="1" width="53.6640625" customWidth="1"/>
    <col min="2" max="2" width="7" customWidth="1"/>
    <col min="3" max="3" width="8" hidden="1" customWidth="1"/>
    <col min="4" max="4" width="8.109375" hidden="1" customWidth="1"/>
    <col min="5" max="5" width="8.6640625" hidden="1" customWidth="1"/>
    <col min="6" max="6" width="11.44140625" customWidth="1"/>
    <col min="7" max="7" width="11.33203125" customWidth="1"/>
    <col min="8" max="8" width="11.6640625" customWidth="1"/>
    <col min="9" max="9" width="9.5546875" customWidth="1"/>
    <col min="10" max="10" width="9.109375" style="299"/>
  </cols>
  <sheetData>
    <row r="2" spans="1:40" ht="9.9" customHeight="1">
      <c r="A2" s="1"/>
      <c r="B2" s="1"/>
      <c r="C2" s="1"/>
      <c r="D2" s="1"/>
      <c r="E2" s="1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5" customHeight="1">
      <c r="A3" s="300" t="s">
        <v>0</v>
      </c>
      <c r="B3" s="300"/>
      <c r="C3" s="300"/>
      <c r="D3" s="300"/>
      <c r="E3" s="300"/>
      <c r="F3" s="300"/>
      <c r="G3" s="300"/>
      <c r="H3" s="300"/>
      <c r="I3" s="300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17.399999999999999">
      <c r="A4" s="300" t="s">
        <v>167</v>
      </c>
      <c r="B4" s="300"/>
      <c r="C4" s="300"/>
      <c r="D4" s="300"/>
      <c r="E4" s="300"/>
      <c r="F4" s="300"/>
      <c r="G4" s="300"/>
      <c r="H4" s="300"/>
      <c r="I4" s="300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17.399999999999999">
      <c r="A5" s="300" t="s">
        <v>166</v>
      </c>
      <c r="B5" s="300"/>
      <c r="C5" s="300"/>
      <c r="D5" s="300"/>
      <c r="E5" s="300"/>
      <c r="F5" s="300"/>
      <c r="G5" s="300"/>
      <c r="H5" s="300"/>
      <c r="I5" s="300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1.1" customHeight="1" thickBot="1">
      <c r="A6" s="1"/>
      <c r="B6" s="1"/>
      <c r="C6" s="1"/>
      <c r="D6" s="1"/>
      <c r="E6" s="1" t="s">
        <v>1</v>
      </c>
      <c r="F6" s="1"/>
      <c r="G6" s="1"/>
      <c r="H6" s="1"/>
      <c r="I6" s="1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" customHeight="1" thickBot="1">
      <c r="A7" s="301" t="s">
        <v>2</v>
      </c>
      <c r="B7" s="302"/>
      <c r="C7" s="302"/>
      <c r="D7" s="302"/>
      <c r="E7" s="302"/>
      <c r="F7" s="302"/>
      <c r="G7" s="302"/>
      <c r="H7" s="302"/>
      <c r="I7" s="30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5" customHeight="1" thickBot="1">
      <c r="A8" s="304" t="s">
        <v>3</v>
      </c>
      <c r="B8" s="305"/>
      <c r="C8" s="305"/>
      <c r="D8" s="305"/>
      <c r="E8" s="305"/>
      <c r="F8" s="305"/>
      <c r="G8" s="305"/>
      <c r="H8" s="305"/>
      <c r="I8" s="306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307"/>
      <c r="B9" s="5"/>
      <c r="C9" s="6"/>
      <c r="D9" s="7"/>
      <c r="E9" s="5"/>
      <c r="F9" s="310" t="s">
        <v>4</v>
      </c>
      <c r="G9" s="311"/>
      <c r="H9" s="311"/>
      <c r="I9" s="31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20.25" customHeight="1">
      <c r="A10" s="308"/>
      <c r="B10" s="8" t="s">
        <v>5</v>
      </c>
      <c r="C10" s="9" t="s">
        <v>6</v>
      </c>
      <c r="D10" s="10" t="s">
        <v>7</v>
      </c>
      <c r="E10" s="11" t="s">
        <v>8</v>
      </c>
      <c r="F10" s="12" t="s">
        <v>9</v>
      </c>
      <c r="G10" s="13" t="s">
        <v>10</v>
      </c>
      <c r="H10" s="13" t="s">
        <v>11</v>
      </c>
      <c r="I10" s="14" t="s">
        <v>12</v>
      </c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ht="13.5" customHeight="1" thickBot="1">
      <c r="A11" s="309"/>
      <c r="B11" s="15"/>
      <c r="C11" s="16"/>
      <c r="D11" s="17"/>
      <c r="E11" s="18"/>
      <c r="F11" s="19" t="s">
        <v>13</v>
      </c>
      <c r="G11" s="20" t="s">
        <v>14</v>
      </c>
      <c r="H11" s="20" t="s">
        <v>14</v>
      </c>
      <c r="I11" s="21" t="s">
        <v>14</v>
      </c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9.5" customHeight="1" thickBot="1">
      <c r="A12" s="22" t="s">
        <v>15</v>
      </c>
      <c r="B12" s="23"/>
      <c r="C12" s="24"/>
      <c r="D12" s="25"/>
      <c r="E12" s="23"/>
      <c r="F12" s="26"/>
      <c r="G12" s="27"/>
      <c r="H12" s="27"/>
      <c r="I12" s="28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s="38" customFormat="1" ht="31.2">
      <c r="A13" s="29" t="s">
        <v>16</v>
      </c>
      <c r="B13" s="30" t="s">
        <v>17</v>
      </c>
      <c r="C13" s="31">
        <v>47945.8</v>
      </c>
      <c r="D13" s="32">
        <v>76763.42</v>
      </c>
      <c r="E13" s="33">
        <f>E14+E18</f>
        <v>109316.76000000001</v>
      </c>
      <c r="F13" s="34">
        <f>4649.1+1160.1</f>
        <v>5809.2000000000007</v>
      </c>
      <c r="G13" s="34">
        <v>3496.1</v>
      </c>
      <c r="H13" s="34">
        <f>G13-F13</f>
        <v>-2313.1000000000008</v>
      </c>
      <c r="I13" s="35">
        <f>G13/F13*100</f>
        <v>60.182124905322588</v>
      </c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s="38" customFormat="1" ht="15.9" customHeight="1">
      <c r="A14" s="39" t="s">
        <v>18</v>
      </c>
      <c r="B14" s="40" t="s">
        <v>19</v>
      </c>
      <c r="C14" s="41">
        <v>7991</v>
      </c>
      <c r="D14" s="42">
        <v>12793.9</v>
      </c>
      <c r="E14" s="43">
        <f>E18*0.2</f>
        <v>18219.460000000003</v>
      </c>
      <c r="F14" s="44">
        <f>774.9+193.3</f>
        <v>968.2</v>
      </c>
      <c r="G14" s="44">
        <v>582.70000000000005</v>
      </c>
      <c r="H14" s="34">
        <f>G14-F14</f>
        <v>-385.5</v>
      </c>
      <c r="I14" s="35">
        <f>G14/F14*100</f>
        <v>60.183846312745302</v>
      </c>
      <c r="J14" s="45"/>
      <c r="K14" s="45"/>
      <c r="L14" s="45"/>
      <c r="M14" s="4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s="38" customFormat="1" ht="15.9" customHeight="1">
      <c r="A15" s="46" t="s">
        <v>20</v>
      </c>
      <c r="B15" s="40" t="s">
        <v>21</v>
      </c>
      <c r="C15" s="41"/>
      <c r="D15" s="42"/>
      <c r="E15" s="43"/>
      <c r="F15" s="44">
        <v>0</v>
      </c>
      <c r="G15" s="47">
        <v>0</v>
      </c>
      <c r="H15" s="34">
        <f t="shared" ref="H15:H19" si="0">G15-F15</f>
        <v>0</v>
      </c>
      <c r="I15" s="35">
        <v>0</v>
      </c>
      <c r="J15" s="45"/>
      <c r="K15" s="45"/>
      <c r="L15" s="45"/>
      <c r="M15" s="4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s="38" customFormat="1" ht="15.9" customHeight="1">
      <c r="A16" s="39" t="s">
        <v>22</v>
      </c>
      <c r="B16" s="40" t="s">
        <v>23</v>
      </c>
      <c r="C16" s="48"/>
      <c r="D16" s="42"/>
      <c r="E16" s="43"/>
      <c r="F16" s="44">
        <v>0</v>
      </c>
      <c r="G16" s="47">
        <v>0</v>
      </c>
      <c r="H16" s="34">
        <f t="shared" si="0"/>
        <v>0</v>
      </c>
      <c r="I16" s="35">
        <v>0</v>
      </c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s="38" customFormat="1" ht="19.5" customHeight="1">
      <c r="A17" s="39" t="s">
        <v>24</v>
      </c>
      <c r="B17" s="40" t="s">
        <v>25</v>
      </c>
      <c r="C17" s="48"/>
      <c r="D17" s="42"/>
      <c r="E17" s="49"/>
      <c r="F17" s="44">
        <v>0</v>
      </c>
      <c r="G17" s="47">
        <v>0</v>
      </c>
      <c r="H17" s="34">
        <f t="shared" si="0"/>
        <v>0</v>
      </c>
      <c r="I17" s="35">
        <v>0</v>
      </c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s="38" customFormat="1" ht="33" customHeight="1">
      <c r="A18" s="50" t="s">
        <v>26</v>
      </c>
      <c r="B18" s="51" t="s">
        <v>27</v>
      </c>
      <c r="C18" s="52">
        <f>C13-C14</f>
        <v>39954.800000000003</v>
      </c>
      <c r="D18" s="52">
        <f>D13-D14</f>
        <v>63969.52</v>
      </c>
      <c r="E18" s="52">
        <v>91097.3</v>
      </c>
      <c r="F18" s="44">
        <f>F13-F14-F15-F16-F17</f>
        <v>4841.0000000000009</v>
      </c>
      <c r="G18" s="44">
        <f>G13-G14-G15-G16-G17</f>
        <v>2913.3999999999996</v>
      </c>
      <c r="H18" s="54">
        <f t="shared" si="0"/>
        <v>-1927.6000000000013</v>
      </c>
      <c r="I18" s="35">
        <f>G18/F18*100</f>
        <v>60.18178062383803</v>
      </c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s="61" customFormat="1" ht="15" customHeight="1">
      <c r="A19" s="55" t="s">
        <v>28</v>
      </c>
      <c r="B19" s="51" t="s">
        <v>29</v>
      </c>
      <c r="C19" s="56">
        <v>2225.5</v>
      </c>
      <c r="D19" s="57">
        <v>256</v>
      </c>
      <c r="E19" s="58">
        <v>225.1</v>
      </c>
      <c r="F19" s="44">
        <v>0</v>
      </c>
      <c r="G19" s="44">
        <f>16.6+52.3</f>
        <v>68.900000000000006</v>
      </c>
      <c r="H19" s="54">
        <f t="shared" si="0"/>
        <v>68.900000000000006</v>
      </c>
      <c r="I19" s="35">
        <v>0</v>
      </c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</row>
    <row r="20" spans="1:40" s="38" customFormat="1" ht="15.75" customHeight="1">
      <c r="A20" s="46" t="s">
        <v>30</v>
      </c>
      <c r="B20" s="40" t="s">
        <v>31</v>
      </c>
      <c r="C20" s="48"/>
      <c r="D20" s="42"/>
      <c r="E20" s="49"/>
      <c r="F20" s="53">
        <v>0</v>
      </c>
      <c r="G20" s="44">
        <v>0</v>
      </c>
      <c r="H20" s="34">
        <f>G20-F20</f>
        <v>0</v>
      </c>
      <c r="I20" s="35">
        <v>0</v>
      </c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s="38" customFormat="1" ht="15.6">
      <c r="A21" s="50" t="s">
        <v>32</v>
      </c>
      <c r="B21" s="51" t="s">
        <v>33</v>
      </c>
      <c r="C21" s="56"/>
      <c r="D21" s="62"/>
      <c r="E21" s="63">
        <v>1000</v>
      </c>
      <c r="F21" s="53"/>
      <c r="G21" s="44">
        <v>0</v>
      </c>
      <c r="H21" s="54">
        <f>G21-F21</f>
        <v>0</v>
      </c>
      <c r="I21" s="35">
        <v>0</v>
      </c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s="38" customFormat="1" ht="22.5" customHeight="1">
      <c r="A22" s="39" t="s">
        <v>34</v>
      </c>
      <c r="B22" s="40" t="s">
        <v>35</v>
      </c>
      <c r="C22" s="48">
        <v>145.30000000000001</v>
      </c>
      <c r="D22" s="42"/>
      <c r="E22" s="43">
        <v>50</v>
      </c>
      <c r="F22" s="44"/>
      <c r="G22" s="44"/>
      <c r="H22" s="34">
        <f>G22-F22</f>
        <v>0</v>
      </c>
      <c r="I22" s="35">
        <v>0</v>
      </c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s="38" customFormat="1" ht="26.4">
      <c r="A23" s="64" t="s">
        <v>36</v>
      </c>
      <c r="B23" s="65" t="s">
        <v>37</v>
      </c>
      <c r="C23" s="66"/>
      <c r="D23" s="67"/>
      <c r="E23" s="68"/>
      <c r="F23" s="69">
        <v>0</v>
      </c>
      <c r="G23" s="70">
        <v>0</v>
      </c>
      <c r="H23" s="34">
        <f t="shared" ref="H23" si="1">G23-F23</f>
        <v>0</v>
      </c>
      <c r="I23" s="35">
        <v>0</v>
      </c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s="38" customFormat="1" ht="14.4" thickBot="1">
      <c r="A24" s="71" t="s">
        <v>38</v>
      </c>
      <c r="B24" s="65" t="s">
        <v>39</v>
      </c>
      <c r="C24" s="72">
        <f>C18+C19++C20+C21+C22</f>
        <v>42325.600000000006</v>
      </c>
      <c r="D24" s="73">
        <f>D18+D19++D20+D21+D22</f>
        <v>64225.52</v>
      </c>
      <c r="E24" s="72">
        <f>E18+E19++E20+E21+E22</f>
        <v>92372.400000000009</v>
      </c>
      <c r="F24" s="74">
        <f>F18+F19++F20+F21+F22</f>
        <v>4841.0000000000009</v>
      </c>
      <c r="G24" s="75">
        <f>G18+G19++G20+G21+G22</f>
        <v>2982.2999999999997</v>
      </c>
      <c r="H24" s="76">
        <f>G24-F24</f>
        <v>-1858.7000000000012</v>
      </c>
      <c r="I24" s="77">
        <f>G24/F24*100</f>
        <v>61.605040280933679</v>
      </c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s="38" customFormat="1" ht="16.5" customHeight="1" thickBot="1">
      <c r="A25" s="78" t="s">
        <v>40</v>
      </c>
      <c r="B25" s="79"/>
      <c r="C25" s="80"/>
      <c r="D25" s="81"/>
      <c r="E25" s="79"/>
      <c r="F25" s="82"/>
      <c r="G25" s="83"/>
      <c r="H25" s="83"/>
      <c r="I25" s="84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s="38" customFormat="1" ht="30.75" customHeight="1">
      <c r="A26" s="85" t="s">
        <v>41</v>
      </c>
      <c r="B26" s="30" t="s">
        <v>42</v>
      </c>
      <c r="C26" s="31">
        <v>40100.1</v>
      </c>
      <c r="D26" s="32">
        <v>70012.23</v>
      </c>
      <c r="E26" s="86">
        <v>84317.5</v>
      </c>
      <c r="F26" s="87">
        <f>3206.2+1173.5</f>
        <v>4379.7</v>
      </c>
      <c r="G26" s="87">
        <v>1950.9</v>
      </c>
      <c r="H26" s="34">
        <f t="shared" ref="H26:H33" si="2">G26-F26</f>
        <v>-2428.7999999999997</v>
      </c>
      <c r="I26" s="35">
        <f>G26/F26*100</f>
        <v>44.544146859373932</v>
      </c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s="38" customFormat="1" ht="15.75" customHeight="1">
      <c r="A27" s="88" t="s">
        <v>43</v>
      </c>
      <c r="B27" s="40" t="s">
        <v>44</v>
      </c>
      <c r="C27" s="48">
        <v>1259</v>
      </c>
      <c r="D27" s="42">
        <v>1981.62</v>
      </c>
      <c r="E27" s="49">
        <v>2344.1</v>
      </c>
      <c r="F27" s="47">
        <f>181.1+181.1</f>
        <v>362.2</v>
      </c>
      <c r="G27" s="47">
        <f>111.6+100.4</f>
        <v>212</v>
      </c>
      <c r="H27" s="34">
        <f t="shared" si="2"/>
        <v>-150.19999999999999</v>
      </c>
      <c r="I27" s="35">
        <f>G27/F27*100</f>
        <v>58.531198233020433</v>
      </c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s="38" customFormat="1" ht="30.75" customHeight="1">
      <c r="A28" s="89" t="s">
        <v>45</v>
      </c>
      <c r="B28" s="90" t="s">
        <v>46</v>
      </c>
      <c r="C28" s="91"/>
      <c r="D28" s="92"/>
      <c r="E28" s="93"/>
      <c r="F28" s="94">
        <v>0</v>
      </c>
      <c r="G28" s="95">
        <v>0</v>
      </c>
      <c r="H28" s="47">
        <f t="shared" si="2"/>
        <v>0</v>
      </c>
      <c r="I28" s="96">
        <v>0</v>
      </c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s="38" customFormat="1" ht="15" customHeight="1">
      <c r="A29" s="97" t="s">
        <v>47</v>
      </c>
      <c r="B29" s="98" t="s">
        <v>48</v>
      </c>
      <c r="C29" s="48">
        <v>68.099999999999994</v>
      </c>
      <c r="D29" s="42">
        <v>43.61</v>
      </c>
      <c r="E29" s="49">
        <v>47.9</v>
      </c>
      <c r="F29" s="44"/>
      <c r="G29" s="47"/>
      <c r="H29" s="47">
        <f t="shared" si="2"/>
        <v>0</v>
      </c>
      <c r="I29" s="99"/>
      <c r="J29" s="45"/>
      <c r="K29" s="45"/>
      <c r="L29" s="45"/>
      <c r="M29" s="4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0" s="38" customFormat="1" ht="15" customHeight="1">
      <c r="A30" s="97" t="s">
        <v>49</v>
      </c>
      <c r="B30" s="98" t="s">
        <v>50</v>
      </c>
      <c r="C30" s="48"/>
      <c r="D30" s="42"/>
      <c r="E30" s="49"/>
      <c r="F30" s="44"/>
      <c r="G30" s="47">
        <v>0</v>
      </c>
      <c r="H30" s="47">
        <f t="shared" si="2"/>
        <v>0</v>
      </c>
      <c r="I30" s="99">
        <v>0</v>
      </c>
      <c r="J30" s="45"/>
      <c r="K30" s="45"/>
      <c r="L30" s="45"/>
      <c r="M30" s="4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s="38" customFormat="1" ht="15" customHeight="1">
      <c r="A31" s="97" t="s">
        <v>51</v>
      </c>
      <c r="B31" s="98" t="s">
        <v>52</v>
      </c>
      <c r="C31" s="48">
        <v>1.8</v>
      </c>
      <c r="D31" s="42">
        <v>3.67</v>
      </c>
      <c r="E31" s="49">
        <v>3.7</v>
      </c>
      <c r="F31" s="44"/>
      <c r="G31" s="47"/>
      <c r="H31" s="47">
        <f t="shared" si="2"/>
        <v>0</v>
      </c>
      <c r="I31" s="99"/>
      <c r="J31" s="45"/>
      <c r="K31" s="45"/>
      <c r="L31" s="45"/>
      <c r="M31" s="4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s="38" customFormat="1" ht="15" customHeight="1">
      <c r="A32" s="97" t="s">
        <v>53</v>
      </c>
      <c r="B32" s="98" t="s">
        <v>54</v>
      </c>
      <c r="C32" s="48"/>
      <c r="D32" s="42"/>
      <c r="E32" s="49"/>
      <c r="F32" s="44"/>
      <c r="G32" s="47"/>
      <c r="H32" s="47">
        <f t="shared" si="2"/>
        <v>0</v>
      </c>
      <c r="I32" s="99">
        <v>0</v>
      </c>
      <c r="J32" s="45"/>
      <c r="K32" s="45"/>
      <c r="L32" s="45"/>
      <c r="M32" s="4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s="38" customFormat="1" ht="15" customHeight="1">
      <c r="A33" s="100" t="s">
        <v>55</v>
      </c>
      <c r="B33" s="98" t="s">
        <v>56</v>
      </c>
      <c r="C33" s="48">
        <v>1189.0999999999999</v>
      </c>
      <c r="D33" s="42">
        <v>1934.34</v>
      </c>
      <c r="E33" s="101">
        <f>E27-E29-E31</f>
        <v>2292.5</v>
      </c>
      <c r="F33" s="47">
        <f>181.1+181.1</f>
        <v>362.2</v>
      </c>
      <c r="G33" s="47">
        <f>111.6+100.4</f>
        <v>212</v>
      </c>
      <c r="H33" s="47">
        <f t="shared" si="2"/>
        <v>-150.19999999999999</v>
      </c>
      <c r="I33" s="99">
        <f t="shared" ref="I33" si="3">G33/F33*100</f>
        <v>58.531198233020433</v>
      </c>
      <c r="J33" s="45"/>
      <c r="K33" s="45"/>
      <c r="L33" s="45"/>
      <c r="M33" s="4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s="38" customFormat="1" ht="15" customHeight="1">
      <c r="A34" s="88" t="s">
        <v>57</v>
      </c>
      <c r="B34" s="40" t="s">
        <v>58</v>
      </c>
      <c r="C34" s="48">
        <v>990.9</v>
      </c>
      <c r="D34" s="42">
        <v>1431.11</v>
      </c>
      <c r="E34" s="102">
        <v>1777.8</v>
      </c>
      <c r="F34" s="47">
        <v>0</v>
      </c>
      <c r="G34" s="47">
        <v>3.2</v>
      </c>
      <c r="H34" s="47">
        <f>G34-F34</f>
        <v>3.2</v>
      </c>
      <c r="I34" s="99">
        <v>0</v>
      </c>
      <c r="J34" s="45"/>
      <c r="K34" s="45"/>
      <c r="L34" s="45"/>
      <c r="M34" s="4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s="38" customFormat="1" ht="15" customHeight="1">
      <c r="A35" s="103" t="s">
        <v>59</v>
      </c>
      <c r="B35" s="98" t="s">
        <v>60</v>
      </c>
      <c r="C35" s="48"/>
      <c r="D35" s="42"/>
      <c r="E35" s="49"/>
      <c r="F35" s="44">
        <v>0</v>
      </c>
      <c r="G35" s="47">
        <v>0</v>
      </c>
      <c r="H35" s="47">
        <f>G35-F35</f>
        <v>0</v>
      </c>
      <c r="I35" s="99">
        <v>0</v>
      </c>
      <c r="J35" s="3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 s="61" customFormat="1" ht="18.75" customHeight="1">
      <c r="A36" s="104" t="s">
        <v>61</v>
      </c>
      <c r="B36" s="51" t="s">
        <v>62</v>
      </c>
      <c r="C36" s="56">
        <v>3908.1</v>
      </c>
      <c r="D36" s="62">
        <v>530.9</v>
      </c>
      <c r="E36" s="58">
        <v>415.4</v>
      </c>
      <c r="F36" s="47"/>
      <c r="G36" s="47"/>
      <c r="H36" s="105">
        <f>G36-F36</f>
        <v>0</v>
      </c>
      <c r="I36" s="99"/>
      <c r="J36" s="59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</row>
    <row r="37" spans="1:40" s="38" customFormat="1" ht="34.5" customHeight="1">
      <c r="A37" s="104" t="s">
        <v>63</v>
      </c>
      <c r="B37" s="51" t="s">
        <v>64</v>
      </c>
      <c r="C37" s="56"/>
      <c r="D37" s="62"/>
      <c r="E37" s="58"/>
      <c r="F37" s="47"/>
      <c r="G37" s="47">
        <v>0</v>
      </c>
      <c r="H37" s="105">
        <f t="shared" ref="H37" si="4">G37-F37</f>
        <v>0</v>
      </c>
      <c r="I37" s="99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s="38" customFormat="1" ht="14.25" customHeight="1">
      <c r="A38" s="88" t="s">
        <v>65</v>
      </c>
      <c r="B38" s="40" t="s">
        <v>66</v>
      </c>
      <c r="C38" s="48"/>
      <c r="D38" s="42"/>
      <c r="E38" s="49"/>
      <c r="F38" s="44">
        <v>0</v>
      </c>
      <c r="G38" s="47"/>
      <c r="H38" s="47">
        <f>G38-F38</f>
        <v>0</v>
      </c>
      <c r="I38" s="99">
        <v>0</v>
      </c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s="61" customFormat="1" ht="16.5" customHeight="1">
      <c r="A39" s="104" t="s">
        <v>67</v>
      </c>
      <c r="B39" s="51" t="s">
        <v>68</v>
      </c>
      <c r="C39" s="56">
        <v>33.1</v>
      </c>
      <c r="D39" s="62"/>
      <c r="E39" s="58"/>
      <c r="F39" s="105">
        <f>2.1+2.1</f>
        <v>4.2</v>
      </c>
      <c r="G39" s="105">
        <v>37</v>
      </c>
      <c r="H39" s="105">
        <f>G39-F39</f>
        <v>32.799999999999997</v>
      </c>
      <c r="I39" s="148">
        <v>0</v>
      </c>
      <c r="J39" s="59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</row>
    <row r="40" spans="1:40" s="38" customFormat="1" ht="15.6">
      <c r="A40" s="104" t="s">
        <v>164</v>
      </c>
      <c r="B40" s="51" t="s">
        <v>69</v>
      </c>
      <c r="C40" s="48"/>
      <c r="D40" s="42"/>
      <c r="E40" s="49"/>
      <c r="F40" s="44">
        <v>0</v>
      </c>
      <c r="G40" s="47">
        <v>0</v>
      </c>
      <c r="H40" s="105">
        <f>G40-F40</f>
        <v>0</v>
      </c>
      <c r="I40" s="99">
        <v>0</v>
      </c>
      <c r="J40" s="36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s="38" customFormat="1" ht="15.6">
      <c r="A41" s="106" t="s">
        <v>70</v>
      </c>
      <c r="B41" s="51" t="s">
        <v>71</v>
      </c>
      <c r="C41" s="107"/>
      <c r="D41" s="108"/>
      <c r="E41" s="109"/>
      <c r="F41" s="70">
        <v>0</v>
      </c>
      <c r="G41" s="110">
        <v>0</v>
      </c>
      <c r="H41" s="105">
        <f>G41-F41</f>
        <v>0</v>
      </c>
      <c r="I41" s="99">
        <v>0</v>
      </c>
      <c r="J41" s="36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 s="38" customFormat="1" ht="18.75" customHeight="1" thickBot="1">
      <c r="A42" s="111" t="s">
        <v>72</v>
      </c>
      <c r="B42" s="112" t="s">
        <v>73</v>
      </c>
      <c r="C42" s="113">
        <f>C26+C27+C34+C36++C37+C38+C39+C40</f>
        <v>46291.199999999997</v>
      </c>
      <c r="D42" s="113">
        <f>D26+D27+D34+D36++D37+D38+D39+D40</f>
        <v>73955.859999999986</v>
      </c>
      <c r="E42" s="113">
        <f>E26+E27+E34+E36++E37+E38+E39+E40</f>
        <v>88854.8</v>
      </c>
      <c r="F42" s="114">
        <f>F26+F27+F34+F36++F37+F38+F39+F40</f>
        <v>4746.0999999999995</v>
      </c>
      <c r="G42" s="115">
        <f>G26+G27+G34+G36+G37+G38+G39+G40</f>
        <v>2203.1</v>
      </c>
      <c r="H42" s="116">
        <f>G42-F42</f>
        <v>-2542.9999999999995</v>
      </c>
      <c r="I42" s="117">
        <f>G42/F42*100</f>
        <v>46.419165209329769</v>
      </c>
      <c r="J42" s="3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ht="4.5" customHeight="1" thickBot="1">
      <c r="A43" s="118"/>
      <c r="B43" s="119"/>
      <c r="C43" s="120"/>
      <c r="D43" s="120"/>
      <c r="E43" s="120"/>
      <c r="F43" s="120"/>
      <c r="G43" s="120"/>
      <c r="H43" s="120"/>
      <c r="I43" s="120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11.1" customHeight="1">
      <c r="A44" s="319"/>
      <c r="B44" s="121"/>
      <c r="C44" s="122"/>
      <c r="D44" s="123"/>
      <c r="E44" s="121"/>
      <c r="F44" s="321" t="s">
        <v>4</v>
      </c>
      <c r="G44" s="322"/>
      <c r="H44" s="322"/>
      <c r="I44" s="32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27" customHeight="1" thickBot="1">
      <c r="A45" s="320"/>
      <c r="B45" s="124" t="s">
        <v>5</v>
      </c>
      <c r="C45" s="125" t="s">
        <v>74</v>
      </c>
      <c r="D45" s="126" t="s">
        <v>75</v>
      </c>
      <c r="E45" s="127" t="s">
        <v>76</v>
      </c>
      <c r="F45" s="128" t="s">
        <v>9</v>
      </c>
      <c r="G45" s="129" t="s">
        <v>10</v>
      </c>
      <c r="H45" s="129" t="s">
        <v>77</v>
      </c>
      <c r="I45" s="130" t="s">
        <v>78</v>
      </c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9.5" customHeight="1" thickBot="1">
      <c r="A46" s="22" t="s">
        <v>79</v>
      </c>
      <c r="B46" s="131"/>
      <c r="C46" s="132"/>
      <c r="D46" s="133"/>
      <c r="E46" s="131"/>
      <c r="F46" s="132"/>
      <c r="G46" s="134"/>
      <c r="H46" s="134"/>
      <c r="I46" s="135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38" customFormat="1" ht="15" customHeight="1">
      <c r="A47" s="85" t="s">
        <v>80</v>
      </c>
      <c r="B47" s="136" t="s">
        <v>81</v>
      </c>
      <c r="C47" s="137">
        <v>-145.30000000000001</v>
      </c>
      <c r="D47" s="138">
        <v>-6042.71</v>
      </c>
      <c r="E47" s="139">
        <f>E18-E26</f>
        <v>6779.8000000000029</v>
      </c>
      <c r="F47" s="140">
        <f>F18-F26</f>
        <v>461.30000000000109</v>
      </c>
      <c r="G47" s="141">
        <f>G18-G26</f>
        <v>962.49999999999955</v>
      </c>
      <c r="H47" s="141">
        <f>G47-F47</f>
        <v>501.19999999999845</v>
      </c>
      <c r="I47" s="142">
        <f>G47/F47*100</f>
        <v>208.64946889226039</v>
      </c>
      <c r="J47" s="36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0" s="38" customFormat="1" ht="15" customHeight="1">
      <c r="A48" s="104" t="s">
        <v>82</v>
      </c>
      <c r="B48" s="143" t="s">
        <v>83</v>
      </c>
      <c r="C48" s="144">
        <v>-4077.7</v>
      </c>
      <c r="D48" s="145">
        <v>-9730.34</v>
      </c>
      <c r="E48" s="146">
        <f>(E47+E19)-(E27+E34+E36)</f>
        <v>2467.600000000004</v>
      </c>
      <c r="F48" s="147">
        <f>(F47+F19)-(F27+F34+F36)</f>
        <v>99.100000000001103</v>
      </c>
      <c r="G48" s="105">
        <f>(G47+G19)-(G27+G34+G36)</f>
        <v>816.19999999999959</v>
      </c>
      <c r="H48" s="105">
        <f>G48-F48</f>
        <v>717.09999999999854</v>
      </c>
      <c r="I48" s="148">
        <f>G48/F48*100</f>
        <v>823.61251261351208</v>
      </c>
      <c r="J48" s="36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s="38" customFormat="1" ht="30" customHeight="1">
      <c r="A49" s="88" t="s">
        <v>84</v>
      </c>
      <c r="B49" s="149" t="s">
        <v>85</v>
      </c>
      <c r="C49" s="150">
        <v>-3965.6</v>
      </c>
      <c r="D49" s="151">
        <v>-9730.34</v>
      </c>
      <c r="E49" s="152">
        <f>(E48+E20+E21+E22)-(E37+E38+E39)</f>
        <v>3517.600000000004</v>
      </c>
      <c r="F49" s="153">
        <f>(F48+F20+F21+F22)-(F37+F38+F39)</f>
        <v>94.9000000000011</v>
      </c>
      <c r="G49" s="154">
        <f>(G48+G20+G21+G22)-(G37+G38+G39)</f>
        <v>779.19999999999959</v>
      </c>
      <c r="H49" s="47">
        <f>G49-F49</f>
        <v>684.29999999999848</v>
      </c>
      <c r="I49" s="155">
        <f>G49/F49*100</f>
        <v>821.07481559535347</v>
      </c>
      <c r="J49" s="36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1:40" s="38" customFormat="1" ht="15" customHeight="1">
      <c r="A50" s="88" t="s">
        <v>86</v>
      </c>
      <c r="B50" s="149" t="s">
        <v>87</v>
      </c>
      <c r="C50" s="150"/>
      <c r="D50" s="151"/>
      <c r="E50" s="152"/>
      <c r="F50" s="153"/>
      <c r="G50" s="154"/>
      <c r="H50" s="47"/>
      <c r="I50" s="155"/>
      <c r="J50" s="36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40" s="167" customFormat="1" ht="15" customHeight="1">
      <c r="A51" s="156" t="s">
        <v>88</v>
      </c>
      <c r="B51" s="157" t="s">
        <v>89</v>
      </c>
      <c r="C51" s="158"/>
      <c r="D51" s="159"/>
      <c r="E51" s="160">
        <f>E49-E40</f>
        <v>3517.600000000004</v>
      </c>
      <c r="F51" s="161">
        <f>F49-F40</f>
        <v>94.9000000000011</v>
      </c>
      <c r="G51" s="162">
        <f>G49-G40</f>
        <v>779.19999999999959</v>
      </c>
      <c r="H51" s="163">
        <f>G51-F51</f>
        <v>684.29999999999848</v>
      </c>
      <c r="I51" s="164">
        <f>G51/F51*100</f>
        <v>821.07481559535347</v>
      </c>
      <c r="J51" s="165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</row>
    <row r="52" spans="1:40" s="38" customFormat="1" ht="15" customHeight="1" thickBot="1">
      <c r="A52" s="88" t="s">
        <v>90</v>
      </c>
      <c r="B52" s="168" t="s">
        <v>91</v>
      </c>
      <c r="C52" s="150"/>
      <c r="D52" s="151"/>
      <c r="E52" s="152">
        <v>3517.6</v>
      </c>
      <c r="F52" s="153">
        <v>94.9</v>
      </c>
      <c r="G52" s="154">
        <v>779.2</v>
      </c>
      <c r="H52" s="175">
        <f>G52-F52</f>
        <v>684.30000000000007</v>
      </c>
      <c r="I52" s="155">
        <f>G52/F52*100</f>
        <v>821.07481559536348</v>
      </c>
      <c r="J52" s="36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s="38" customFormat="1" ht="15" customHeight="1" thickBot="1">
      <c r="A53" s="169" t="s">
        <v>92</v>
      </c>
      <c r="B53" s="170" t="s">
        <v>93</v>
      </c>
      <c r="C53" s="171">
        <v>3965.6</v>
      </c>
      <c r="D53" s="172">
        <v>9730.34</v>
      </c>
      <c r="E53" s="173"/>
      <c r="F53" s="174"/>
      <c r="G53" s="174"/>
      <c r="H53" s="175"/>
      <c r="I53" s="155"/>
      <c r="J53" s="36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0" s="38" customFormat="1" ht="15" customHeight="1" thickBot="1">
      <c r="A54" s="324" t="s">
        <v>94</v>
      </c>
      <c r="B54" s="324"/>
      <c r="C54" s="324"/>
      <c r="D54" s="324"/>
      <c r="E54" s="324"/>
      <c r="F54" s="324"/>
      <c r="G54" s="324"/>
      <c r="H54" s="324"/>
      <c r="I54" s="324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11.1" customHeight="1">
      <c r="A55" s="319"/>
      <c r="B55" s="121"/>
      <c r="C55" s="122"/>
      <c r="D55" s="123"/>
      <c r="E55" s="121"/>
      <c r="F55" s="321" t="s">
        <v>4</v>
      </c>
      <c r="G55" s="322"/>
      <c r="H55" s="322"/>
      <c r="I55" s="32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27" customHeight="1" thickBot="1">
      <c r="A56" s="320"/>
      <c r="B56" s="124" t="s">
        <v>5</v>
      </c>
      <c r="C56" s="125" t="s">
        <v>74</v>
      </c>
      <c r="D56" s="126" t="s">
        <v>75</v>
      </c>
      <c r="E56" s="127" t="s">
        <v>76</v>
      </c>
      <c r="F56" s="128" t="s">
        <v>9</v>
      </c>
      <c r="G56" s="129" t="s">
        <v>10</v>
      </c>
      <c r="H56" s="129" t="s">
        <v>95</v>
      </c>
      <c r="I56" s="130" t="s">
        <v>78</v>
      </c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3.5" customHeight="1" thickBot="1">
      <c r="A57" s="325" t="s">
        <v>96</v>
      </c>
      <c r="B57" s="326"/>
      <c r="C57" s="326"/>
      <c r="D57" s="326"/>
      <c r="E57" s="326"/>
      <c r="F57" s="326"/>
      <c r="G57" s="326"/>
      <c r="H57" s="326"/>
      <c r="I57" s="327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5.75" customHeight="1">
      <c r="A58" s="176" t="s">
        <v>97</v>
      </c>
      <c r="B58" s="177" t="s">
        <v>98</v>
      </c>
      <c r="C58" s="178"/>
      <c r="D58" s="179"/>
      <c r="E58" s="180"/>
      <c r="F58" s="181"/>
      <c r="G58" s="182"/>
      <c r="H58" s="183"/>
      <c r="I58" s="184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21" customHeight="1">
      <c r="A59" s="185" t="s">
        <v>99</v>
      </c>
      <c r="B59" s="186" t="s">
        <v>100</v>
      </c>
      <c r="C59" s="187"/>
      <c r="D59" s="188"/>
      <c r="E59" s="189"/>
      <c r="F59" s="190"/>
      <c r="G59" s="191"/>
      <c r="H59" s="192"/>
      <c r="I59" s="19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21.75" customHeight="1">
      <c r="A60" s="185" t="s">
        <v>101</v>
      </c>
      <c r="B60" s="186" t="s">
        <v>102</v>
      </c>
      <c r="C60" s="187"/>
      <c r="D60" s="188"/>
      <c r="E60" s="189"/>
      <c r="F60" s="190"/>
      <c r="G60" s="191"/>
      <c r="H60" s="192"/>
      <c r="I60" s="19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>
      <c r="A61" s="194" t="s">
        <v>103</v>
      </c>
      <c r="B61" s="313" t="s">
        <v>104</v>
      </c>
      <c r="C61" s="195"/>
      <c r="D61" s="196"/>
      <c r="E61" s="197"/>
      <c r="F61" s="198"/>
      <c r="G61" s="199"/>
      <c r="H61" s="200"/>
      <c r="I61" s="201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48" customHeight="1">
      <c r="A62" s="202" t="s">
        <v>105</v>
      </c>
      <c r="B62" s="314"/>
      <c r="C62" s="203"/>
      <c r="D62" s="204"/>
      <c r="E62" s="205"/>
      <c r="F62" s="206"/>
      <c r="G62" s="207"/>
      <c r="H62" s="204"/>
      <c r="I62" s="208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1.1" customHeight="1">
      <c r="A63" s="185" t="s">
        <v>106</v>
      </c>
      <c r="B63" s="209" t="s">
        <v>107</v>
      </c>
      <c r="C63" s="187"/>
      <c r="D63" s="188"/>
      <c r="E63" s="189"/>
      <c r="F63" s="190"/>
      <c r="G63" s="191"/>
      <c r="H63" s="192"/>
      <c r="I63" s="19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22.5" customHeight="1">
      <c r="A64" s="185" t="s">
        <v>108</v>
      </c>
      <c r="B64" s="186" t="s">
        <v>109</v>
      </c>
      <c r="C64" s="187"/>
      <c r="D64" s="188"/>
      <c r="E64" s="189"/>
      <c r="F64" s="190"/>
      <c r="G64" s="191"/>
      <c r="H64" s="192"/>
      <c r="I64" s="19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1.1" customHeight="1">
      <c r="A65" s="185" t="s">
        <v>106</v>
      </c>
      <c r="B65" s="209" t="s">
        <v>110</v>
      </c>
      <c r="C65" s="187"/>
      <c r="D65" s="188"/>
      <c r="E65" s="189"/>
      <c r="F65" s="190"/>
      <c r="G65" s="191"/>
      <c r="H65" s="192"/>
      <c r="I65" s="19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25.5" customHeight="1">
      <c r="A66" s="210" t="s">
        <v>111</v>
      </c>
      <c r="B66" s="177" t="s">
        <v>112</v>
      </c>
      <c r="C66" s="187"/>
      <c r="D66" s="188"/>
      <c r="E66" s="189"/>
      <c r="F66" s="190"/>
      <c r="G66" s="191"/>
      <c r="H66" s="192"/>
      <c r="I66" s="19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" customHeight="1">
      <c r="A67" s="210" t="s">
        <v>113</v>
      </c>
      <c r="B67" s="177" t="s">
        <v>114</v>
      </c>
      <c r="C67" s="211">
        <v>686</v>
      </c>
      <c r="D67" s="188">
        <v>8246.68</v>
      </c>
      <c r="E67" s="189">
        <v>3359.8</v>
      </c>
      <c r="F67" s="212"/>
      <c r="G67" s="213"/>
      <c r="H67" s="214"/>
      <c r="I67" s="215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3.5" customHeight="1">
      <c r="A68" s="185" t="s">
        <v>115</v>
      </c>
      <c r="B68" s="216" t="s">
        <v>116</v>
      </c>
      <c r="C68" s="211">
        <v>686</v>
      </c>
      <c r="D68" s="188">
        <v>8246.68</v>
      </c>
      <c r="E68" s="189">
        <v>3359.8</v>
      </c>
      <c r="F68" s="212"/>
      <c r="G68" s="213"/>
      <c r="H68" s="214"/>
      <c r="I68" s="215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1.1" customHeight="1">
      <c r="A69" s="210" t="s">
        <v>117</v>
      </c>
      <c r="B69" s="177" t="s">
        <v>118</v>
      </c>
      <c r="C69" s="187"/>
      <c r="D69" s="188"/>
      <c r="E69" s="189"/>
      <c r="F69" s="190"/>
      <c r="G69" s="191"/>
      <c r="H69" s="192"/>
      <c r="I69" s="19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1.1" customHeight="1">
      <c r="A70" s="210" t="s">
        <v>119</v>
      </c>
      <c r="B70" s="177" t="s">
        <v>120</v>
      </c>
      <c r="C70" s="187"/>
      <c r="D70" s="188"/>
      <c r="E70" s="189"/>
      <c r="F70" s="190"/>
      <c r="G70" s="191"/>
      <c r="H70" s="192"/>
      <c r="I70" s="19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 ht="11.1" customHeight="1">
      <c r="A71" s="217" t="s">
        <v>121</v>
      </c>
      <c r="B71" s="177" t="s">
        <v>122</v>
      </c>
      <c r="C71" s="218"/>
      <c r="D71" s="219"/>
      <c r="E71" s="220"/>
      <c r="F71" s="221"/>
      <c r="G71" s="222"/>
      <c r="H71" s="223"/>
      <c r="I71" s="224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ht="23.25" customHeight="1" thickBot="1">
      <c r="A72" s="217" t="s">
        <v>111</v>
      </c>
      <c r="B72" s="225" t="s">
        <v>123</v>
      </c>
      <c r="C72" s="218"/>
      <c r="D72" s="219"/>
      <c r="E72" s="226"/>
      <c r="F72" s="221"/>
      <c r="G72" s="222"/>
      <c r="H72" s="223"/>
      <c r="I72" s="224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 ht="18.75" customHeight="1" thickBot="1">
      <c r="A73" s="315" t="s">
        <v>124</v>
      </c>
      <c r="B73" s="316"/>
      <c r="C73" s="316"/>
      <c r="D73" s="316"/>
      <c r="E73" s="316"/>
      <c r="F73" s="316"/>
      <c r="G73" s="316"/>
      <c r="H73" s="316"/>
      <c r="I73" s="317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s="167" customFormat="1" ht="33.75" customHeight="1">
      <c r="A74" s="227" t="s">
        <v>125</v>
      </c>
      <c r="B74" s="228" t="s">
        <v>126</v>
      </c>
      <c r="C74" s="229">
        <v>2122.3000000000002</v>
      </c>
      <c r="D74" s="230">
        <v>1969.74</v>
      </c>
      <c r="E74" s="231">
        <v>3680.8</v>
      </c>
      <c r="F74" s="232">
        <f>SUM(F75:F81)</f>
        <v>0</v>
      </c>
      <c r="G74" s="232">
        <f>SUM(G75:G81)</f>
        <v>0</v>
      </c>
      <c r="H74" s="233">
        <f>G74-F74</f>
        <v>0</v>
      </c>
      <c r="I74" s="234">
        <v>0</v>
      </c>
      <c r="J74" s="165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</row>
    <row r="75" spans="1:40" ht="16.5" customHeight="1">
      <c r="A75" s="235" t="s">
        <v>127</v>
      </c>
      <c r="B75" s="236" t="s">
        <v>128</v>
      </c>
      <c r="C75" s="237"/>
      <c r="D75" s="238"/>
      <c r="E75" s="239"/>
      <c r="F75" s="240"/>
      <c r="G75" s="241"/>
      <c r="H75" s="242"/>
      <c r="I75" s="243"/>
      <c r="J75" s="244"/>
      <c r="K75" s="244"/>
      <c r="L75" s="244"/>
      <c r="M75" s="24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 ht="15.75" customHeight="1">
      <c r="A76" s="235" t="s">
        <v>129</v>
      </c>
      <c r="B76" s="236" t="s">
        <v>130</v>
      </c>
      <c r="C76" s="237"/>
      <c r="D76" s="238"/>
      <c r="E76" s="239"/>
      <c r="F76" s="240"/>
      <c r="G76" s="241"/>
      <c r="H76" s="242"/>
      <c r="I76" s="243"/>
      <c r="J76" s="244"/>
      <c r="K76" s="244"/>
      <c r="L76" s="244"/>
      <c r="M76" s="24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 ht="30" customHeight="1">
      <c r="A77" s="235" t="s">
        <v>131</v>
      </c>
      <c r="B77" s="236" t="s">
        <v>132</v>
      </c>
      <c r="C77" s="237">
        <v>2122.3000000000002</v>
      </c>
      <c r="D77" s="238">
        <v>1969.74</v>
      </c>
      <c r="E77" s="239">
        <v>3680.8</v>
      </c>
      <c r="F77" s="240"/>
      <c r="G77" s="241"/>
      <c r="H77" s="242"/>
      <c r="I77" s="243"/>
      <c r="J77" s="244"/>
      <c r="K77" s="244"/>
      <c r="L77" s="244"/>
      <c r="M77" s="24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 ht="29.25" customHeight="1">
      <c r="A78" s="235" t="s">
        <v>133</v>
      </c>
      <c r="B78" s="236" t="s">
        <v>134</v>
      </c>
      <c r="C78" s="237"/>
      <c r="D78" s="238"/>
      <c r="E78" s="239"/>
      <c r="F78" s="240"/>
      <c r="G78" s="242"/>
      <c r="H78" s="242"/>
      <c r="I78" s="245"/>
      <c r="J78" s="244"/>
      <c r="K78" s="244"/>
      <c r="L78" s="244"/>
      <c r="M78" s="24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 ht="17.25" customHeight="1">
      <c r="A79" s="235" t="s">
        <v>135</v>
      </c>
      <c r="B79" s="236" t="s">
        <v>136</v>
      </c>
      <c r="C79" s="237"/>
      <c r="D79" s="238"/>
      <c r="E79" s="239"/>
      <c r="F79" s="240"/>
      <c r="G79" s="242"/>
      <c r="H79" s="242"/>
      <c r="I79" s="245"/>
      <c r="J79" s="244"/>
      <c r="K79" s="244"/>
      <c r="L79" s="244"/>
      <c r="M79" s="24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 ht="19.5" customHeight="1">
      <c r="A80" s="235" t="s">
        <v>137</v>
      </c>
      <c r="B80" s="236" t="s">
        <v>138</v>
      </c>
      <c r="C80" s="237"/>
      <c r="D80" s="238"/>
      <c r="E80" s="239"/>
      <c r="F80" s="240"/>
      <c r="G80" s="242"/>
      <c r="H80" s="242"/>
      <c r="I80" s="245"/>
      <c r="J80" s="244"/>
      <c r="K80" s="244"/>
      <c r="L80" s="244"/>
      <c r="M80" s="24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 ht="17.25" customHeight="1">
      <c r="A81" s="246" t="s">
        <v>139</v>
      </c>
      <c r="B81" s="236" t="s">
        <v>140</v>
      </c>
      <c r="C81" s="237"/>
      <c r="D81" s="238"/>
      <c r="E81" s="239"/>
      <c r="F81" s="240"/>
      <c r="G81" s="242"/>
      <c r="H81" s="242"/>
      <c r="I81" s="245"/>
      <c r="J81" s="244"/>
      <c r="K81" s="244"/>
      <c r="L81" s="244"/>
      <c r="M81" s="24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ht="18" customHeight="1">
      <c r="A82" s="246" t="s">
        <v>141</v>
      </c>
      <c r="B82" s="236" t="s">
        <v>142</v>
      </c>
      <c r="C82" s="237"/>
      <c r="D82" s="238"/>
      <c r="E82" s="239"/>
      <c r="F82" s="240"/>
      <c r="G82" s="247"/>
      <c r="H82" s="242"/>
      <c r="I82" s="245"/>
      <c r="J82" s="244"/>
      <c r="K82" s="244"/>
      <c r="L82" s="244"/>
      <c r="M82" s="24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 ht="32.25" customHeight="1">
      <c r="A83" s="246" t="s">
        <v>143</v>
      </c>
      <c r="B83" s="236" t="s">
        <v>144</v>
      </c>
      <c r="C83" s="237"/>
      <c r="D83" s="238"/>
      <c r="E83" s="239"/>
      <c r="F83" s="240"/>
      <c r="G83" s="247"/>
      <c r="H83" s="242"/>
      <c r="I83" s="245"/>
      <c r="J83" s="244"/>
      <c r="K83" s="244"/>
      <c r="L83" s="244"/>
      <c r="M83" s="24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 s="256" customFormat="1" ht="18" customHeight="1">
      <c r="A84" s="248" t="s">
        <v>145</v>
      </c>
      <c r="B84" s="249" t="s">
        <v>146</v>
      </c>
      <c r="C84" s="250"/>
      <c r="D84" s="251"/>
      <c r="E84" s="252"/>
      <c r="F84" s="253">
        <f>F85+F86+F87</f>
        <v>0</v>
      </c>
      <c r="G84" s="253">
        <f>G85+G86+G87</f>
        <v>0</v>
      </c>
      <c r="H84" s="253">
        <f>H85+H86+H87</f>
        <v>0</v>
      </c>
      <c r="I84" s="254">
        <v>0</v>
      </c>
      <c r="J84" s="244"/>
      <c r="K84" s="244"/>
      <c r="L84" s="244"/>
      <c r="M84" s="244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</row>
    <row r="85" spans="1:40" ht="27.6">
      <c r="A85" s="257" t="s">
        <v>147</v>
      </c>
      <c r="B85" s="236" t="s">
        <v>148</v>
      </c>
      <c r="C85" s="237"/>
      <c r="D85" s="238"/>
      <c r="E85" s="239"/>
      <c r="F85" s="240"/>
      <c r="G85" s="242"/>
      <c r="H85" s="242"/>
      <c r="I85" s="243"/>
      <c r="J85" s="244"/>
      <c r="K85" s="244"/>
      <c r="L85" s="244"/>
      <c r="M85" s="24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 ht="18.75" customHeight="1">
      <c r="A86" s="257" t="s">
        <v>149</v>
      </c>
      <c r="B86" s="236" t="s">
        <v>150</v>
      </c>
      <c r="C86" s="237"/>
      <c r="D86" s="238"/>
      <c r="E86" s="239"/>
      <c r="F86" s="240"/>
      <c r="G86" s="242"/>
      <c r="H86" s="242"/>
      <c r="I86" s="245"/>
      <c r="J86" s="244"/>
      <c r="K86" s="244"/>
      <c r="L86" s="244"/>
      <c r="M86" s="24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 ht="16.5" customHeight="1">
      <c r="A87" s="257" t="s">
        <v>151</v>
      </c>
      <c r="B87" s="236" t="s">
        <v>152</v>
      </c>
      <c r="C87" s="237">
        <v>202.5</v>
      </c>
      <c r="D87" s="238"/>
      <c r="E87" s="239"/>
      <c r="F87" s="240"/>
      <c r="G87" s="242"/>
      <c r="H87" s="242"/>
      <c r="I87" s="245"/>
      <c r="J87" s="244"/>
      <c r="K87" s="244"/>
      <c r="L87" s="244"/>
      <c r="M87" s="24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 s="265" customFormat="1" ht="18.75" customHeight="1">
      <c r="A88" s="258" t="s">
        <v>153</v>
      </c>
      <c r="B88" s="157" t="s">
        <v>154</v>
      </c>
      <c r="C88" s="259">
        <v>2804.5</v>
      </c>
      <c r="D88" s="260">
        <v>4579.68</v>
      </c>
      <c r="E88" s="261">
        <v>4623.7</v>
      </c>
      <c r="F88" s="162">
        <f>SUM(F89:F89)</f>
        <v>245.6</v>
      </c>
      <c r="G88" s="162">
        <f>SUM(G89:G89)</f>
        <v>81.599999999999994</v>
      </c>
      <c r="H88" s="262">
        <f t="shared" ref="H88:H89" si="5">G88-F88</f>
        <v>-164</v>
      </c>
      <c r="I88" s="263">
        <f>G88/F88*100</f>
        <v>33.22475570032573</v>
      </c>
      <c r="J88" s="244"/>
      <c r="K88" s="244"/>
      <c r="L88" s="244"/>
      <c r="M88" s="24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</row>
    <row r="89" spans="1:40" s="265" customFormat="1" ht="15.6">
      <c r="A89" s="266" t="s">
        <v>155</v>
      </c>
      <c r="B89" s="267" t="s">
        <v>156</v>
      </c>
      <c r="C89" s="259"/>
      <c r="D89" s="260"/>
      <c r="E89" s="261"/>
      <c r="F89" s="268">
        <f>126.1+119.5</f>
        <v>245.6</v>
      </c>
      <c r="G89" s="269">
        <f>49.4+32.2</f>
        <v>81.599999999999994</v>
      </c>
      <c r="H89" s="270">
        <f t="shared" si="5"/>
        <v>-164</v>
      </c>
      <c r="I89" s="271">
        <f>G89/F89*100</f>
        <v>33.22475570032573</v>
      </c>
      <c r="J89" s="244"/>
      <c r="K89" s="244"/>
      <c r="L89" s="244"/>
      <c r="M89" s="24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</row>
    <row r="90" spans="1:40" s="265" customFormat="1" ht="17.25" customHeight="1">
      <c r="A90" s="258" t="s">
        <v>157</v>
      </c>
      <c r="B90" s="157" t="s">
        <v>158</v>
      </c>
      <c r="C90" s="259">
        <v>121.6</v>
      </c>
      <c r="D90" s="260">
        <v>147.77000000000001</v>
      </c>
      <c r="E90" s="261">
        <v>147.80000000000001</v>
      </c>
      <c r="F90" s="273">
        <f>F91+F92</f>
        <v>201</v>
      </c>
      <c r="G90" s="162">
        <f>G91+G92</f>
        <v>66.900000000000006</v>
      </c>
      <c r="H90" s="262">
        <f>F90-G90</f>
        <v>134.1</v>
      </c>
      <c r="I90" s="263">
        <f>G90/F90*100</f>
        <v>33.28358208955224</v>
      </c>
      <c r="J90" s="274"/>
      <c r="K90" s="274"/>
      <c r="L90" s="274"/>
      <c r="M90" s="27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</row>
    <row r="91" spans="1:40" s="278" customFormat="1" ht="15.9" customHeight="1">
      <c r="A91" s="257" t="s">
        <v>159</v>
      </c>
      <c r="B91" s="236" t="s">
        <v>160</v>
      </c>
      <c r="C91" s="237">
        <v>9.6999999999999993</v>
      </c>
      <c r="D91" s="238">
        <v>10.96</v>
      </c>
      <c r="E91" s="275">
        <v>11</v>
      </c>
      <c r="F91" s="272">
        <f>103.2+97.8</f>
        <v>201</v>
      </c>
      <c r="G91" s="272">
        <f>40.4+26.5</f>
        <v>66.900000000000006</v>
      </c>
      <c r="H91" s="270">
        <f>G91-F91</f>
        <v>-134.1</v>
      </c>
      <c r="I91" s="271">
        <f t="shared" ref="I91" si="6">G91/F91*100</f>
        <v>33.28358208955224</v>
      </c>
      <c r="J91" s="276"/>
      <c r="K91" s="276"/>
      <c r="L91" s="276"/>
      <c r="M91" s="276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</row>
    <row r="92" spans="1:40" s="288" customFormat="1" ht="15.9" customHeight="1" thickBot="1">
      <c r="A92" s="279" t="s">
        <v>161</v>
      </c>
      <c r="B92" s="280" t="s">
        <v>162</v>
      </c>
      <c r="C92" s="281">
        <v>111.9</v>
      </c>
      <c r="D92" s="282">
        <v>136.81</v>
      </c>
      <c r="E92" s="283">
        <v>136.80000000000001</v>
      </c>
      <c r="F92" s="284"/>
      <c r="G92" s="284"/>
      <c r="H92" s="285"/>
      <c r="I92" s="286"/>
      <c r="J92" s="318"/>
      <c r="K92" s="318"/>
      <c r="L92" s="318"/>
      <c r="M92" s="318"/>
      <c r="N92" s="287"/>
      <c r="O92" s="287"/>
      <c r="P92" s="287"/>
      <c r="Q92" s="287"/>
      <c r="R92" s="287"/>
      <c r="S92" s="287"/>
      <c r="T92" s="287"/>
      <c r="U92" s="287"/>
      <c r="V92" s="287"/>
      <c r="W92" s="287"/>
      <c r="X92" s="287"/>
      <c r="Y92" s="287"/>
      <c r="Z92" s="287"/>
      <c r="AA92" s="287"/>
      <c r="AB92" s="287"/>
      <c r="AC92" s="287"/>
      <c r="AD92" s="287"/>
      <c r="AE92" s="287"/>
      <c r="AF92" s="287"/>
      <c r="AG92" s="287"/>
      <c r="AH92" s="287"/>
      <c r="AI92" s="287"/>
      <c r="AJ92" s="287"/>
      <c r="AK92" s="287"/>
      <c r="AL92" s="287"/>
      <c r="AM92" s="287"/>
      <c r="AN92" s="287"/>
    </row>
    <row r="93" spans="1:40" ht="11.1" customHeight="1">
      <c r="A93" s="289"/>
      <c r="B93" s="290"/>
      <c r="C93" s="291"/>
      <c r="D93" s="291"/>
      <c r="E93" s="291"/>
      <c r="F93" s="291"/>
      <c r="G93" s="291"/>
      <c r="H93" s="291"/>
      <c r="I93" s="291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 ht="11.1" customHeight="1">
      <c r="A94" s="289"/>
      <c r="B94" s="290"/>
      <c r="C94" s="291"/>
      <c r="D94" s="291"/>
      <c r="E94" s="291"/>
      <c r="F94" s="291"/>
      <c r="G94" s="291"/>
      <c r="H94" s="291"/>
      <c r="I94" s="291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 ht="36.75" customHeight="1">
      <c r="A95" s="4"/>
      <c r="B95" s="4"/>
      <c r="C95" s="4"/>
      <c r="D95" s="4"/>
      <c r="E95" s="4"/>
      <c r="F95" s="4"/>
      <c r="G95" s="4"/>
      <c r="H95" s="4"/>
      <c r="I95" s="4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 s="298" customFormat="1" ht="18">
      <c r="A96" s="292" t="s">
        <v>163</v>
      </c>
      <c r="B96" s="293"/>
      <c r="C96" s="294"/>
      <c r="D96" s="293"/>
      <c r="E96" s="293"/>
      <c r="F96" s="294"/>
      <c r="G96" s="295" t="s">
        <v>165</v>
      </c>
      <c r="H96" s="296"/>
      <c r="I96" s="295"/>
      <c r="J96" s="297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</row>
    <row r="97" spans="1:40">
      <c r="A97" s="4"/>
      <c r="B97" s="4"/>
      <c r="C97" s="4"/>
      <c r="D97" s="4"/>
      <c r="E97" s="4"/>
      <c r="F97" s="4"/>
      <c r="G97" s="4"/>
      <c r="H97" s="4"/>
      <c r="I97" s="4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>
      <c r="A98" s="4"/>
      <c r="B98" s="4"/>
      <c r="C98" s="4"/>
      <c r="D98" s="4"/>
      <c r="E98" s="4"/>
      <c r="F98" s="4"/>
      <c r="G98" s="4"/>
      <c r="H98" s="4"/>
      <c r="I98" s="4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>
      <c r="A99" s="4"/>
      <c r="B99" s="4"/>
      <c r="C99" s="4"/>
      <c r="D99" s="4"/>
      <c r="E99" s="4"/>
      <c r="F99" s="4"/>
      <c r="G99" s="4"/>
      <c r="H99" s="4"/>
      <c r="I99" s="4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>
      <c r="A100" s="4"/>
      <c r="B100" s="4"/>
      <c r="C100" s="4"/>
      <c r="D100" s="4"/>
      <c r="E100" s="4"/>
      <c r="F100" s="4"/>
      <c r="G100" s="4"/>
      <c r="H100" s="4"/>
      <c r="I100" s="4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>
      <c r="A101" s="4"/>
      <c r="B101" s="4"/>
      <c r="C101" s="4"/>
      <c r="D101" s="4"/>
      <c r="E101" s="4"/>
      <c r="F101" s="4"/>
      <c r="G101" s="4"/>
      <c r="H101" s="4"/>
      <c r="I101" s="4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>
      <c r="A102" s="4"/>
      <c r="B102" s="4"/>
      <c r="C102" s="4"/>
      <c r="D102" s="4"/>
      <c r="E102" s="4"/>
      <c r="F102" s="4"/>
      <c r="G102" s="4"/>
      <c r="H102" s="4"/>
      <c r="I102" s="4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>
      <c r="A103" s="4"/>
      <c r="B103" s="4"/>
      <c r="C103" s="4"/>
      <c r="D103" s="4"/>
      <c r="E103" s="4"/>
      <c r="F103" s="4"/>
      <c r="G103" s="4"/>
      <c r="H103" s="4"/>
      <c r="I103" s="4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>
      <c r="A104" s="4"/>
      <c r="B104" s="4"/>
      <c r="C104" s="4"/>
      <c r="D104" s="4"/>
      <c r="E104" s="4"/>
      <c r="F104" s="4"/>
      <c r="G104" s="4"/>
      <c r="H104" s="4"/>
      <c r="I104" s="4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>
      <c r="A105" s="4"/>
      <c r="B105" s="4"/>
      <c r="C105" s="4"/>
      <c r="D105" s="4"/>
      <c r="E105" s="4"/>
      <c r="F105" s="4"/>
      <c r="G105" s="4"/>
      <c r="H105" s="4"/>
      <c r="I105" s="4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>
      <c r="A106" s="4"/>
      <c r="B106" s="4"/>
      <c r="C106" s="4"/>
      <c r="D106" s="4"/>
      <c r="E106" s="4"/>
      <c r="F106" s="4"/>
      <c r="G106" s="4"/>
      <c r="H106" s="4"/>
      <c r="I106" s="4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>
      <c r="A107" s="4"/>
      <c r="B107" s="4"/>
      <c r="C107" s="4"/>
      <c r="D107" s="4"/>
      <c r="E107" s="4"/>
      <c r="F107" s="4"/>
      <c r="G107" s="4"/>
      <c r="H107" s="4"/>
      <c r="I107" s="4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>
      <c r="A108" s="4"/>
      <c r="B108" s="4"/>
      <c r="C108" s="4"/>
      <c r="D108" s="4"/>
      <c r="E108" s="4"/>
      <c r="F108" s="4"/>
      <c r="G108" s="4"/>
      <c r="H108" s="4"/>
      <c r="I108" s="4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>
      <c r="A109" s="4"/>
      <c r="B109" s="4"/>
      <c r="C109" s="4"/>
      <c r="D109" s="4"/>
      <c r="E109" s="4"/>
      <c r="F109" s="4"/>
      <c r="G109" s="4"/>
      <c r="H109" s="4"/>
      <c r="I109" s="4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>
      <c r="A110" s="4"/>
      <c r="B110" s="4"/>
      <c r="C110" s="4"/>
      <c r="D110" s="4"/>
      <c r="E110" s="4"/>
      <c r="F110" s="4"/>
      <c r="G110" s="4"/>
      <c r="H110" s="4"/>
      <c r="I110" s="4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>
      <c r="A111" s="4"/>
      <c r="B111" s="4"/>
      <c r="C111" s="4"/>
      <c r="D111" s="4"/>
      <c r="E111" s="4"/>
      <c r="F111" s="4"/>
      <c r="G111" s="4"/>
      <c r="H111" s="4"/>
      <c r="I111" s="4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>
      <c r="A112" s="4"/>
      <c r="B112" s="4"/>
      <c r="C112" s="4"/>
      <c r="D112" s="4"/>
      <c r="E112" s="4"/>
      <c r="F112" s="4"/>
      <c r="G112" s="4"/>
      <c r="H112" s="4"/>
      <c r="I112" s="4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>
      <c r="A113" s="4"/>
      <c r="B113" s="4"/>
      <c r="C113" s="4"/>
      <c r="D113" s="4"/>
      <c r="E113" s="4"/>
      <c r="F113" s="4"/>
      <c r="G113" s="4"/>
      <c r="H113" s="4"/>
      <c r="I113" s="4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>
      <c r="A114" s="4"/>
      <c r="B114" s="4"/>
      <c r="C114" s="4"/>
      <c r="D114" s="4"/>
      <c r="E114" s="4"/>
      <c r="F114" s="4"/>
      <c r="G114" s="4"/>
      <c r="H114" s="4"/>
      <c r="I114" s="4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>
      <c r="A115" s="4"/>
      <c r="B115" s="4"/>
      <c r="C115" s="4"/>
      <c r="D115" s="4"/>
      <c r="E115" s="4"/>
      <c r="F115" s="4"/>
      <c r="G115" s="4"/>
      <c r="H115" s="4"/>
      <c r="I115" s="4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>
      <c r="A116" s="4"/>
      <c r="B116" s="4"/>
      <c r="C116" s="4"/>
      <c r="D116" s="4"/>
      <c r="E116" s="4"/>
      <c r="F116" s="4"/>
      <c r="G116" s="4"/>
      <c r="H116" s="4"/>
      <c r="I116" s="4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>
      <c r="A117" s="4"/>
      <c r="B117" s="4"/>
      <c r="C117" s="4"/>
      <c r="D117" s="4"/>
      <c r="E117" s="4"/>
      <c r="F117" s="4"/>
      <c r="G117" s="4"/>
      <c r="H117" s="4"/>
      <c r="I117" s="4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>
      <c r="A118" s="4"/>
      <c r="B118" s="4"/>
      <c r="C118" s="4"/>
      <c r="D118" s="4"/>
      <c r="E118" s="4"/>
      <c r="F118" s="4"/>
      <c r="G118" s="4"/>
      <c r="H118" s="4"/>
      <c r="I118" s="4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>
      <c r="A119" s="4"/>
      <c r="B119" s="4"/>
      <c r="C119" s="4"/>
      <c r="D119" s="4"/>
      <c r="E119" s="4"/>
      <c r="F119" s="4"/>
      <c r="G119" s="4"/>
      <c r="H119" s="4"/>
      <c r="I119" s="4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>
      <c r="A120" s="4"/>
      <c r="B120" s="4"/>
      <c r="C120" s="4"/>
      <c r="D120" s="4"/>
      <c r="E120" s="4"/>
      <c r="F120" s="4"/>
      <c r="G120" s="4"/>
      <c r="H120" s="4"/>
      <c r="I120" s="4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>
      <c r="A121" s="4"/>
      <c r="B121" s="4"/>
      <c r="C121" s="4"/>
      <c r="D121" s="4"/>
      <c r="E121" s="4"/>
      <c r="F121" s="4"/>
      <c r="G121" s="4"/>
      <c r="H121" s="4"/>
      <c r="I121" s="4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>
      <c r="A122" s="4"/>
      <c r="B122" s="4"/>
      <c r="C122" s="4"/>
      <c r="D122" s="4"/>
      <c r="E122" s="4"/>
      <c r="F122" s="4"/>
      <c r="G122" s="4"/>
      <c r="H122" s="4"/>
      <c r="I122" s="4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>
      <c r="A123" s="4"/>
      <c r="B123" s="4"/>
      <c r="C123" s="4"/>
      <c r="D123" s="4"/>
      <c r="E123" s="4"/>
      <c r="F123" s="4"/>
      <c r="G123" s="4"/>
      <c r="H123" s="4"/>
      <c r="I123" s="4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>
      <c r="A124" s="4"/>
      <c r="B124" s="4"/>
      <c r="C124" s="4"/>
      <c r="D124" s="4"/>
      <c r="E124" s="4"/>
      <c r="F124" s="4"/>
      <c r="G124" s="4"/>
      <c r="H124" s="4"/>
      <c r="I124" s="4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>
      <c r="A125" s="4"/>
      <c r="B125" s="4"/>
      <c r="C125" s="4"/>
      <c r="D125" s="4"/>
      <c r="E125" s="4"/>
      <c r="F125" s="4"/>
      <c r="G125" s="4"/>
      <c r="H125" s="4"/>
      <c r="I125" s="4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>
      <c r="A126" s="4"/>
      <c r="B126" s="4"/>
      <c r="C126" s="4"/>
      <c r="D126" s="4"/>
      <c r="E126" s="4"/>
      <c r="F126" s="4"/>
      <c r="G126" s="4"/>
      <c r="H126" s="4"/>
      <c r="I126" s="4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>
      <c r="A127" s="4"/>
      <c r="B127" s="4"/>
      <c r="C127" s="4"/>
      <c r="D127" s="4"/>
      <c r="E127" s="4"/>
      <c r="F127" s="4"/>
      <c r="G127" s="4"/>
      <c r="H127" s="4"/>
      <c r="I127" s="4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>
      <c r="A128" s="4"/>
      <c r="B128" s="4"/>
      <c r="C128" s="4"/>
      <c r="D128" s="4"/>
      <c r="E128" s="4"/>
      <c r="F128" s="4"/>
      <c r="G128" s="4"/>
      <c r="H128" s="4"/>
      <c r="I128" s="4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>
      <c r="A129" s="4"/>
      <c r="B129" s="4"/>
      <c r="C129" s="4"/>
      <c r="D129" s="4"/>
      <c r="E129" s="4"/>
      <c r="F129" s="4"/>
      <c r="G129" s="4"/>
      <c r="H129" s="4"/>
      <c r="I129" s="4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>
      <c r="A130" s="4"/>
      <c r="B130" s="4"/>
      <c r="C130" s="4"/>
      <c r="D130" s="4"/>
      <c r="E130" s="4"/>
      <c r="F130" s="4"/>
      <c r="G130" s="4"/>
      <c r="H130" s="4"/>
      <c r="I130" s="4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>
      <c r="A131" s="4"/>
      <c r="B131" s="4"/>
      <c r="C131" s="4"/>
      <c r="D131" s="4"/>
      <c r="E131" s="4"/>
      <c r="F131" s="4"/>
      <c r="G131" s="4"/>
      <c r="H131" s="4"/>
      <c r="I131" s="4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>
      <c r="A132" s="4"/>
      <c r="B132" s="4"/>
      <c r="C132" s="4"/>
      <c r="D132" s="4"/>
      <c r="E132" s="4"/>
      <c r="F132" s="4"/>
      <c r="G132" s="4"/>
      <c r="H132" s="4"/>
      <c r="I132" s="4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>
      <c r="A133" s="4"/>
      <c r="B133" s="4"/>
      <c r="C133" s="4"/>
      <c r="D133" s="4"/>
      <c r="E133" s="4"/>
      <c r="F133" s="4"/>
      <c r="G133" s="4"/>
      <c r="H133" s="4"/>
      <c r="I133" s="4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>
      <c r="A134" s="4"/>
      <c r="B134" s="4"/>
      <c r="C134" s="4"/>
      <c r="D134" s="4"/>
      <c r="E134" s="4"/>
      <c r="F134" s="4"/>
      <c r="G134" s="4"/>
      <c r="H134" s="4"/>
      <c r="I134" s="4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>
      <c r="A135" s="4"/>
      <c r="B135" s="4"/>
      <c r="C135" s="4"/>
      <c r="D135" s="4"/>
      <c r="E135" s="4"/>
      <c r="F135" s="4"/>
      <c r="G135" s="4"/>
      <c r="H135" s="4"/>
      <c r="I135" s="4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>
      <c r="A136" s="4"/>
      <c r="B136" s="4"/>
      <c r="C136" s="4"/>
      <c r="D136" s="4"/>
      <c r="E136" s="4"/>
      <c r="F136" s="4"/>
      <c r="G136" s="4"/>
      <c r="H136" s="4"/>
      <c r="I136" s="4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>
      <c r="A137" s="4"/>
      <c r="B137" s="4"/>
      <c r="C137" s="4"/>
      <c r="D137" s="4"/>
      <c r="E137" s="4"/>
      <c r="F137" s="4"/>
      <c r="G137" s="4"/>
      <c r="H137" s="4"/>
      <c r="I137" s="4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>
      <c r="A138" s="4"/>
      <c r="B138" s="4"/>
      <c r="C138" s="4"/>
      <c r="D138" s="4"/>
      <c r="E138" s="4"/>
      <c r="F138" s="4"/>
      <c r="G138" s="4"/>
      <c r="H138" s="4"/>
      <c r="I138" s="4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>
      <c r="A139" s="4"/>
      <c r="B139" s="4"/>
      <c r="C139" s="4"/>
      <c r="D139" s="4"/>
      <c r="E139" s="4"/>
      <c r="F139" s="4"/>
      <c r="G139" s="4"/>
      <c r="H139" s="4"/>
      <c r="I139" s="4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>
      <c r="A140" s="4"/>
      <c r="B140" s="4"/>
      <c r="C140" s="4"/>
      <c r="D140" s="4"/>
      <c r="E140" s="4"/>
      <c r="F140" s="4"/>
      <c r="G140" s="4"/>
      <c r="H140" s="4"/>
      <c r="I140" s="4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>
      <c r="A141" s="4"/>
      <c r="B141" s="4"/>
      <c r="C141" s="4"/>
      <c r="D141" s="4"/>
      <c r="E141" s="4"/>
      <c r="F141" s="4"/>
      <c r="G141" s="4"/>
      <c r="H141" s="4"/>
      <c r="I141" s="4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>
      <c r="A142" s="4"/>
      <c r="B142" s="4"/>
      <c r="C142" s="4"/>
      <c r="D142" s="4"/>
      <c r="E142" s="4"/>
      <c r="F142" s="4"/>
      <c r="G142" s="4"/>
      <c r="H142" s="4"/>
      <c r="I142" s="4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>
      <c r="A143" s="4"/>
      <c r="B143" s="4"/>
      <c r="C143" s="4"/>
      <c r="D143" s="4"/>
      <c r="E143" s="4"/>
      <c r="F143" s="4"/>
      <c r="G143" s="4"/>
      <c r="H143" s="4"/>
      <c r="I143" s="4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>
      <c r="A144" s="4"/>
      <c r="B144" s="4"/>
      <c r="C144" s="4"/>
      <c r="D144" s="4"/>
      <c r="E144" s="4"/>
      <c r="F144" s="4"/>
      <c r="G144" s="4"/>
      <c r="H144" s="4"/>
      <c r="I144" s="4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>
      <c r="A145" s="4"/>
      <c r="B145" s="4"/>
      <c r="C145" s="4"/>
      <c r="D145" s="4"/>
      <c r="E145" s="4"/>
      <c r="F145" s="4"/>
      <c r="G145" s="4"/>
      <c r="H145" s="4"/>
      <c r="I145" s="4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>
      <c r="A146" s="4"/>
      <c r="B146" s="4"/>
      <c r="C146" s="4"/>
      <c r="D146" s="4"/>
      <c r="E146" s="4"/>
      <c r="F146" s="4"/>
      <c r="G146" s="4"/>
      <c r="H146" s="4"/>
      <c r="I146" s="4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>
      <c r="A147" s="4"/>
      <c r="B147" s="4"/>
      <c r="C147" s="4"/>
      <c r="D147" s="4"/>
      <c r="E147" s="4"/>
      <c r="F147" s="4"/>
      <c r="G147" s="4"/>
      <c r="H147" s="4"/>
      <c r="I147" s="4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>
      <c r="A148" s="4"/>
      <c r="B148" s="4"/>
      <c r="C148" s="4"/>
      <c r="D148" s="4"/>
      <c r="E148" s="4"/>
      <c r="F148" s="4"/>
      <c r="G148" s="4"/>
      <c r="H148" s="4"/>
      <c r="I148" s="4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>
      <c r="A149" s="4"/>
      <c r="B149" s="4"/>
      <c r="C149" s="4"/>
      <c r="D149" s="4"/>
      <c r="E149" s="4"/>
      <c r="F149" s="4"/>
      <c r="G149" s="4"/>
      <c r="H149" s="4"/>
      <c r="I149" s="4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>
      <c r="A150" s="4"/>
      <c r="B150" s="4"/>
      <c r="C150" s="4"/>
      <c r="D150" s="4"/>
      <c r="E150" s="4"/>
      <c r="F150" s="4"/>
      <c r="G150" s="4"/>
      <c r="H150" s="4"/>
      <c r="I150" s="4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>
      <c r="A151" s="4"/>
      <c r="B151" s="4"/>
      <c r="C151" s="4"/>
      <c r="D151" s="4"/>
      <c r="E151" s="4"/>
      <c r="F151" s="4"/>
      <c r="G151" s="4"/>
      <c r="H151" s="4"/>
      <c r="I151" s="4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>
      <c r="A152" s="4"/>
      <c r="B152" s="4"/>
      <c r="C152" s="4"/>
      <c r="D152" s="4"/>
      <c r="E152" s="4"/>
      <c r="F152" s="4"/>
      <c r="G152" s="4"/>
      <c r="H152" s="4"/>
      <c r="I152" s="4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>
      <c r="A153" s="4"/>
      <c r="B153" s="4"/>
      <c r="C153" s="4"/>
      <c r="D153" s="4"/>
      <c r="E153" s="4"/>
      <c r="F153" s="4"/>
      <c r="G153" s="4"/>
      <c r="H153" s="4"/>
      <c r="I153" s="4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>
      <c r="A154" s="4"/>
      <c r="B154" s="4"/>
      <c r="C154" s="4"/>
      <c r="D154" s="4"/>
      <c r="E154" s="4"/>
      <c r="F154" s="4"/>
      <c r="G154" s="4"/>
      <c r="H154" s="4"/>
      <c r="I154" s="4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>
      <c r="A155" s="4"/>
      <c r="B155" s="4"/>
      <c r="C155" s="4"/>
      <c r="D155" s="4"/>
      <c r="E155" s="4"/>
      <c r="F155" s="4"/>
      <c r="G155" s="4"/>
      <c r="H155" s="4"/>
      <c r="I155" s="4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>
      <c r="A156" s="4"/>
      <c r="B156" s="4"/>
      <c r="C156" s="4"/>
      <c r="D156" s="4"/>
      <c r="E156" s="4"/>
      <c r="F156" s="4"/>
      <c r="G156" s="4"/>
      <c r="H156" s="4"/>
      <c r="I156" s="4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>
      <c r="A157" s="4"/>
      <c r="B157" s="4"/>
      <c r="C157" s="4"/>
      <c r="D157" s="4"/>
      <c r="E157" s="4"/>
      <c r="F157" s="4"/>
      <c r="G157" s="4"/>
      <c r="H157" s="4"/>
      <c r="I157" s="4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>
      <c r="A158" s="4"/>
      <c r="B158" s="4"/>
      <c r="C158" s="4"/>
      <c r="D158" s="4"/>
      <c r="E158" s="4"/>
      <c r="F158" s="4"/>
      <c r="G158" s="4"/>
      <c r="H158" s="4"/>
      <c r="I158" s="4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>
      <c r="A159" s="4"/>
      <c r="B159" s="4"/>
      <c r="C159" s="4"/>
      <c r="D159" s="4"/>
      <c r="E159" s="4"/>
      <c r="F159" s="4"/>
      <c r="G159" s="4"/>
      <c r="H159" s="4"/>
      <c r="I159" s="4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>
      <c r="A160" s="4"/>
      <c r="B160" s="4"/>
      <c r="C160" s="4"/>
      <c r="D160" s="4"/>
      <c r="E160" s="4"/>
      <c r="F160" s="4"/>
      <c r="G160" s="4"/>
      <c r="H160" s="4"/>
      <c r="I160" s="4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>
      <c r="A161" s="4"/>
      <c r="B161" s="4"/>
      <c r="C161" s="4"/>
      <c r="D161" s="4"/>
      <c r="E161" s="4"/>
      <c r="F161" s="4"/>
      <c r="G161" s="4"/>
      <c r="H161" s="4"/>
      <c r="I161" s="4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>
      <c r="A162" s="4"/>
      <c r="B162" s="4"/>
      <c r="C162" s="4"/>
      <c r="D162" s="4"/>
      <c r="E162" s="4"/>
      <c r="F162" s="4"/>
      <c r="G162" s="4"/>
      <c r="H162" s="4"/>
      <c r="I162" s="4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>
      <c r="A163" s="4"/>
      <c r="B163" s="4"/>
      <c r="C163" s="4"/>
      <c r="D163" s="4"/>
      <c r="E163" s="4"/>
      <c r="F163" s="4"/>
      <c r="G163" s="4"/>
      <c r="H163" s="4"/>
      <c r="I163" s="4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>
      <c r="A164" s="4"/>
      <c r="B164" s="4"/>
      <c r="C164" s="4"/>
      <c r="D164" s="4"/>
      <c r="E164" s="4"/>
      <c r="F164" s="4"/>
      <c r="G164" s="4"/>
      <c r="H164" s="4"/>
      <c r="I164" s="4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>
      <c r="A165" s="4"/>
      <c r="B165" s="4"/>
      <c r="C165" s="4"/>
      <c r="D165" s="4"/>
      <c r="E165" s="4"/>
      <c r="F165" s="4"/>
      <c r="G165" s="4"/>
      <c r="H165" s="4"/>
      <c r="I165" s="4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>
      <c r="A166" s="4"/>
      <c r="B166" s="4"/>
      <c r="C166" s="4"/>
      <c r="D166" s="4"/>
      <c r="E166" s="4"/>
      <c r="F166" s="4"/>
      <c r="G166" s="4"/>
      <c r="H166" s="4"/>
      <c r="I166" s="4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>
      <c r="A167" s="4"/>
      <c r="B167" s="4"/>
      <c r="C167" s="4"/>
      <c r="D167" s="4"/>
      <c r="E167" s="4"/>
      <c r="F167" s="4"/>
      <c r="G167" s="4"/>
      <c r="H167" s="4"/>
      <c r="I167" s="4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>
      <c r="A168" s="4"/>
      <c r="B168" s="4"/>
      <c r="C168" s="4"/>
      <c r="D168" s="4"/>
      <c r="E168" s="4"/>
      <c r="F168" s="4"/>
      <c r="G168" s="4"/>
      <c r="H168" s="4"/>
      <c r="I168" s="4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>
      <c r="A169" s="4"/>
      <c r="B169" s="4"/>
      <c r="C169" s="4"/>
      <c r="D169" s="4"/>
      <c r="E169" s="4"/>
      <c r="F169" s="4"/>
      <c r="G169" s="4"/>
      <c r="H169" s="4"/>
      <c r="I169" s="4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>
      <c r="A170" s="4"/>
      <c r="B170" s="4"/>
      <c r="C170" s="4"/>
      <c r="D170" s="4"/>
      <c r="E170" s="4"/>
      <c r="F170" s="4"/>
      <c r="G170" s="4"/>
      <c r="H170" s="4"/>
      <c r="I170" s="4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>
      <c r="A171" s="4"/>
      <c r="B171" s="4"/>
      <c r="C171" s="4"/>
      <c r="D171" s="4"/>
      <c r="E171" s="4"/>
      <c r="F171" s="4"/>
      <c r="G171" s="4"/>
      <c r="H171" s="4"/>
      <c r="I171" s="4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>
      <c r="A172" s="4"/>
      <c r="B172" s="4"/>
      <c r="C172" s="4"/>
      <c r="D172" s="4"/>
      <c r="E172" s="4"/>
      <c r="F172" s="4"/>
      <c r="G172" s="4"/>
      <c r="H172" s="4"/>
      <c r="I172" s="4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>
      <c r="A173" s="4"/>
      <c r="B173" s="4"/>
      <c r="C173" s="4"/>
      <c r="D173" s="4"/>
      <c r="E173" s="4"/>
      <c r="F173" s="4"/>
      <c r="G173" s="4"/>
      <c r="H173" s="4"/>
      <c r="I173" s="4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>
      <c r="A174" s="4"/>
      <c r="B174" s="4"/>
      <c r="C174" s="4"/>
      <c r="D174" s="4"/>
      <c r="E174" s="4"/>
      <c r="F174" s="4"/>
      <c r="G174" s="4"/>
      <c r="H174" s="4"/>
      <c r="I174" s="4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>
      <c r="A175" s="4"/>
      <c r="B175" s="4"/>
      <c r="C175" s="4"/>
      <c r="D175" s="4"/>
      <c r="E175" s="4"/>
      <c r="F175" s="4"/>
      <c r="G175" s="4"/>
      <c r="H175" s="4"/>
      <c r="I175" s="4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>
      <c r="A176" s="4"/>
      <c r="B176" s="4"/>
      <c r="C176" s="4"/>
      <c r="D176" s="4"/>
      <c r="E176" s="4"/>
      <c r="F176" s="4"/>
      <c r="G176" s="4"/>
      <c r="H176" s="4"/>
      <c r="I176" s="4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>
      <c r="A177" s="4"/>
      <c r="B177" s="4"/>
      <c r="C177" s="4"/>
      <c r="D177" s="4"/>
      <c r="E177" s="4"/>
      <c r="F177" s="4"/>
      <c r="G177" s="4"/>
      <c r="H177" s="4"/>
      <c r="I177" s="4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>
      <c r="A178" s="4"/>
      <c r="B178" s="4"/>
      <c r="C178" s="4"/>
      <c r="D178" s="4"/>
      <c r="E178" s="4"/>
      <c r="F178" s="4"/>
      <c r="G178" s="4"/>
      <c r="H178" s="4"/>
      <c r="I178" s="4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>
      <c r="A179" s="4"/>
      <c r="B179" s="4"/>
      <c r="C179" s="4"/>
      <c r="D179" s="4"/>
      <c r="E179" s="4"/>
      <c r="F179" s="4"/>
      <c r="G179" s="4"/>
      <c r="H179" s="4"/>
      <c r="I179" s="4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>
      <c r="A180" s="4"/>
      <c r="B180" s="4"/>
      <c r="C180" s="4"/>
      <c r="D180" s="4"/>
      <c r="E180" s="4"/>
      <c r="F180" s="4"/>
      <c r="G180" s="4"/>
      <c r="H180" s="4"/>
      <c r="I180" s="4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>
      <c r="A181" s="4"/>
      <c r="B181" s="4"/>
      <c r="C181" s="4"/>
      <c r="D181" s="4"/>
      <c r="E181" s="4"/>
      <c r="F181" s="4"/>
      <c r="G181" s="4"/>
      <c r="H181" s="4"/>
      <c r="I181" s="4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>
      <c r="A182" s="4"/>
      <c r="B182" s="4"/>
      <c r="C182" s="4"/>
      <c r="D182" s="4"/>
      <c r="E182" s="4"/>
      <c r="F182" s="4"/>
      <c r="G182" s="4"/>
      <c r="H182" s="4"/>
      <c r="I182" s="4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>
      <c r="A183" s="4"/>
      <c r="B183" s="4"/>
      <c r="C183" s="4"/>
      <c r="D183" s="4"/>
      <c r="E183" s="4"/>
      <c r="F183" s="4"/>
      <c r="G183" s="4"/>
      <c r="H183" s="4"/>
      <c r="I183" s="4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>
      <c r="A184" s="4"/>
      <c r="B184" s="4"/>
      <c r="C184" s="4"/>
      <c r="D184" s="4"/>
      <c r="E184" s="4"/>
      <c r="F184" s="4"/>
      <c r="G184" s="4"/>
      <c r="H184" s="4"/>
      <c r="I184" s="4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>
      <c r="A185" s="4"/>
      <c r="B185" s="4"/>
      <c r="C185" s="4"/>
      <c r="D185" s="4"/>
      <c r="E185" s="4"/>
      <c r="F185" s="4"/>
      <c r="G185" s="4"/>
      <c r="H185" s="4"/>
      <c r="I185" s="4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>
      <c r="A186" s="4"/>
      <c r="B186" s="4"/>
      <c r="C186" s="4"/>
      <c r="D186" s="4"/>
      <c r="E186" s="4"/>
      <c r="F186" s="4"/>
      <c r="G186" s="4"/>
      <c r="H186" s="4"/>
      <c r="I186" s="4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>
      <c r="A187" s="4"/>
      <c r="B187" s="4"/>
      <c r="C187" s="4"/>
      <c r="D187" s="4"/>
      <c r="E187" s="4"/>
      <c r="F187" s="4"/>
      <c r="G187" s="4"/>
      <c r="H187" s="4"/>
      <c r="I187" s="4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>
      <c r="A188" s="4"/>
      <c r="B188" s="4"/>
      <c r="C188" s="4"/>
      <c r="D188" s="4"/>
      <c r="E188" s="4"/>
      <c r="F188" s="4"/>
      <c r="G188" s="4"/>
      <c r="H188" s="4"/>
      <c r="I188" s="4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>
      <c r="A189" s="4"/>
      <c r="B189" s="4"/>
      <c r="C189" s="4"/>
      <c r="D189" s="4"/>
      <c r="E189" s="4"/>
      <c r="F189" s="4"/>
      <c r="G189" s="4"/>
      <c r="H189" s="4"/>
      <c r="I189" s="4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>
      <c r="A190" s="4"/>
      <c r="B190" s="4"/>
      <c r="C190" s="4"/>
      <c r="D190" s="4"/>
      <c r="E190" s="4"/>
      <c r="F190" s="4"/>
      <c r="G190" s="4"/>
      <c r="H190" s="4"/>
      <c r="I190" s="4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>
      <c r="A191" s="4"/>
      <c r="B191" s="4"/>
      <c r="C191" s="4"/>
      <c r="D191" s="4"/>
      <c r="E191" s="4"/>
      <c r="F191" s="4"/>
      <c r="G191" s="4"/>
      <c r="H191" s="4"/>
      <c r="I191" s="4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>
      <c r="A192" s="4"/>
      <c r="B192" s="4"/>
      <c r="C192" s="4"/>
      <c r="D192" s="4"/>
      <c r="E192" s="4"/>
      <c r="F192" s="4"/>
      <c r="G192" s="4"/>
      <c r="H192" s="4"/>
      <c r="I192" s="4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>
      <c r="A193" s="4"/>
      <c r="B193" s="4"/>
      <c r="C193" s="4"/>
      <c r="D193" s="4"/>
      <c r="E193" s="4"/>
      <c r="F193" s="4"/>
      <c r="G193" s="4"/>
      <c r="H193" s="4"/>
      <c r="I193" s="4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>
      <c r="A194" s="4"/>
      <c r="B194" s="4"/>
      <c r="C194" s="4"/>
      <c r="D194" s="4"/>
      <c r="E194" s="4"/>
      <c r="F194" s="4"/>
      <c r="G194" s="4"/>
      <c r="H194" s="4"/>
      <c r="I194" s="4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>
      <c r="A195" s="4"/>
      <c r="B195" s="4"/>
      <c r="C195" s="4"/>
      <c r="D195" s="4"/>
      <c r="E195" s="4"/>
      <c r="F195" s="4"/>
      <c r="G195" s="4"/>
      <c r="H195" s="4"/>
      <c r="I195" s="4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>
      <c r="A196" s="4"/>
      <c r="B196" s="4"/>
      <c r="C196" s="4"/>
      <c r="D196" s="4"/>
      <c r="E196" s="4"/>
      <c r="F196" s="4"/>
      <c r="G196" s="4"/>
      <c r="H196" s="4"/>
      <c r="I196" s="4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>
      <c r="A197" s="4"/>
      <c r="B197" s="4"/>
      <c r="C197" s="4"/>
      <c r="D197" s="4"/>
      <c r="E197" s="4"/>
      <c r="F197" s="4"/>
      <c r="G197" s="4"/>
      <c r="H197" s="4"/>
      <c r="I197" s="4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>
      <c r="A198" s="4"/>
      <c r="B198" s="4"/>
      <c r="C198" s="4"/>
      <c r="D198" s="4"/>
      <c r="E198" s="4"/>
      <c r="F198" s="4"/>
      <c r="G198" s="4"/>
      <c r="H198" s="4"/>
      <c r="I198" s="4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>
      <c r="A199" s="4"/>
      <c r="B199" s="4"/>
      <c r="C199" s="4"/>
      <c r="D199" s="4"/>
      <c r="E199" s="4"/>
      <c r="F199" s="4"/>
      <c r="G199" s="4"/>
      <c r="H199" s="4"/>
      <c r="I199" s="4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>
      <c r="A200" s="4"/>
      <c r="B200" s="4"/>
      <c r="C200" s="4"/>
      <c r="D200" s="4"/>
      <c r="E200" s="4"/>
      <c r="F200" s="4"/>
      <c r="G200" s="4"/>
      <c r="H200" s="4"/>
      <c r="I200" s="4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>
      <c r="A201" s="4"/>
      <c r="B201" s="4"/>
      <c r="C201" s="4"/>
      <c r="D201" s="4"/>
      <c r="E201" s="4"/>
      <c r="F201" s="4"/>
      <c r="G201" s="4"/>
      <c r="H201" s="4"/>
      <c r="I201" s="4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>
      <c r="A202" s="4"/>
      <c r="B202" s="4"/>
      <c r="C202" s="4"/>
      <c r="D202" s="4"/>
      <c r="E202" s="4"/>
      <c r="F202" s="4"/>
      <c r="G202" s="4"/>
      <c r="H202" s="4"/>
      <c r="I202" s="4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>
      <c r="A203" s="4"/>
      <c r="B203" s="4"/>
      <c r="C203" s="4"/>
      <c r="D203" s="4"/>
      <c r="E203" s="4"/>
      <c r="F203" s="4"/>
      <c r="G203" s="4"/>
      <c r="H203" s="4"/>
      <c r="I203" s="4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>
      <c r="A204" s="4"/>
      <c r="B204" s="4"/>
      <c r="C204" s="4"/>
      <c r="D204" s="4"/>
      <c r="E204" s="4"/>
      <c r="F204" s="4"/>
      <c r="G204" s="4"/>
      <c r="H204" s="4"/>
      <c r="I204" s="4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>
      <c r="A205" s="4"/>
      <c r="B205" s="4"/>
      <c r="C205" s="4"/>
      <c r="D205" s="4"/>
      <c r="E205" s="4"/>
      <c r="F205" s="4"/>
      <c r="G205" s="4"/>
      <c r="H205" s="4"/>
      <c r="I205" s="4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>
      <c r="A206" s="4"/>
      <c r="B206" s="4"/>
      <c r="C206" s="4"/>
      <c r="D206" s="4"/>
      <c r="E206" s="4"/>
      <c r="F206" s="4"/>
      <c r="G206" s="4"/>
      <c r="H206" s="4"/>
      <c r="I206" s="4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>
      <c r="A207" s="4"/>
      <c r="B207" s="4"/>
      <c r="C207" s="4"/>
      <c r="D207" s="4"/>
      <c r="E207" s="4"/>
      <c r="F207" s="4"/>
      <c r="G207" s="4"/>
      <c r="H207" s="4"/>
      <c r="I207" s="4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>
      <c r="A208" s="4"/>
      <c r="B208" s="4"/>
      <c r="C208" s="4"/>
      <c r="D208" s="4"/>
      <c r="E208" s="4"/>
      <c r="F208" s="4"/>
      <c r="G208" s="4"/>
      <c r="H208" s="4"/>
      <c r="I208" s="4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>
      <c r="A209" s="4"/>
      <c r="B209" s="4"/>
      <c r="C209" s="4"/>
      <c r="D209" s="4"/>
      <c r="E209" s="4"/>
      <c r="F209" s="4"/>
      <c r="G209" s="4"/>
      <c r="H209" s="4"/>
      <c r="I209" s="4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>
      <c r="A210" s="4"/>
      <c r="B210" s="4"/>
      <c r="C210" s="4"/>
      <c r="D210" s="4"/>
      <c r="E210" s="4"/>
      <c r="F210" s="4"/>
      <c r="G210" s="4"/>
      <c r="H210" s="4"/>
      <c r="I210" s="4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>
      <c r="A211" s="4"/>
      <c r="B211" s="4"/>
      <c r="C211" s="4"/>
      <c r="D211" s="4"/>
      <c r="E211" s="4"/>
      <c r="F211" s="4"/>
      <c r="G211" s="4"/>
      <c r="H211" s="4"/>
      <c r="I211" s="4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>
      <c r="A212" s="4"/>
      <c r="B212" s="4"/>
      <c r="C212" s="4"/>
      <c r="D212" s="4"/>
      <c r="E212" s="4"/>
      <c r="F212" s="4"/>
      <c r="G212" s="4"/>
      <c r="H212" s="4"/>
      <c r="I212" s="4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>
      <c r="A213" s="4"/>
      <c r="B213" s="4"/>
      <c r="C213" s="4"/>
      <c r="D213" s="4"/>
      <c r="E213" s="4"/>
      <c r="F213" s="4"/>
      <c r="G213" s="4"/>
      <c r="H213" s="4"/>
      <c r="I213" s="4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>
      <c r="A214" s="4"/>
      <c r="B214" s="4"/>
      <c r="C214" s="4"/>
      <c r="D214" s="4"/>
      <c r="E214" s="4"/>
      <c r="F214" s="4"/>
      <c r="G214" s="4"/>
      <c r="H214" s="4"/>
      <c r="I214" s="4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>
      <c r="A215" s="4"/>
      <c r="B215" s="4"/>
      <c r="C215" s="4"/>
      <c r="D215" s="4"/>
      <c r="E215" s="4"/>
      <c r="F215" s="4"/>
      <c r="G215" s="4"/>
      <c r="H215" s="4"/>
      <c r="I215" s="4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>
      <c r="A216" s="4"/>
      <c r="B216" s="4"/>
      <c r="C216" s="4"/>
      <c r="D216" s="4"/>
      <c r="E216" s="4"/>
      <c r="F216" s="4"/>
      <c r="G216" s="4"/>
      <c r="H216" s="4"/>
      <c r="I216" s="4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>
      <c r="A217" s="4"/>
      <c r="B217" s="4"/>
      <c r="C217" s="4"/>
      <c r="D217" s="4"/>
      <c r="E217" s="4"/>
      <c r="F217" s="4"/>
      <c r="G217" s="4"/>
      <c r="H217" s="4"/>
      <c r="I217" s="4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>
      <c r="A218" s="4"/>
      <c r="B218" s="4"/>
      <c r="C218" s="4"/>
      <c r="D218" s="4"/>
      <c r="E218" s="4"/>
      <c r="F218" s="4"/>
      <c r="G218" s="4"/>
      <c r="H218" s="4"/>
      <c r="I218" s="4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>
      <c r="A219" s="4"/>
      <c r="B219" s="4"/>
      <c r="C219" s="4"/>
      <c r="D219" s="4"/>
      <c r="E219" s="4"/>
      <c r="F219" s="4"/>
      <c r="G219" s="4"/>
      <c r="H219" s="4"/>
      <c r="I219" s="4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>
      <c r="A220" s="4"/>
      <c r="B220" s="4"/>
      <c r="C220" s="4"/>
      <c r="D220" s="4"/>
      <c r="E220" s="4"/>
      <c r="F220" s="4"/>
      <c r="G220" s="4"/>
      <c r="H220" s="4"/>
      <c r="I220" s="4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>
      <c r="A221" s="4"/>
      <c r="B221" s="4"/>
      <c r="C221" s="4"/>
      <c r="D221" s="4"/>
      <c r="E221" s="4"/>
      <c r="F221" s="4"/>
      <c r="G221" s="4"/>
      <c r="H221" s="4"/>
      <c r="I221" s="4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>
      <c r="A222" s="4"/>
      <c r="B222" s="4"/>
      <c r="C222" s="4"/>
      <c r="D222" s="4"/>
      <c r="E222" s="4"/>
      <c r="F222" s="4"/>
      <c r="G222" s="4"/>
      <c r="H222" s="4"/>
      <c r="I222" s="4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>
      <c r="A223" s="4"/>
      <c r="B223" s="4"/>
      <c r="C223" s="4"/>
      <c r="D223" s="4"/>
      <c r="E223" s="4"/>
      <c r="F223" s="4"/>
      <c r="G223" s="4"/>
      <c r="H223" s="4"/>
      <c r="I223" s="4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>
      <c r="A224" s="4"/>
      <c r="B224" s="4"/>
      <c r="C224" s="4"/>
      <c r="D224" s="4"/>
      <c r="E224" s="4"/>
      <c r="F224" s="4"/>
      <c r="G224" s="4"/>
      <c r="H224" s="4"/>
      <c r="I224" s="4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>
      <c r="A225" s="4"/>
      <c r="B225" s="4"/>
      <c r="C225" s="4"/>
      <c r="D225" s="4"/>
      <c r="E225" s="4"/>
      <c r="F225" s="4"/>
      <c r="G225" s="4"/>
      <c r="H225" s="4"/>
      <c r="I225" s="4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>
      <c r="A226" s="4"/>
      <c r="B226" s="4"/>
      <c r="C226" s="4"/>
      <c r="D226" s="4"/>
      <c r="E226" s="4"/>
      <c r="F226" s="4"/>
      <c r="G226" s="4"/>
      <c r="H226" s="4"/>
      <c r="I226" s="4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>
      <c r="A227" s="4"/>
      <c r="B227" s="4"/>
      <c r="C227" s="4"/>
      <c r="D227" s="4"/>
      <c r="E227" s="4"/>
      <c r="F227" s="4"/>
      <c r="G227" s="4"/>
      <c r="H227" s="4"/>
      <c r="I227" s="4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>
      <c r="A228" s="4"/>
      <c r="B228" s="4"/>
      <c r="C228" s="4"/>
      <c r="D228" s="4"/>
      <c r="E228" s="4"/>
      <c r="F228" s="4"/>
      <c r="G228" s="4"/>
      <c r="H228" s="4"/>
      <c r="I228" s="4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>
      <c r="A229" s="4"/>
      <c r="B229" s="4"/>
      <c r="C229" s="4"/>
      <c r="D229" s="4"/>
      <c r="E229" s="4"/>
      <c r="F229" s="4"/>
      <c r="G229" s="4"/>
      <c r="H229" s="4"/>
      <c r="I229" s="4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>
      <c r="A230" s="4"/>
      <c r="B230" s="4"/>
      <c r="C230" s="4"/>
      <c r="D230" s="4"/>
      <c r="E230" s="4"/>
      <c r="F230" s="4"/>
      <c r="G230" s="4"/>
      <c r="H230" s="4"/>
      <c r="I230" s="4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>
      <c r="A231" s="4"/>
      <c r="B231" s="4"/>
      <c r="C231" s="4"/>
      <c r="D231" s="4"/>
      <c r="E231" s="4"/>
      <c r="F231" s="4"/>
      <c r="G231" s="4"/>
      <c r="H231" s="4"/>
      <c r="I231" s="4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>
      <c r="A232" s="4"/>
      <c r="B232" s="4"/>
      <c r="C232" s="4"/>
      <c r="D232" s="4"/>
      <c r="E232" s="4"/>
      <c r="F232" s="4"/>
      <c r="G232" s="4"/>
      <c r="H232" s="4"/>
      <c r="I232" s="4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>
      <c r="A233" s="4"/>
      <c r="B233" s="4"/>
      <c r="C233" s="4"/>
      <c r="D233" s="4"/>
      <c r="E233" s="4"/>
      <c r="F233" s="4"/>
      <c r="G233" s="4"/>
      <c r="H233" s="4"/>
      <c r="I233" s="4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>
      <c r="A234" s="4"/>
      <c r="B234" s="4"/>
      <c r="C234" s="4"/>
      <c r="D234" s="4"/>
      <c r="E234" s="4"/>
      <c r="F234" s="4"/>
      <c r="G234" s="4"/>
      <c r="H234" s="4"/>
      <c r="I234" s="4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>
      <c r="A235" s="4"/>
      <c r="B235" s="4"/>
      <c r="C235" s="4"/>
      <c r="D235" s="4"/>
      <c r="E235" s="4"/>
      <c r="F235" s="4"/>
      <c r="G235" s="4"/>
      <c r="H235" s="4"/>
      <c r="I235" s="4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>
      <c r="A236" s="4"/>
      <c r="B236" s="4"/>
      <c r="C236" s="4"/>
      <c r="D236" s="4"/>
      <c r="E236" s="4"/>
      <c r="F236" s="4"/>
      <c r="G236" s="4"/>
      <c r="H236" s="4"/>
      <c r="I236" s="4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spans="1:40">
      <c r="A237" s="4"/>
      <c r="B237" s="4"/>
      <c r="C237" s="4"/>
      <c r="D237" s="4"/>
      <c r="E237" s="4"/>
      <c r="F237" s="4"/>
      <c r="G237" s="4"/>
      <c r="H237" s="4"/>
      <c r="I237" s="4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>
      <c r="A238" s="4"/>
      <c r="B238" s="4"/>
      <c r="C238" s="4"/>
      <c r="D238" s="4"/>
      <c r="E238" s="4"/>
      <c r="F238" s="4"/>
      <c r="G238" s="4"/>
      <c r="H238" s="4"/>
      <c r="I238" s="4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>
      <c r="A239" s="4"/>
      <c r="B239" s="4"/>
      <c r="C239" s="4"/>
      <c r="D239" s="4"/>
      <c r="E239" s="4"/>
      <c r="F239" s="4"/>
      <c r="G239" s="4"/>
      <c r="H239" s="4"/>
      <c r="I239" s="4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>
      <c r="A240" s="4"/>
      <c r="B240" s="4"/>
      <c r="C240" s="4"/>
      <c r="D240" s="4"/>
      <c r="E240" s="4"/>
      <c r="F240" s="4"/>
      <c r="G240" s="4"/>
      <c r="H240" s="4"/>
      <c r="I240" s="4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>
      <c r="A241" s="4"/>
      <c r="B241" s="4"/>
      <c r="C241" s="4"/>
      <c r="D241" s="4"/>
      <c r="E241" s="4"/>
      <c r="F241" s="4"/>
      <c r="G241" s="4"/>
      <c r="H241" s="4"/>
      <c r="I241" s="4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>
      <c r="A242" s="4"/>
      <c r="B242" s="4"/>
      <c r="C242" s="4"/>
      <c r="D242" s="4"/>
      <c r="E242" s="4"/>
      <c r="F242" s="4"/>
      <c r="G242" s="4"/>
      <c r="H242" s="4"/>
      <c r="I242" s="4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>
      <c r="A243" s="4"/>
      <c r="B243" s="4"/>
      <c r="C243" s="4"/>
      <c r="D243" s="4"/>
      <c r="E243" s="4"/>
      <c r="F243" s="4"/>
      <c r="G243" s="4"/>
      <c r="H243" s="4"/>
      <c r="I243" s="4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>
      <c r="A244" s="4"/>
      <c r="B244" s="4"/>
      <c r="C244" s="4"/>
      <c r="D244" s="4"/>
      <c r="E244" s="4"/>
      <c r="F244" s="4"/>
      <c r="G244" s="4"/>
      <c r="H244" s="4"/>
      <c r="I244" s="4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>
      <c r="A245" s="4"/>
      <c r="B245" s="4"/>
      <c r="C245" s="4"/>
      <c r="D245" s="4"/>
      <c r="E245" s="4"/>
      <c r="F245" s="4"/>
      <c r="G245" s="4"/>
      <c r="H245" s="4"/>
      <c r="I245" s="4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>
      <c r="A246" s="4"/>
      <c r="B246" s="4"/>
      <c r="C246" s="4"/>
      <c r="D246" s="4"/>
      <c r="E246" s="4"/>
      <c r="F246" s="4"/>
      <c r="G246" s="4"/>
      <c r="H246" s="4"/>
      <c r="I246" s="4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>
      <c r="A247" s="4"/>
      <c r="B247" s="4"/>
      <c r="C247" s="4"/>
      <c r="D247" s="4"/>
      <c r="E247" s="4"/>
      <c r="F247" s="4"/>
      <c r="G247" s="4"/>
      <c r="H247" s="4"/>
      <c r="I247" s="4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>
      <c r="A248" s="4"/>
      <c r="B248" s="4"/>
      <c r="C248" s="4"/>
      <c r="D248" s="4"/>
      <c r="E248" s="4"/>
      <c r="F248" s="4"/>
      <c r="G248" s="4"/>
      <c r="H248" s="4"/>
      <c r="I248" s="4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>
      <c r="A249" s="4"/>
      <c r="B249" s="4"/>
      <c r="C249" s="4"/>
      <c r="D249" s="4"/>
      <c r="E249" s="4"/>
      <c r="F249" s="4"/>
      <c r="G249" s="4"/>
      <c r="H249" s="4"/>
      <c r="I249" s="4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>
      <c r="A250" s="4"/>
      <c r="B250" s="4"/>
      <c r="C250" s="4"/>
      <c r="D250" s="4"/>
      <c r="E250" s="4"/>
      <c r="F250" s="4"/>
      <c r="G250" s="4"/>
      <c r="H250" s="4"/>
      <c r="I250" s="4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>
      <c r="A251" s="4"/>
      <c r="B251" s="4"/>
      <c r="C251" s="4"/>
      <c r="D251" s="4"/>
      <c r="E251" s="4"/>
      <c r="F251" s="4"/>
      <c r="G251" s="4"/>
      <c r="H251" s="4"/>
      <c r="I251" s="4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>
      <c r="A252" s="4"/>
      <c r="B252" s="4"/>
      <c r="C252" s="4"/>
      <c r="D252" s="4"/>
      <c r="E252" s="4"/>
      <c r="F252" s="4"/>
      <c r="G252" s="4"/>
      <c r="H252" s="4"/>
      <c r="I252" s="4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>
      <c r="A253" s="4"/>
      <c r="B253" s="4"/>
      <c r="C253" s="4"/>
      <c r="D253" s="4"/>
      <c r="E253" s="4"/>
      <c r="F253" s="4"/>
      <c r="G253" s="4"/>
      <c r="H253" s="4"/>
      <c r="I253" s="4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>
      <c r="A254" s="4"/>
      <c r="B254" s="4"/>
      <c r="C254" s="4"/>
      <c r="D254" s="4"/>
      <c r="E254" s="4"/>
      <c r="F254" s="4"/>
      <c r="G254" s="4"/>
      <c r="H254" s="4"/>
      <c r="I254" s="4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>
      <c r="A255" s="4"/>
      <c r="B255" s="4"/>
      <c r="C255" s="4"/>
      <c r="D255" s="4"/>
      <c r="E255" s="4"/>
      <c r="F255" s="4"/>
      <c r="G255" s="4"/>
      <c r="H255" s="4"/>
      <c r="I255" s="4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>
      <c r="A256" s="4"/>
      <c r="B256" s="4"/>
      <c r="C256" s="4"/>
      <c r="D256" s="4"/>
      <c r="E256" s="4"/>
      <c r="F256" s="4"/>
      <c r="G256" s="4"/>
      <c r="H256" s="4"/>
      <c r="I256" s="4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>
      <c r="A257" s="4"/>
      <c r="B257" s="4"/>
      <c r="C257" s="4"/>
      <c r="D257" s="4"/>
      <c r="E257" s="4"/>
      <c r="F257" s="4"/>
      <c r="G257" s="4"/>
      <c r="H257" s="4"/>
      <c r="I257" s="4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>
      <c r="A258" s="4"/>
      <c r="B258" s="4"/>
      <c r="C258" s="4"/>
      <c r="D258" s="4"/>
      <c r="E258" s="4"/>
      <c r="F258" s="4"/>
      <c r="G258" s="4"/>
      <c r="H258" s="4"/>
      <c r="I258" s="4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>
      <c r="A259" s="4"/>
      <c r="B259" s="4"/>
      <c r="C259" s="4"/>
      <c r="D259" s="4"/>
      <c r="E259" s="4"/>
      <c r="F259" s="4"/>
      <c r="G259" s="4"/>
      <c r="H259" s="4"/>
      <c r="I259" s="4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>
      <c r="A260" s="4"/>
      <c r="B260" s="4"/>
      <c r="C260" s="4"/>
      <c r="D260" s="4"/>
      <c r="E260" s="4"/>
      <c r="F260" s="4"/>
      <c r="G260" s="4"/>
      <c r="H260" s="4"/>
      <c r="I260" s="4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>
      <c r="A261" s="4"/>
      <c r="B261" s="4"/>
      <c r="C261" s="4"/>
      <c r="D261" s="4"/>
      <c r="E261" s="4"/>
      <c r="F261" s="4"/>
      <c r="G261" s="4"/>
      <c r="H261" s="4"/>
      <c r="I261" s="4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>
      <c r="A262" s="4"/>
      <c r="B262" s="4"/>
      <c r="C262" s="4"/>
      <c r="D262" s="4"/>
      <c r="E262" s="4"/>
      <c r="F262" s="4"/>
      <c r="G262" s="4"/>
      <c r="H262" s="4"/>
      <c r="I262" s="4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>
      <c r="A263" s="4"/>
      <c r="B263" s="4"/>
      <c r="C263" s="4"/>
      <c r="D263" s="4"/>
      <c r="E263" s="4"/>
      <c r="F263" s="4"/>
      <c r="G263" s="4"/>
      <c r="H263" s="4"/>
      <c r="I263" s="4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>
      <c r="A264" s="4"/>
      <c r="B264" s="4"/>
      <c r="C264" s="4"/>
      <c r="D264" s="4"/>
      <c r="E264" s="4"/>
      <c r="F264" s="4"/>
      <c r="G264" s="4"/>
      <c r="H264" s="4"/>
      <c r="I264" s="4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>
      <c r="A265" s="4"/>
      <c r="B265" s="4"/>
      <c r="C265" s="4"/>
      <c r="D265" s="4"/>
      <c r="E265" s="4"/>
      <c r="F265" s="4"/>
      <c r="G265" s="4"/>
      <c r="H265" s="4"/>
      <c r="I265" s="4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>
      <c r="A266" s="4"/>
      <c r="B266" s="4"/>
      <c r="C266" s="4"/>
      <c r="D266" s="4"/>
      <c r="E266" s="4"/>
      <c r="F266" s="4"/>
      <c r="G266" s="4"/>
      <c r="H266" s="4"/>
      <c r="I266" s="4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>
      <c r="A267" s="4"/>
      <c r="B267" s="4"/>
      <c r="C267" s="4"/>
      <c r="D267" s="4"/>
      <c r="E267" s="4"/>
      <c r="F267" s="4"/>
      <c r="G267" s="4"/>
      <c r="H267" s="4"/>
      <c r="I267" s="4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>
      <c r="A268" s="4"/>
      <c r="B268" s="4"/>
      <c r="C268" s="4"/>
      <c r="D268" s="4"/>
      <c r="E268" s="4"/>
      <c r="F268" s="4"/>
      <c r="G268" s="4"/>
      <c r="H268" s="4"/>
      <c r="I268" s="4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>
      <c r="A269" s="4"/>
      <c r="B269" s="4"/>
      <c r="C269" s="4"/>
      <c r="D269" s="4"/>
      <c r="E269" s="4"/>
      <c r="F269" s="4"/>
      <c r="G269" s="4"/>
      <c r="H269" s="4"/>
      <c r="I269" s="4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>
      <c r="A270" s="4"/>
      <c r="B270" s="4"/>
      <c r="C270" s="4"/>
      <c r="D270" s="4"/>
      <c r="E270" s="4"/>
      <c r="F270" s="4"/>
      <c r="G270" s="4"/>
      <c r="H270" s="4"/>
      <c r="I270" s="4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>
      <c r="A271" s="4"/>
      <c r="B271" s="4"/>
      <c r="C271" s="4"/>
      <c r="D271" s="4"/>
      <c r="E271" s="4"/>
      <c r="F271" s="4"/>
      <c r="G271" s="4"/>
      <c r="H271" s="4"/>
      <c r="I271" s="4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>
      <c r="A272" s="4"/>
      <c r="B272" s="4"/>
      <c r="C272" s="4"/>
      <c r="D272" s="4"/>
      <c r="E272" s="4"/>
      <c r="F272" s="4"/>
      <c r="G272" s="4"/>
      <c r="H272" s="4"/>
      <c r="I272" s="4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>
      <c r="A273" s="4"/>
      <c r="B273" s="4"/>
      <c r="C273" s="4"/>
      <c r="D273" s="4"/>
      <c r="E273" s="4"/>
      <c r="F273" s="4"/>
      <c r="G273" s="4"/>
      <c r="H273" s="4"/>
      <c r="I273" s="4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>
      <c r="A274" s="4"/>
      <c r="B274" s="4"/>
      <c r="C274" s="4"/>
      <c r="D274" s="4"/>
      <c r="E274" s="4"/>
      <c r="F274" s="4"/>
      <c r="G274" s="4"/>
      <c r="H274" s="4"/>
      <c r="I274" s="4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>
      <c r="A275" s="4"/>
      <c r="B275" s="4"/>
      <c r="C275" s="4"/>
      <c r="D275" s="4"/>
      <c r="E275" s="4"/>
      <c r="F275" s="4"/>
      <c r="G275" s="4"/>
      <c r="H275" s="4"/>
      <c r="I275" s="4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>
      <c r="A276" s="4"/>
      <c r="B276" s="4"/>
      <c r="C276" s="4"/>
      <c r="D276" s="4"/>
      <c r="E276" s="4"/>
      <c r="F276" s="4"/>
      <c r="G276" s="4"/>
      <c r="H276" s="4"/>
      <c r="I276" s="4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>
      <c r="A277" s="4"/>
      <c r="B277" s="4"/>
      <c r="C277" s="4"/>
      <c r="D277" s="4"/>
      <c r="E277" s="4"/>
      <c r="F277" s="4"/>
      <c r="G277" s="4"/>
      <c r="H277" s="4"/>
      <c r="I277" s="4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>
      <c r="A278" s="4"/>
      <c r="B278" s="4"/>
      <c r="C278" s="4"/>
      <c r="D278" s="4"/>
      <c r="E278" s="4"/>
      <c r="F278" s="4"/>
      <c r="G278" s="4"/>
      <c r="H278" s="4"/>
      <c r="I278" s="4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>
      <c r="A279" s="4"/>
      <c r="B279" s="4"/>
      <c r="C279" s="4"/>
      <c r="D279" s="4"/>
      <c r="E279" s="4"/>
      <c r="F279" s="4"/>
      <c r="G279" s="4"/>
      <c r="H279" s="4"/>
      <c r="I279" s="4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>
      <c r="A280" s="4"/>
      <c r="B280" s="4"/>
      <c r="C280" s="4"/>
      <c r="D280" s="4"/>
      <c r="E280" s="4"/>
      <c r="F280" s="4"/>
      <c r="G280" s="4"/>
      <c r="H280" s="4"/>
      <c r="I280" s="4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>
      <c r="A281" s="4"/>
      <c r="B281" s="4"/>
      <c r="C281" s="4"/>
      <c r="D281" s="4"/>
      <c r="E281" s="4"/>
      <c r="F281" s="4"/>
      <c r="G281" s="4"/>
      <c r="H281" s="4"/>
      <c r="I281" s="4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>
      <c r="A282" s="4"/>
      <c r="B282" s="4"/>
      <c r="C282" s="4"/>
      <c r="D282" s="4"/>
      <c r="E282" s="4"/>
      <c r="F282" s="4"/>
      <c r="G282" s="4"/>
      <c r="H282" s="4"/>
      <c r="I282" s="4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>
      <c r="A283" s="4"/>
      <c r="B283" s="4"/>
      <c r="C283" s="4"/>
      <c r="D283" s="4"/>
      <c r="E283" s="4"/>
      <c r="F283" s="4"/>
      <c r="G283" s="4"/>
      <c r="H283" s="4"/>
      <c r="I283" s="4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>
      <c r="A284" s="4"/>
      <c r="B284" s="4"/>
      <c r="C284" s="4"/>
      <c r="D284" s="4"/>
      <c r="E284" s="4"/>
      <c r="F284" s="4"/>
      <c r="G284" s="4"/>
      <c r="H284" s="4"/>
      <c r="I284" s="4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>
      <c r="A285" s="4"/>
      <c r="B285" s="4"/>
      <c r="C285" s="4"/>
      <c r="D285" s="4"/>
      <c r="E285" s="4"/>
      <c r="F285" s="4"/>
      <c r="G285" s="4"/>
      <c r="H285" s="4"/>
      <c r="I285" s="4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>
      <c r="A286" s="4"/>
      <c r="B286" s="4"/>
      <c r="C286" s="4"/>
      <c r="D286" s="4"/>
      <c r="E286" s="4"/>
      <c r="F286" s="4"/>
      <c r="G286" s="4"/>
      <c r="H286" s="4"/>
      <c r="I286" s="4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>
      <c r="A287" s="4"/>
      <c r="B287" s="4"/>
      <c r="C287" s="4"/>
      <c r="D287" s="4"/>
      <c r="E287" s="4"/>
      <c r="F287" s="4"/>
      <c r="G287" s="4"/>
      <c r="H287" s="4"/>
      <c r="I287" s="4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>
      <c r="A288" s="4"/>
      <c r="B288" s="4"/>
      <c r="C288" s="4"/>
      <c r="D288" s="4"/>
      <c r="E288" s="4"/>
      <c r="F288" s="4"/>
      <c r="G288" s="4"/>
      <c r="H288" s="4"/>
      <c r="I288" s="4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>
      <c r="A289" s="4"/>
      <c r="B289" s="4"/>
      <c r="C289" s="4"/>
      <c r="D289" s="4"/>
      <c r="E289" s="4"/>
      <c r="F289" s="4"/>
      <c r="G289" s="4"/>
      <c r="H289" s="4"/>
      <c r="I289" s="4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>
      <c r="A290" s="4"/>
      <c r="B290" s="4"/>
      <c r="C290" s="4"/>
      <c r="D290" s="4"/>
      <c r="E290" s="4"/>
      <c r="F290" s="4"/>
      <c r="G290" s="4"/>
      <c r="H290" s="4"/>
      <c r="I290" s="4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>
      <c r="A291" s="4"/>
      <c r="B291" s="4"/>
      <c r="C291" s="4"/>
      <c r="D291" s="4"/>
      <c r="E291" s="4"/>
      <c r="F291" s="4"/>
      <c r="G291" s="4"/>
      <c r="H291" s="4"/>
      <c r="I291" s="4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>
      <c r="A292" s="4"/>
      <c r="B292" s="4"/>
      <c r="C292" s="4"/>
      <c r="D292" s="4"/>
      <c r="E292" s="4"/>
      <c r="F292" s="4"/>
      <c r="G292" s="4"/>
      <c r="H292" s="4"/>
      <c r="I292" s="4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>
      <c r="A293" s="4"/>
      <c r="B293" s="4"/>
      <c r="C293" s="4"/>
      <c r="D293" s="4"/>
      <c r="E293" s="4"/>
      <c r="F293" s="4"/>
      <c r="G293" s="4"/>
      <c r="H293" s="4"/>
      <c r="I293" s="4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>
      <c r="A294" s="4"/>
      <c r="B294" s="4"/>
      <c r="C294" s="4"/>
      <c r="D294" s="4"/>
      <c r="E294" s="4"/>
      <c r="F294" s="4"/>
      <c r="G294" s="4"/>
      <c r="H294" s="4"/>
      <c r="I294" s="4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>
      <c r="A295" s="4"/>
      <c r="B295" s="4"/>
      <c r="C295" s="4"/>
      <c r="D295" s="4"/>
      <c r="E295" s="4"/>
      <c r="F295" s="4"/>
      <c r="G295" s="4"/>
      <c r="H295" s="4"/>
      <c r="I295" s="4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>
      <c r="A296" s="4"/>
      <c r="B296" s="4"/>
      <c r="C296" s="4"/>
      <c r="D296" s="4"/>
      <c r="E296" s="4"/>
      <c r="F296" s="4"/>
      <c r="G296" s="4"/>
      <c r="H296" s="4"/>
      <c r="I296" s="4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>
      <c r="A297" s="4"/>
      <c r="B297" s="4"/>
      <c r="C297" s="4"/>
      <c r="D297" s="4"/>
      <c r="E297" s="4"/>
      <c r="F297" s="4"/>
      <c r="G297" s="4"/>
      <c r="H297" s="4"/>
      <c r="I297" s="4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>
      <c r="A298" s="4"/>
      <c r="B298" s="4"/>
      <c r="C298" s="4"/>
      <c r="D298" s="4"/>
      <c r="E298" s="4"/>
      <c r="F298" s="4"/>
      <c r="G298" s="4"/>
      <c r="H298" s="4"/>
      <c r="I298" s="4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>
      <c r="A299" s="4"/>
      <c r="B299" s="4"/>
      <c r="C299" s="4"/>
      <c r="D299" s="4"/>
      <c r="E299" s="4"/>
      <c r="F299" s="4"/>
      <c r="G299" s="4"/>
      <c r="H299" s="4"/>
      <c r="I299" s="4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>
      <c r="A300" s="4"/>
      <c r="B300" s="4"/>
      <c r="C300" s="4"/>
      <c r="D300" s="4"/>
      <c r="E300" s="4"/>
      <c r="F300" s="4"/>
      <c r="G300" s="4"/>
      <c r="H300" s="4"/>
      <c r="I300" s="4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>
      <c r="A301" s="4"/>
      <c r="B301" s="4"/>
      <c r="C301" s="4"/>
      <c r="D301" s="4"/>
      <c r="E301" s="4"/>
      <c r="F301" s="4"/>
      <c r="G301" s="4"/>
      <c r="H301" s="4"/>
      <c r="I301" s="4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>
      <c r="A302" s="4"/>
      <c r="B302" s="4"/>
      <c r="C302" s="4"/>
      <c r="D302" s="4"/>
      <c r="E302" s="4"/>
      <c r="F302" s="4"/>
      <c r="G302" s="4"/>
      <c r="H302" s="4"/>
      <c r="I302" s="4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>
      <c r="A303" s="4"/>
      <c r="B303" s="4"/>
      <c r="C303" s="4"/>
      <c r="D303" s="4"/>
      <c r="E303" s="4"/>
      <c r="F303" s="4"/>
      <c r="G303" s="4"/>
      <c r="H303" s="4"/>
      <c r="I303" s="4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>
      <c r="A304" s="4"/>
      <c r="B304" s="4"/>
      <c r="C304" s="4"/>
      <c r="D304" s="4"/>
      <c r="E304" s="4"/>
      <c r="F304" s="4"/>
      <c r="G304" s="4"/>
      <c r="H304" s="4"/>
      <c r="I304" s="4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>
      <c r="A305" s="4"/>
      <c r="B305" s="4"/>
      <c r="C305" s="4"/>
      <c r="D305" s="4"/>
      <c r="E305" s="4"/>
      <c r="F305" s="4"/>
      <c r="G305" s="4"/>
      <c r="H305" s="4"/>
      <c r="I305" s="4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>
      <c r="A306" s="4"/>
      <c r="B306" s="4"/>
      <c r="C306" s="4"/>
      <c r="D306" s="4"/>
      <c r="E306" s="4"/>
      <c r="F306" s="4"/>
      <c r="G306" s="4"/>
      <c r="H306" s="4"/>
      <c r="I306" s="4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>
      <c r="A307" s="4"/>
      <c r="B307" s="4"/>
      <c r="C307" s="4"/>
      <c r="D307" s="4"/>
      <c r="E307" s="4"/>
      <c r="F307" s="4"/>
      <c r="G307" s="4"/>
      <c r="H307" s="4"/>
      <c r="I307" s="4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>
      <c r="A308" s="4"/>
      <c r="B308" s="4"/>
      <c r="C308" s="4"/>
      <c r="D308" s="4"/>
      <c r="E308" s="4"/>
      <c r="F308" s="4"/>
      <c r="G308" s="4"/>
      <c r="H308" s="4"/>
      <c r="I308" s="4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>
      <c r="A309" s="4"/>
      <c r="B309" s="4"/>
      <c r="C309" s="4"/>
      <c r="D309" s="4"/>
      <c r="E309" s="4"/>
      <c r="F309" s="4"/>
      <c r="G309" s="4"/>
      <c r="H309" s="4"/>
      <c r="I309" s="4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>
      <c r="A310" s="4"/>
      <c r="B310" s="4"/>
      <c r="C310" s="4"/>
      <c r="D310" s="4"/>
      <c r="E310" s="4"/>
      <c r="F310" s="4"/>
      <c r="G310" s="4"/>
      <c r="H310" s="4"/>
      <c r="I310" s="4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>
      <c r="A311" s="4"/>
      <c r="B311" s="4"/>
      <c r="C311" s="4"/>
      <c r="D311" s="4"/>
      <c r="E311" s="4"/>
      <c r="F311" s="4"/>
      <c r="G311" s="4"/>
      <c r="H311" s="4"/>
      <c r="I311" s="4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>
      <c r="A312" s="4"/>
      <c r="B312" s="4"/>
      <c r="C312" s="4"/>
      <c r="D312" s="4"/>
      <c r="E312" s="4"/>
      <c r="F312" s="4"/>
      <c r="G312" s="4"/>
      <c r="H312" s="4"/>
      <c r="I312" s="4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>
      <c r="A313" s="4"/>
      <c r="B313" s="4"/>
      <c r="C313" s="4"/>
      <c r="D313" s="4"/>
      <c r="E313" s="4"/>
      <c r="F313" s="4"/>
      <c r="G313" s="4"/>
      <c r="H313" s="4"/>
      <c r="I313" s="4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>
      <c r="A314" s="4"/>
      <c r="B314" s="4"/>
      <c r="C314" s="4"/>
      <c r="D314" s="4"/>
      <c r="E314" s="4"/>
      <c r="F314" s="4"/>
      <c r="G314" s="4"/>
      <c r="H314" s="4"/>
      <c r="I314" s="4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>
      <c r="A315" s="4"/>
      <c r="B315" s="4"/>
      <c r="C315" s="4"/>
      <c r="D315" s="4"/>
      <c r="E315" s="4"/>
      <c r="F315" s="4"/>
      <c r="G315" s="4"/>
      <c r="H315" s="4"/>
      <c r="I315" s="4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>
      <c r="A316" s="4"/>
      <c r="B316" s="4"/>
      <c r="C316" s="4"/>
      <c r="D316" s="4"/>
      <c r="E316" s="4"/>
      <c r="F316" s="4"/>
      <c r="G316" s="4"/>
      <c r="H316" s="4"/>
      <c r="I316" s="4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>
      <c r="A317" s="4"/>
      <c r="B317" s="4"/>
      <c r="C317" s="4"/>
      <c r="D317" s="4"/>
      <c r="E317" s="4"/>
      <c r="F317" s="4"/>
      <c r="G317" s="4"/>
      <c r="H317" s="4"/>
      <c r="I317" s="4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>
      <c r="A318" s="4"/>
      <c r="B318" s="4"/>
      <c r="C318" s="4"/>
      <c r="D318" s="4"/>
      <c r="E318" s="4"/>
      <c r="F318" s="4"/>
      <c r="G318" s="4"/>
      <c r="H318" s="4"/>
      <c r="I318" s="4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>
      <c r="A319" s="4"/>
      <c r="B319" s="4"/>
      <c r="C319" s="4"/>
      <c r="D319" s="4"/>
      <c r="E319" s="4"/>
      <c r="F319" s="4"/>
      <c r="G319" s="4"/>
      <c r="H319" s="4"/>
      <c r="I319" s="4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>
      <c r="A320" s="4"/>
      <c r="B320" s="4"/>
      <c r="C320" s="4"/>
      <c r="D320" s="4"/>
      <c r="E320" s="4"/>
      <c r="F320" s="4"/>
      <c r="G320" s="4"/>
      <c r="H320" s="4"/>
      <c r="I320" s="4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>
      <c r="A321" s="4"/>
      <c r="B321" s="4"/>
      <c r="C321" s="4"/>
      <c r="D321" s="4"/>
      <c r="E321" s="4"/>
      <c r="F321" s="4"/>
      <c r="G321" s="4"/>
      <c r="H321" s="4"/>
      <c r="I321" s="4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>
      <c r="A322" s="4"/>
      <c r="B322" s="4"/>
      <c r="C322" s="4"/>
      <c r="D322" s="4"/>
      <c r="E322" s="4"/>
      <c r="F322" s="4"/>
      <c r="G322" s="4"/>
      <c r="H322" s="4"/>
      <c r="I322" s="4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>
      <c r="A323" s="4"/>
      <c r="B323" s="4"/>
      <c r="C323" s="4"/>
      <c r="D323" s="4"/>
      <c r="E323" s="4"/>
      <c r="F323" s="4"/>
      <c r="G323" s="4"/>
      <c r="H323" s="4"/>
      <c r="I323" s="4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>
      <c r="A324" s="4"/>
      <c r="B324" s="4"/>
      <c r="C324" s="4"/>
      <c r="D324" s="4"/>
      <c r="E324" s="4"/>
      <c r="F324" s="4"/>
      <c r="G324" s="4"/>
      <c r="H324" s="4"/>
      <c r="I324" s="4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>
      <c r="A325" s="4"/>
      <c r="B325" s="4"/>
      <c r="C325" s="4"/>
      <c r="D325" s="4"/>
      <c r="E325" s="4"/>
      <c r="F325" s="4"/>
      <c r="G325" s="4"/>
      <c r="H325" s="4"/>
      <c r="I325" s="4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>
      <c r="A326" s="4"/>
      <c r="B326" s="4"/>
      <c r="C326" s="4"/>
      <c r="D326" s="4"/>
      <c r="E326" s="4"/>
      <c r="F326" s="4"/>
      <c r="G326" s="4"/>
      <c r="H326" s="4"/>
      <c r="I326" s="4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>
      <c r="A327" s="4"/>
      <c r="B327" s="4"/>
      <c r="C327" s="4"/>
      <c r="D327" s="4"/>
      <c r="E327" s="4"/>
      <c r="F327" s="4"/>
      <c r="G327" s="4"/>
      <c r="H327" s="4"/>
      <c r="I327" s="4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>
      <c r="A328" s="4"/>
      <c r="B328" s="4"/>
      <c r="C328" s="4"/>
      <c r="D328" s="4"/>
      <c r="E328" s="4"/>
      <c r="F328" s="4"/>
      <c r="G328" s="4"/>
      <c r="H328" s="4"/>
      <c r="I328" s="4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>
      <c r="A329" s="4"/>
      <c r="B329" s="4"/>
      <c r="C329" s="4"/>
      <c r="D329" s="4"/>
      <c r="E329" s="4"/>
      <c r="F329" s="4"/>
      <c r="G329" s="4"/>
      <c r="H329" s="4"/>
      <c r="I329" s="4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>
      <c r="A330" s="4"/>
      <c r="B330" s="4"/>
      <c r="C330" s="4"/>
      <c r="D330" s="4"/>
      <c r="E330" s="4"/>
      <c r="F330" s="4"/>
      <c r="G330" s="4"/>
      <c r="H330" s="4"/>
      <c r="I330" s="4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>
      <c r="A331" s="4"/>
      <c r="B331" s="4"/>
      <c r="C331" s="4"/>
      <c r="D331" s="4"/>
      <c r="E331" s="4"/>
      <c r="F331" s="4"/>
      <c r="G331" s="4"/>
      <c r="H331" s="4"/>
      <c r="I331" s="4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>
      <c r="A332" s="4"/>
      <c r="B332" s="4"/>
      <c r="C332" s="4"/>
      <c r="D332" s="4"/>
      <c r="E332" s="4"/>
      <c r="F332" s="4"/>
      <c r="G332" s="4"/>
      <c r="H332" s="4"/>
      <c r="I332" s="4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>
      <c r="A333" s="4"/>
      <c r="B333" s="4"/>
      <c r="C333" s="4"/>
      <c r="D333" s="4"/>
      <c r="E333" s="4"/>
      <c r="F333" s="4"/>
      <c r="G333" s="4"/>
      <c r="H333" s="4"/>
      <c r="I333" s="4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>
      <c r="A334" s="4"/>
      <c r="B334" s="4"/>
      <c r="C334" s="4"/>
      <c r="D334" s="4"/>
      <c r="E334" s="4"/>
      <c r="F334" s="4"/>
      <c r="G334" s="4"/>
      <c r="H334" s="4"/>
      <c r="I334" s="4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>
      <c r="A335" s="4"/>
      <c r="B335" s="4"/>
      <c r="C335" s="4"/>
      <c r="D335" s="4"/>
      <c r="E335" s="4"/>
      <c r="F335" s="4"/>
      <c r="G335" s="4"/>
      <c r="H335" s="4"/>
      <c r="I335" s="4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>
      <c r="A336" s="4"/>
      <c r="B336" s="4"/>
      <c r="C336" s="4"/>
      <c r="D336" s="4"/>
      <c r="E336" s="4"/>
      <c r="F336" s="4"/>
      <c r="G336" s="4"/>
      <c r="H336" s="4"/>
      <c r="I336" s="4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>
      <c r="A337" s="4"/>
      <c r="B337" s="4"/>
      <c r="C337" s="4"/>
      <c r="D337" s="4"/>
      <c r="E337" s="4"/>
      <c r="F337" s="4"/>
      <c r="G337" s="4"/>
      <c r="H337" s="4"/>
      <c r="I337" s="4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>
      <c r="A338" s="4"/>
      <c r="B338" s="4"/>
      <c r="C338" s="4"/>
      <c r="D338" s="4"/>
      <c r="E338" s="4"/>
      <c r="F338" s="4"/>
      <c r="G338" s="4"/>
      <c r="H338" s="4"/>
      <c r="I338" s="4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>
      <c r="A339" s="4"/>
      <c r="B339" s="4"/>
      <c r="C339" s="4"/>
      <c r="D339" s="4"/>
      <c r="E339" s="4"/>
      <c r="F339" s="4"/>
      <c r="G339" s="4"/>
      <c r="H339" s="4"/>
      <c r="I339" s="4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>
      <c r="A340" s="4"/>
      <c r="B340" s="4"/>
      <c r="C340" s="4"/>
      <c r="D340" s="4"/>
      <c r="E340" s="4"/>
      <c r="F340" s="4"/>
      <c r="G340" s="4"/>
      <c r="H340" s="4"/>
      <c r="I340" s="4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>
      <c r="A341" s="4"/>
      <c r="B341" s="4"/>
      <c r="C341" s="4"/>
      <c r="D341" s="4"/>
      <c r="E341" s="4"/>
      <c r="F341" s="4"/>
      <c r="G341" s="4"/>
      <c r="H341" s="4"/>
      <c r="I341" s="4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spans="1:40">
      <c r="A342" s="4"/>
      <c r="B342" s="4"/>
      <c r="C342" s="4"/>
      <c r="D342" s="4"/>
      <c r="E342" s="4"/>
      <c r="F342" s="4"/>
      <c r="G342" s="4"/>
      <c r="H342" s="4"/>
      <c r="I342" s="4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spans="1:40">
      <c r="A343" s="4"/>
      <c r="B343" s="4"/>
      <c r="C343" s="4"/>
      <c r="D343" s="4"/>
      <c r="E343" s="4"/>
      <c r="F343" s="4"/>
      <c r="G343" s="4"/>
      <c r="H343" s="4"/>
      <c r="I343" s="4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spans="1:40">
      <c r="A344" s="4"/>
      <c r="B344" s="4"/>
      <c r="C344" s="4"/>
      <c r="D344" s="4"/>
      <c r="E344" s="4"/>
      <c r="F344" s="4"/>
      <c r="G344" s="4"/>
      <c r="H344" s="4"/>
      <c r="I344" s="4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spans="1:40">
      <c r="A345" s="4"/>
      <c r="B345" s="4"/>
      <c r="C345" s="4"/>
      <c r="D345" s="4"/>
      <c r="E345" s="4"/>
      <c r="F345" s="4"/>
      <c r="G345" s="4"/>
      <c r="H345" s="4"/>
      <c r="I345" s="4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spans="1:40">
      <c r="A346" s="4"/>
      <c r="B346" s="4"/>
      <c r="C346" s="4"/>
      <c r="D346" s="4"/>
      <c r="E346" s="4"/>
      <c r="F346" s="4"/>
      <c r="G346" s="4"/>
      <c r="H346" s="4"/>
      <c r="I346" s="4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spans="1:40">
      <c r="A347" s="4"/>
      <c r="B347" s="4"/>
      <c r="C347" s="4"/>
      <c r="D347" s="4"/>
      <c r="E347" s="4"/>
      <c r="F347" s="4"/>
      <c r="G347" s="4"/>
      <c r="H347" s="4"/>
      <c r="I347" s="4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spans="1:40">
      <c r="A348" s="4"/>
      <c r="B348" s="4"/>
      <c r="C348" s="4"/>
      <c r="D348" s="4"/>
      <c r="E348" s="4"/>
      <c r="F348" s="4"/>
      <c r="G348" s="4"/>
      <c r="H348" s="4"/>
      <c r="I348" s="4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spans="1:40">
      <c r="A349" s="4"/>
      <c r="B349" s="4"/>
      <c r="C349" s="4"/>
      <c r="D349" s="4"/>
      <c r="E349" s="4"/>
      <c r="F349" s="4"/>
      <c r="G349" s="4"/>
      <c r="H349" s="4"/>
      <c r="I349" s="4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spans="1:40">
      <c r="A350" s="4"/>
      <c r="B350" s="4"/>
      <c r="C350" s="4"/>
      <c r="D350" s="4"/>
      <c r="E350" s="4"/>
      <c r="F350" s="4"/>
      <c r="G350" s="4"/>
      <c r="H350" s="4"/>
      <c r="I350" s="4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spans="1:40">
      <c r="A351" s="4"/>
      <c r="B351" s="4"/>
      <c r="C351" s="4"/>
      <c r="D351" s="4"/>
      <c r="E351" s="4"/>
      <c r="F351" s="4"/>
      <c r="G351" s="4"/>
      <c r="H351" s="4"/>
      <c r="I351" s="4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spans="1:40">
      <c r="A352" s="4"/>
      <c r="B352" s="4"/>
      <c r="C352" s="4"/>
      <c r="D352" s="4"/>
      <c r="E352" s="4"/>
      <c r="F352" s="4"/>
      <c r="G352" s="4"/>
      <c r="H352" s="4"/>
      <c r="I352" s="4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spans="1:40">
      <c r="A353" s="4"/>
      <c r="B353" s="4"/>
      <c r="C353" s="4"/>
      <c r="D353" s="4"/>
      <c r="E353" s="4"/>
      <c r="F353" s="4"/>
      <c r="G353" s="4"/>
      <c r="H353" s="4"/>
      <c r="I353" s="4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spans="1:40">
      <c r="A354" s="4"/>
      <c r="B354" s="4"/>
      <c r="C354" s="4"/>
      <c r="D354" s="4"/>
      <c r="E354" s="4"/>
      <c r="F354" s="4"/>
      <c r="G354" s="4"/>
      <c r="H354" s="4"/>
      <c r="I354" s="4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spans="1:40">
      <c r="A355" s="4"/>
      <c r="B355" s="4"/>
      <c r="C355" s="4"/>
      <c r="D355" s="4"/>
      <c r="E355" s="4"/>
      <c r="F355" s="4"/>
      <c r="G355" s="4"/>
      <c r="H355" s="4"/>
      <c r="I355" s="4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</row>
    <row r="356" spans="1:40">
      <c r="A356" s="4"/>
      <c r="B356" s="4"/>
      <c r="C356" s="4"/>
      <c r="D356" s="4"/>
      <c r="E356" s="4"/>
      <c r="F356" s="4"/>
      <c r="G356" s="4"/>
      <c r="H356" s="4"/>
      <c r="I356" s="4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spans="1:40">
      <c r="A357" s="4"/>
      <c r="B357" s="4"/>
      <c r="C357" s="4"/>
      <c r="D357" s="4"/>
      <c r="E357" s="4"/>
      <c r="F357" s="4"/>
      <c r="G357" s="4"/>
      <c r="H357" s="4"/>
      <c r="I357" s="4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spans="1:40">
      <c r="A358" s="4"/>
      <c r="B358" s="4"/>
      <c r="C358" s="4"/>
      <c r="D358" s="4"/>
      <c r="E358" s="4"/>
      <c r="F358" s="4"/>
      <c r="G358" s="4"/>
      <c r="H358" s="4"/>
      <c r="I358" s="4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</row>
    <row r="359" spans="1:40">
      <c r="A359" s="4"/>
      <c r="B359" s="4"/>
      <c r="C359" s="4"/>
      <c r="D359" s="4"/>
      <c r="E359" s="4"/>
      <c r="F359" s="4"/>
      <c r="G359" s="4"/>
      <c r="H359" s="4"/>
      <c r="I359" s="4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spans="1:40">
      <c r="A360" s="4"/>
      <c r="B360" s="4"/>
      <c r="C360" s="4"/>
      <c r="D360" s="4"/>
      <c r="E360" s="4"/>
      <c r="F360" s="4"/>
      <c r="G360" s="4"/>
      <c r="H360" s="4"/>
      <c r="I360" s="4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spans="1:40">
      <c r="A361" s="4"/>
      <c r="B361" s="4"/>
      <c r="C361" s="4"/>
      <c r="D361" s="4"/>
      <c r="E361" s="4"/>
      <c r="F361" s="4"/>
      <c r="G361" s="4"/>
      <c r="H361" s="4"/>
      <c r="I361" s="4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spans="1:40">
      <c r="A362" s="4"/>
      <c r="B362" s="4"/>
      <c r="C362" s="4"/>
      <c r="D362" s="4"/>
      <c r="E362" s="4"/>
      <c r="F362" s="4"/>
      <c r="G362" s="4"/>
      <c r="H362" s="4"/>
      <c r="I362" s="4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spans="1:40">
      <c r="A363" s="4"/>
      <c r="B363" s="4"/>
      <c r="C363" s="4"/>
      <c r="D363" s="4"/>
      <c r="E363" s="4"/>
      <c r="F363" s="4"/>
      <c r="G363" s="4"/>
      <c r="H363" s="4"/>
      <c r="I363" s="4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spans="1:40">
      <c r="A364" s="4"/>
      <c r="B364" s="4"/>
      <c r="C364" s="4"/>
      <c r="D364" s="4"/>
      <c r="E364" s="4"/>
      <c r="F364" s="4"/>
      <c r="G364" s="4"/>
      <c r="H364" s="4"/>
      <c r="I364" s="4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spans="1:40">
      <c r="A365" s="4"/>
      <c r="B365" s="4"/>
      <c r="C365" s="4"/>
      <c r="D365" s="4"/>
      <c r="E365" s="4"/>
      <c r="F365" s="4"/>
      <c r="G365" s="4"/>
      <c r="H365" s="4"/>
      <c r="I365" s="4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spans="1:40">
      <c r="A366" s="4"/>
      <c r="B366" s="4"/>
      <c r="C366" s="4"/>
      <c r="D366" s="4"/>
      <c r="E366" s="4"/>
      <c r="F366" s="4"/>
      <c r="G366" s="4"/>
      <c r="H366" s="4"/>
      <c r="I366" s="4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</sheetData>
  <mergeCells count="16">
    <mergeCell ref="A9:A11"/>
    <mergeCell ref="F9:I9"/>
    <mergeCell ref="B61:B62"/>
    <mergeCell ref="A73:I73"/>
    <mergeCell ref="J92:M92"/>
    <mergeCell ref="A44:A45"/>
    <mergeCell ref="F44:I44"/>
    <mergeCell ref="A54:I54"/>
    <mergeCell ref="A55:A56"/>
    <mergeCell ref="F55:I55"/>
    <mergeCell ref="A57:I57"/>
    <mergeCell ref="A3:I3"/>
    <mergeCell ref="A4:I4"/>
    <mergeCell ref="A5:I5"/>
    <mergeCell ref="A7:I7"/>
    <mergeCell ref="A8:I8"/>
  </mergeCells>
  <pageMargins left="0.78740157480314965" right="0.78740157480314965" top="0.39370078740157483" bottom="0.19685039370078741" header="0" footer="0"/>
  <pageSetup paperSize="9" scale="82" orientation="portrait" verticalDpi="144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викон ФП 1 пг 2019</vt:lpstr>
      <vt:lpstr>'викон ФП 1 пг 2019'!OLE_LINK1</vt:lpstr>
      <vt:lpstr>'викон ФП 1 пг 2019'!Заголовки_для_печати</vt:lpstr>
      <vt:lpstr>'викон ФП 1 пг 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</cp:lastModifiedBy>
  <cp:lastPrinted>2020-04-24T05:20:09Z</cp:lastPrinted>
  <dcterms:created xsi:type="dcterms:W3CDTF">2019-07-24T04:36:36Z</dcterms:created>
  <dcterms:modified xsi:type="dcterms:W3CDTF">2020-08-03T09:42:14Z</dcterms:modified>
</cp:coreProperties>
</file>