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user\AppData\Local\Temp\ASKOD.TMP\1BC449DD\"/>
    </mc:Choice>
  </mc:AlternateContent>
  <xr:revisionPtr revIDLastSave="0" documentId="13_ncr:1_{23D46249-075E-4473-9ECE-67B97FF133ED}" xr6:coauthVersionLast="47" xr6:coauthVersionMax="47" xr10:uidLastSave="{00000000-0000-0000-0000-000000000000}"/>
  <bookViews>
    <workbookView xWindow="-120" yWindow="-120" windowWidth="20730" windowHeight="11160" xr2:uid="{00000000-000D-0000-FFFF-FFFF00000000}"/>
  </bookViews>
  <sheets>
    <sheet name="Лист1" sheetId="1" r:id="rId1"/>
    <sheet name="Лист2"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8" i="1" l="1"/>
  <c r="A91" i="1"/>
  <c r="A103" i="1"/>
  <c r="A125" i="1"/>
  <c r="A124" i="1"/>
  <c r="A123" i="1"/>
  <c r="A122" i="1"/>
  <c r="A121" i="1"/>
  <c r="A120" i="1"/>
  <c r="A119" i="1"/>
  <c r="A118" i="1"/>
  <c r="A117" i="1"/>
  <c r="A116" i="1"/>
  <c r="A115" i="1"/>
  <c r="A114" i="1"/>
  <c r="A113" i="1"/>
  <c r="A112" i="1"/>
  <c r="A111" i="1"/>
  <c r="A110" i="1"/>
  <c r="A109" i="1"/>
  <c r="A108" i="1"/>
  <c r="A107" i="1"/>
  <c r="A106" i="1"/>
  <c r="A105" i="1"/>
  <c r="A104" i="1"/>
  <c r="A97" i="1"/>
  <c r="A96" i="1"/>
  <c r="A95" i="1"/>
  <c r="A94" i="1"/>
  <c r="A93" i="1"/>
  <c r="A90" i="1"/>
  <c r="A89" i="1"/>
  <c r="A88" i="1"/>
  <c r="A86" i="1"/>
  <c r="A85" i="1"/>
  <c r="A83" i="1"/>
  <c r="A82" i="1"/>
  <c r="A79" i="1"/>
  <c r="A77" i="1"/>
  <c r="A76" i="1"/>
  <c r="A74" i="1"/>
  <c r="A72" i="1"/>
  <c r="A71" i="1"/>
  <c r="A70" i="1"/>
  <c r="A67" i="1"/>
  <c r="A66" i="1"/>
  <c r="A65" i="1"/>
  <c r="A64" i="1"/>
  <c r="A62" i="1"/>
  <c r="A61" i="1"/>
  <c r="A60" i="1"/>
  <c r="A59" i="1"/>
  <c r="A58" i="1"/>
  <c r="A57" i="1"/>
  <c r="A54" i="1"/>
  <c r="A53" i="1"/>
  <c r="A52" i="1"/>
  <c r="A51" i="1"/>
  <c r="A50" i="1"/>
  <c r="A49" i="1"/>
  <c r="A48" i="1"/>
  <c r="A47" i="1"/>
  <c r="A46" i="1"/>
  <c r="A45" i="1"/>
  <c r="A44" i="1"/>
  <c r="A43" i="1"/>
  <c r="A42" i="1"/>
  <c r="A35" i="1"/>
  <c r="A33" i="1"/>
  <c r="A32" i="1"/>
  <c r="A30" i="1"/>
  <c r="A29" i="1"/>
  <c r="A26" i="1"/>
  <c r="A24" i="1"/>
  <c r="A22" i="1"/>
  <c r="A21" i="1"/>
  <c r="A20" i="1"/>
  <c r="A15" i="1"/>
  <c r="A7" i="1"/>
  <c r="A6" i="1"/>
  <c r="A5" i="1"/>
  <c r="A4" i="1"/>
</calcChain>
</file>

<file path=xl/sharedStrings.xml><?xml version="1.0" encoding="utf-8"?>
<sst xmlns="http://schemas.openxmlformats.org/spreadsheetml/2006/main" count="645" uniqueCount="175">
  <si>
    <t xml:space="preserve">Обласна цільова програма комплексного розвитку лісового господарства «Ліси Полтавщини на період 2016-2025 роки» </t>
  </si>
  <si>
    <t>Аграрна політика</t>
  </si>
  <si>
    <t>2016 - 2025</t>
  </si>
  <si>
    <t>Полтавське обласне управління лісового та мисливського господарства; Департамент екології та природних ресурсів Полтавської обласної державної адміністрації</t>
  </si>
  <si>
    <t>Постійна комісія обласної ради з питань аграрної політики та земельних відносин</t>
  </si>
  <si>
    <t>2021 - 2027</t>
  </si>
  <si>
    <t>8</t>
  </si>
  <si>
    <t>Департамент агропромислового розвитку Полтавської обласної державної адміністрації</t>
  </si>
  <si>
    <t>2021 - 2025</t>
  </si>
  <si>
    <t>Регіональна цільова програма розвитку водного господарства та екологічного оздоровлення басейну річки Дніпро у Полтавській області на період до 2021 року</t>
  </si>
  <si>
    <t>Екологія</t>
  </si>
  <si>
    <t>2013 - 2021</t>
  </si>
  <si>
    <t>Полтавське обласне управління водних ресурсів. Державне управління охорони навколишнього природного середовища.</t>
  </si>
  <si>
    <t>Постійна комісія обласної ради з питань екології та раціонального природокористування</t>
  </si>
  <si>
    <t>Регіональна цільова Програма охорони довкілля, раціонального використання природних ресурсів та забезпечення екологічної безпеки з урахуванням регіональних пріоритетів Полтавської області на 2017–2021 роки («Довкілля-2021»)</t>
  </si>
  <si>
    <t>2017 - 2021</t>
  </si>
  <si>
    <t>Департамент екології та природних ресурсів Полтавської обласної державної адміністрації. Головні розпорядники  коштів обласний фонд охорони навколишнього природного середовища.</t>
  </si>
  <si>
    <t>Внесено зміни</t>
  </si>
  <si>
    <t>Департамент екології та природних ресурсів Полтавської обласної державної адміністрації</t>
  </si>
  <si>
    <t>Постійна комісія обласної ради з питань екології та раціонального природокористування. Постійна комісія обласної ради з питань бюджету та управління майном</t>
  </si>
  <si>
    <t>7</t>
  </si>
  <si>
    <t>Постійна комісія обласної ради з питань екології та раціонального природокористуванняю.Постійна комісія обласної ради з питань бюджету та управління майном</t>
  </si>
  <si>
    <t>Виконавчий апарат обласної ради</t>
  </si>
  <si>
    <t>2019 - 2021</t>
  </si>
  <si>
    <t>Постійна комісія обласної ради з питань бюджету та управління майном</t>
  </si>
  <si>
    <t>Комплексна програма поводження з твердими побутовими відходами у Полтавській області на 2017-2021 роки</t>
  </si>
  <si>
    <t>Управління житлово-комунального господарства Полтавської обласної державної адміністрації</t>
  </si>
  <si>
    <t>Постійна комісія обласної ради з питань житлово-комунального господарства, енергозбереження, будівництва, транспорту та зв’язку</t>
  </si>
  <si>
    <t>Постійна комісія обласної ради з питань житлово-комунального господарства, енергозбереження, будівництва, транспорту та зв’язку. Постійна комісія обласної ради з питань бюджету та управління майном.</t>
  </si>
  <si>
    <t>Програма фітосанітарних заходів по ліквідації регульованих шкідливих організмів на території Полтавської області на 2019 – 2023 роки</t>
  </si>
  <si>
    <t>2019 - 2023</t>
  </si>
  <si>
    <t xml:space="preserve">Програма фінансування комунальних установ природно-заповідного фонду Полтавської обласної ради на 2019 – 2023 роки </t>
  </si>
  <si>
    <t>Постійні комісії обласної ради: з питань екології та раціонального природокористування; з питань бюджету та управління майном</t>
  </si>
  <si>
    <t>Житлово-комунальне господарство</t>
  </si>
  <si>
    <t>Департамент будівництва, містобудування і архітектури та житлово-комунального господарства Полтавської обласної державної адміністрації</t>
  </si>
  <si>
    <t>Постійні комісії обласної ради: з питань житлово-комунального господарства, енергозбереження, будівництва, транспорту та зв’язку; з питань бюджету та управління майном</t>
  </si>
  <si>
    <t>Департамент будівництва,
містобудування і архітектури Полтавської обласної державної адміністрації</t>
  </si>
  <si>
    <t xml:space="preserve">Постійні комісії обласної ради: з питань житлово-комунального господарства, енергозбереження, будівництва, транспорту та зв’язку; з питань бюджету та управління майном </t>
  </si>
  <si>
    <t>Обласний фонд підтримки індивідуального житлового будівництва на селі</t>
  </si>
  <si>
    <t>Постійні комісії обласної ради: з питань бюджету та управління майном; з питань житлово-комунального господарства, енергозбереження, будівництва, транспорту та зв’язку</t>
  </si>
  <si>
    <t xml:space="preserve">Обласна програма фінансової підтримки підприємств комунальної теплоенергетики та водопровідно-каналізаційного господарства Полтавської області на 2019-2021 роки </t>
  </si>
  <si>
    <t>Департамент будівництва,
містобудування і архітектури та житлово-комунального господарства Полтавської обласної державної адміністрації, Департамент фінансів Полтавської обласної державної адміністрації</t>
  </si>
  <si>
    <t>Постійна комісія обласної ради з питань житлово-комунального господарства, енергозбереження, будівництва, транспорту та зв’язку та постійна комісія з питань бюджету та управління майном</t>
  </si>
  <si>
    <t>Управління житлово-комунального господарства та енергетики Полтавської обласної державної адміністрації та Управління майном обласної ради</t>
  </si>
  <si>
    <t>Постійні комісії обласної ради з питань: бюджету та управління майном; житлово-комунальногогосподарства, енергозбереження, будівництва, транспорту та зв’язку.</t>
  </si>
  <si>
    <t>Інформаційна діяльність</t>
  </si>
  <si>
    <t>2021 - 2023</t>
  </si>
  <si>
    <t>Департамент інформаційної діяльності та комунікацій з громадськістю Полтавської обласної державної адміністрації</t>
  </si>
  <si>
    <t xml:space="preserve">Постійні комісії обласної ради: з питань бюджету та управління майном; з питань регламенту, депутатської діяльності, цифрового розвитку, інформаційної сфери, зв’язків з громадськістю та дотримання прав учасників АТО.
</t>
  </si>
  <si>
    <t>Інфраструктура</t>
  </si>
  <si>
    <t>Управління інфраструктури та цифрової трансформації Полтавської обласної державної адміністрації; Департамент будівництва, містобудування і архітектури та житлово-комунального господарства обласної державної адміністрації</t>
  </si>
  <si>
    <t xml:space="preserve">Постійні комісії обласної ради: з питань житлово- комунального господарства, енергозбереження будівництва, транспорту та зв’язку; з питань бюджету та управління майном
</t>
  </si>
  <si>
    <t>Управління інфраструктури та цифрової трансформації Полтавської обласної державної адміністрації; Департамент будівництва, містобудування і архітектури Полтавської обласної державної адміністрації</t>
  </si>
  <si>
    <t>Культура й освіта</t>
  </si>
  <si>
    <t>Департамент культури і туризму Полтавської обласної державної адміністрації</t>
  </si>
  <si>
    <t>Постійні комісії обласної ради з питань освіти, науки та культури; бюджету та управління майном</t>
  </si>
  <si>
    <t>Постійна комісія обласної ради з питань освіти, науки та культури</t>
  </si>
  <si>
    <t>Програма збереження, вивчення та популяризації Більського городища на період 2018 - 2022 років</t>
  </si>
  <si>
    <t xml:space="preserve">2018 - 2022 </t>
  </si>
  <si>
    <t>2018 - 2022</t>
  </si>
  <si>
    <t>Постійні комісії обласної ради з питань освіти, науки та культури; з питань бюджету та управління майном</t>
  </si>
  <si>
    <t>Обласна програма забезпечення молоді житлом на 2018 – 2022 роки</t>
  </si>
  <si>
    <t>Молодіжна політика</t>
  </si>
  <si>
    <t>Полтавське регіональне управління
Державної спеціалізованої фінансової установи "Державний фонд сприяння молодіжному житловому будівництву"</t>
  </si>
  <si>
    <t>Постійна комісія обласної ради з питань ЖКГ, енергозбереження, будівництва, транспорту та зв’язку; Постійна комісія обласної ради з питань бюджету та управління майном</t>
  </si>
  <si>
    <t>Департамент освіти і
науки Полтавської обласної державної адміністрації</t>
  </si>
  <si>
    <t>Постійні комісії обласної ради з питань молодіжної політики, спорту та туризму; з питань освіти, науки та культури.</t>
  </si>
  <si>
    <t>2021-2025</t>
  </si>
  <si>
    <t>Департамент освіти і науки Полтавської обласної державної адміністрації</t>
  </si>
  <si>
    <t>Постійна комісія обласної ради з питань освіти, науки та культури; з питань бюджету та управління майном</t>
  </si>
  <si>
    <t>2021 - 2024</t>
  </si>
  <si>
    <t>Департамент освіти і науки Полтавської облдержадміністрації</t>
  </si>
  <si>
    <t>Департамент освіти і науки Полтавської обласної державної адміністрації, заклади освіти області, суб`єкти регіональної наукової  та інноваційної діяльності</t>
  </si>
  <si>
    <t>Юридичний департамент Полтавської обласної державної адміністрації та Регіональний центр з надання безоплатної вторинної правової допомоги у Полтавській області</t>
  </si>
  <si>
    <t>Постійні комісії обласної ради: з питань правоохоронної діяльності, боротьби з корупцією, забезпечення прав і потреб військових та учасників бойових дій; з питань бюджету та управління майном</t>
  </si>
  <si>
    <t>Охорона здоров'я</t>
  </si>
  <si>
    <t>Департамент охорони здоров’я Полтавської обласної державної адміністрації</t>
  </si>
  <si>
    <t>Постійна комісія обласної ради з питань охорони здоров’я та соціального захисту населення</t>
  </si>
  <si>
    <t>2022 - 2025</t>
  </si>
  <si>
    <t>Департамент охорони здоров’я та Департамент будівництва,
містобудування і архітектури  Полтавської обласної державної адміністрації</t>
  </si>
  <si>
    <t>Розвиток</t>
  </si>
  <si>
    <t>Департамент економічного розвитку, торгівлі та залучення інвестицій Полтавської обласної державної адміністрації</t>
  </si>
  <si>
    <t>Стратегія розвитку Полтавської області на 2021 - 2027 роки</t>
  </si>
  <si>
    <t>2021 - 2021</t>
  </si>
  <si>
    <t>Виконавчий апарат Полтавської обласної ради</t>
  </si>
  <si>
    <t>Розвиток місцевого самоврядування</t>
  </si>
  <si>
    <t>Виконавчий апарат обласної ради, управління майном обласної ради, структурні підрозділи обласної державної адміністрації, Полтавський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і організацій</t>
  </si>
  <si>
    <t>Соціальний захист</t>
  </si>
  <si>
    <t>Департамент соціального захисту населення Полтавської обласної державної адміністрації</t>
  </si>
  <si>
    <t>Департамент економічного розвитку, торгівлі та залучення інвестицій Полтавської обласної
державної адміністрації. Полтавський обласний центр зайнятості</t>
  </si>
  <si>
    <t>Обласна Програма оздоровлення та відпочинку дітей на 2020 - 2024 роки</t>
  </si>
  <si>
    <t>Спорт та туризм</t>
  </si>
  <si>
    <t>2020 - 2024</t>
  </si>
  <si>
    <t>Управління у справах сім’ї, молоді та спорту Полтавської обласної державної адміністрації</t>
  </si>
  <si>
    <t>Постійна комісія обласної ради з питань молодіжної політики, спорту та туризму</t>
  </si>
  <si>
    <t>Департамент культури та туризму Полтавської обласної державної адміністрації</t>
  </si>
  <si>
    <t>Управління молоді та спорту Полтавської обласної державної адміністрації</t>
  </si>
  <si>
    <t>Законності та правопорядку</t>
  </si>
  <si>
    <t>Управління інфраструктури
та цифрової трансформації Полтавської обласної державної адміністрації</t>
  </si>
  <si>
    <t>Інформатизація</t>
  </si>
  <si>
    <t>Управління інфраструктури та цифрової трансформації Полтавської обласної державної адміністрації</t>
  </si>
  <si>
    <t>Постійні комісії обласної ради: з питань регламенту, депутатської діяльності, цифрового розвитку, інформаційної сфери, зв’язків з громадськістю та дотримання прав учасників АТО, з питань бюджету та управління майном.</t>
  </si>
  <si>
    <t>Цивільний захист</t>
  </si>
  <si>
    <t>2017 - 2020</t>
  </si>
  <si>
    <t>Постійна комісія обласної ради з питань забезпечення правоохоронної діяльності, боротьби з корупцією, забезпечення прав і потреб військових та учасників бойових дій</t>
  </si>
  <si>
    <t>Департамент з питань оборонної роботи, цивільного захисту та взаємодії з правоохоронними органами Полтавської обласної державної адміністрації</t>
  </si>
  <si>
    <t>Постійні комісії обласної ради: з питань правоохоронної діяльності, боротьби з корупцією, забезпечення прав і потреб військових та учасників бойових дій; з питань бюджету та управління майном.</t>
  </si>
  <si>
    <t>Виконавчий апарат обласної ради. Управління майном обласної ради</t>
  </si>
  <si>
    <t>2016 - 2020</t>
  </si>
  <si>
    <t>2018 - 2020</t>
  </si>
  <si>
    <t>Департамент будівництва, містобудування і архітектури та житлово-комунального господарства обласної державної адміністрації</t>
  </si>
  <si>
    <t>Постійна комісія обласної ради: з питань бюджету та управління майном; з питань житлово-комунального господарства, енергозбереження, будівництва, транспорту та зв’язку</t>
  </si>
  <si>
    <t>2019 - 2020</t>
  </si>
  <si>
    <t>Постійна комісія обласної ради з питань регламенту, депутатської діяльності, цифрового розвитку, інформаційної сфери, зв’язків з громадськістю та дотримання прав учасників АТО</t>
  </si>
  <si>
    <t>Управління інфраструктури та цифрової трансформації; Департамент будівництва, містобудування і архітектури та житлово-комунального господарства Полтавської  обласної державної адміністрації</t>
  </si>
  <si>
    <t>Департамент освіти і науки Полтавської  обласної державної адміністрації</t>
  </si>
  <si>
    <t xml:space="preserve">Постійна комісія обласної ради з питань освіти, науки та культури </t>
  </si>
  <si>
    <t>Регіональний центр з надання безоплатної вторинної правової допомоги
у Полтавській області</t>
  </si>
  <si>
    <t>Постійні комісії обласної ради: з питань правоохоронної діяльності, боротьби із злочинністю, забезпечення прав і потреб військових та учасників бойових дій</t>
  </si>
  <si>
    <t>Виконавчий апарат обласної ради, управління майном обласної ради, Полтавська обласна державна адміністрація, структурні підрозділи Полтавської обласної державної адміністрації, Полтавський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і організацій</t>
  </si>
  <si>
    <t>2018 -2020</t>
  </si>
  <si>
    <t>2013 - 2020</t>
  </si>
  <si>
    <t xml:space="preserve">Комунальна установа
«Рятувально-водолазна служба» 
</t>
  </si>
  <si>
    <t>Постійна комісія обласної ради
обласної ради з питань житлово-комунального господарства, енергозбереження будівництва, транспорту та зв’язку</t>
  </si>
  <si>
    <t>Управління з питань цивільного захисту Полтавської обласної державної адміністрації</t>
  </si>
  <si>
    <t>Головне управління Національної поліції в Полтавській області, Прокуратура Полтавської області, Управління Служби безпеки України в Полтавській області, Управління державної пенітенціарної служби України в Полтавській області, Полтавський обласний військовий комісаріат та Національна гвардія України</t>
  </si>
  <si>
    <t>Звіт про виконання Обласної Програми відзначення кращих медичних працівників на 2017-2021 роки</t>
  </si>
  <si>
    <t>Полтавська обласна державна адміністрація</t>
  </si>
  <si>
    <t>Про виконання цільової регіональної програми «Власний дім» на 2017-2021 роки</t>
  </si>
  <si>
    <t>Внесення зміни</t>
  </si>
  <si>
    <t>Найменування програми</t>
  </si>
  <si>
    <t>Сфера</t>
  </si>
  <si>
    <t xml:space="preserve">Період </t>
  </si>
  <si>
    <t>Скликання</t>
  </si>
  <si>
    <t xml:space="preserve">Сесія </t>
  </si>
  <si>
    <t>Пленарне засідання</t>
  </si>
  <si>
    <t>Дата прийняття</t>
  </si>
  <si>
    <t>№ рішення</t>
  </si>
  <si>
    <t>Відповідальний виконавець</t>
  </si>
  <si>
    <t>Контроль за виконанням програми</t>
  </si>
  <si>
    <t>Постійна комісія обласної ради з питань
бюджету та управління майном</t>
  </si>
  <si>
    <t>Постійні комісії
обласної ради: з питань аграрної політики та земельних відносин, з питань бюджету
та управління майном.</t>
  </si>
  <si>
    <t>2022 - 2027</t>
  </si>
  <si>
    <t>2022 - 2026</t>
  </si>
  <si>
    <t>Департамент освіти і науки Полтавської обласної державної адміністрації, Управління майном обласної ради</t>
  </si>
  <si>
    <t>Постійні комісії обласної ради: з питань
освіти, науки та культури; з питань молодіжної політики, спорту та туризму; з питань бюджету та управління майном.</t>
  </si>
  <si>
    <t>Постійні комісії обласної ради: з питань освіти, науки та культури; з бюджету та управління майном</t>
  </si>
  <si>
    <t>Охорона земель Сільське господарство</t>
  </si>
  <si>
    <t>Постійні комісії обласної ради з питань:
охорони здоров'я та соціального захисту населення; бюджету та управління майном.</t>
  </si>
  <si>
    <t>Постійні комісії обласної ради: з питань молодіжної політики, спорту та туризму, з
питань бюджету та управління майном</t>
  </si>
  <si>
    <t>Програма "Екологічні ініціативи Полтавської області на 2022 - 2024 роки"</t>
  </si>
  <si>
    <t xml:space="preserve">2022 - 2024 </t>
  </si>
  <si>
    <t>Постійні комісії обласної ради: з питань
екології та раціонального природокористування, з питань бюджету та управління майном.</t>
  </si>
  <si>
    <t>Постійні комісії обласної ради з питань: бюджету та управління майном; житлово-комунального господарства, енергозбереження, будівництва, транспорту та зв’язку.</t>
  </si>
  <si>
    <t xml:space="preserve">Постійні комісії обласної ради з питань молодіжної політики, спорту та туризму; з питань бюджету та управління майном </t>
  </si>
  <si>
    <t>Постійні комісії обласної ради з питань бюджету та управління майном; з питань житлово-комунального господарства, енергозбереження, будівництва, транспорту та зв'язку</t>
  </si>
  <si>
    <t>Цільова обласна програма «Власний дім» на 2022-2026 роки</t>
  </si>
  <si>
    <t>Департамент будівництва,
містобудування і архітектури Полтавської обласної державної адміністрації, Обласний фонд підтримки індивідуального житлового будівництва на селі.</t>
  </si>
  <si>
    <t>Управління інфраструктури
та цифрової трансформації Полтавської обласної державної адміністрації, Департамент будівництва, містобудування і архітектури Полтавської обласної державної адміністрації.</t>
  </si>
  <si>
    <t>Департамент агропромислового розвитку Полтавської обласної державної адміністрації,
Управління майном обласної ради</t>
  </si>
  <si>
    <t>Постійні комісії обласної ради з питань молодіжної політики, спорту та туризму; з
питань екології та раціонального природокористування; з питань бюджету та управління майном</t>
  </si>
  <si>
    <t>Департамент культури і туризму Полтавської обласної державної адміністрації, Управління майном обласної ради</t>
  </si>
  <si>
    <t>Департамент з питань оборонної роботи, цивільного захисту та взаємодії з правоохоронними органами Полтавської обласної державної адміністрації, Управління майном обласної ради</t>
  </si>
  <si>
    <t>Постійні комісії обласної ради: з питань
забезпечення правоохоронної діяльності, боротьби з корупцією, забезпечення прав і
потреб військових та учасників бойових дій; з питань бюджету та управління майном</t>
  </si>
  <si>
    <t>Постійні комісії обласної ради: з питань бюджету та управління майном; з питань регламенту, депутатської діяльності, цифрового розвитку, інформаційної сфери, зв’язків з громадськістю та дотримання прав учасників АТО.</t>
  </si>
  <si>
    <t>Постійні комісії обласної ради: з питань охорони здоров’я та соціального захисту населення; з питань бюджету та управління майном</t>
  </si>
  <si>
    <t>Департаменти: соціального захисту населення; охорони здоров’я; будівництва, містобудування і архітектури Полтавської обласної державної адміністрації, Служба у справах дітей Полтавської обласної державної адміністрації</t>
  </si>
  <si>
    <t>Департаменти: соціального захисту населення, охорони здоров’я, будівництва, містобудування і архітектури Полтавської обласної державної адміністрації, Служба у справах дітей Полтавської обласної державної адміністрації</t>
  </si>
  <si>
    <t>Програма економічного і соціального розвитку Полтавської області на 2022 рік</t>
  </si>
  <si>
    <t>Програма ефективного використання земельних ресурсів Полтавщини
на період 2022 – 2027 років</t>
  </si>
  <si>
    <t>Обласна Програма розвитку та підтримки комунальних закладів охорони здоров’я Полтавської обласної ради на 2022 рік</t>
  </si>
  <si>
    <t>Департамент охорони здоров’я Полтавської обласної державної адміністрації, Управління майном обласної ради</t>
  </si>
  <si>
    <t>Виконавчий апарат обласної ради, Управління майном обласної ради</t>
  </si>
  <si>
    <r>
      <t xml:space="preserve">ПЕРЕЛІК ЦІЛЬОВИХ (КОМПЛЕКСНИХ) ПРОГРАМ, ЩО РЕАЛІЗУЮТЬСЯ ЗА РАХУНОК КОШТІВ ОБЛАСНОГО БЮДЖЕТУ,
</t>
    </r>
    <r>
      <rPr>
        <b/>
        <sz val="24"/>
        <color rgb="FF000080"/>
        <rFont val="Arial"/>
      </rPr>
      <t xml:space="preserve">станом на 21.01.2022 </t>
    </r>
  </si>
  <si>
    <t>Обласна програма розвитку закладів позашкільної освіти спортивного та фізкультурно-оздоровчого спрямування на 2022 – 2026 роки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</si>
</sst>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_-* #,##0_р_._-;\-* #,##0_р_._-;_-* \-_р_._-;_-@_-"/>
  </numFmts>
  <fonts count="29" x14ac:knownFonts="1">
    <font>
      <sz val="11"/>
      <color theme="1"/>
      <name val="Calibri"/>
      <family val="2"/>
      <scheme val="minor"/>
    </font>
    <font>
      <u/>
      <sz val="24"/>
      <color rgb="FF3366FF"/>
      <name val="Calibri"/>
    </font>
    <font>
      <sz val="24"/>
      <name val="Calibri"/>
    </font>
    <font>
      <u/>
      <sz val="24"/>
      <name val="Calibri"/>
    </font>
    <font>
      <sz val="24"/>
      <name val="Calibri"/>
    </font>
    <font>
      <sz val="10"/>
      <name val="Calibri"/>
    </font>
    <font>
      <sz val="24"/>
      <name val="Calibri"/>
    </font>
    <font>
      <sz val="10"/>
      <color rgb="FF008000"/>
      <name val="Calibri"/>
    </font>
    <font>
      <sz val="24"/>
      <color rgb="FF008000"/>
      <name val="Calibri"/>
    </font>
    <font>
      <sz val="24"/>
      <name val="Calibri"/>
    </font>
    <font>
      <b/>
      <sz val="24"/>
      <name val="Calibri"/>
    </font>
    <font>
      <sz val="10"/>
      <name val="Calibri"/>
    </font>
    <font>
      <sz val="24"/>
      <name val="Calibri"/>
    </font>
    <font>
      <u/>
      <sz val="24"/>
      <color rgb="FF993300"/>
      <name val="Calibri"/>
    </font>
    <font>
      <sz val="10"/>
      <name val="Calibri"/>
    </font>
    <font>
      <u/>
      <sz val="24"/>
      <color rgb="FF000080"/>
      <name val="Calibri"/>
    </font>
    <font>
      <sz val="24"/>
      <name val="Calibri"/>
    </font>
    <font>
      <u/>
      <sz val="24"/>
      <color rgb="FF000000"/>
      <name val="Calibri"/>
    </font>
    <font>
      <sz val="24"/>
      <color rgb="FF000000"/>
      <name val="Calibri"/>
    </font>
    <font>
      <u/>
      <sz val="24"/>
      <name val="Calibri"/>
      <family val="2"/>
      <charset val="204"/>
    </font>
    <font>
      <u/>
      <sz val="24"/>
      <color rgb="FF000000"/>
      <name val="Calibri"/>
      <family val="2"/>
      <charset val="204"/>
    </font>
    <font>
      <sz val="24"/>
      <name val="Calibri"/>
      <family val="2"/>
      <charset val="204"/>
    </font>
    <font>
      <u/>
      <sz val="11"/>
      <color theme="10"/>
      <name val="Calibri"/>
      <family val="2"/>
      <scheme val="minor"/>
    </font>
    <font>
      <u/>
      <sz val="24"/>
      <color theme="10"/>
      <name val="Calibri"/>
      <family val="2"/>
      <scheme val="minor"/>
    </font>
    <font>
      <b/>
      <sz val="24"/>
      <color rgb="FF003366"/>
      <name val="Arial"/>
    </font>
    <font>
      <b/>
      <sz val="24"/>
      <color rgb="FF003366"/>
      <name val="Calibri"/>
    </font>
    <font>
      <b/>
      <sz val="24"/>
      <color rgb="FF000080"/>
      <name val="Arial"/>
    </font>
    <font>
      <b/>
      <sz val="24"/>
      <name val="Calibri"/>
      <family val="2"/>
      <charset val="204"/>
    </font>
    <font>
      <b/>
      <sz val="10"/>
      <name val="Calibri"/>
    </font>
  </fonts>
  <fills count="8">
    <fill>
      <patternFill patternType="none"/>
    </fill>
    <fill>
      <patternFill patternType="gray125"/>
    </fill>
    <fill>
      <patternFill patternType="solid">
        <fgColor rgb="FFCCFFCC"/>
      </patternFill>
    </fill>
    <fill>
      <patternFill patternType="none"/>
    </fill>
    <fill>
      <patternFill patternType="solid">
        <fgColor rgb="FFFFFF00"/>
      </patternFill>
    </fill>
    <fill>
      <patternFill patternType="solid">
        <fgColor rgb="FFFFFFFF"/>
      </patternFill>
    </fill>
    <fill>
      <patternFill patternType="solid">
        <fgColor theme="0"/>
        <bgColor indexed="64"/>
      </patternFill>
    </fill>
    <fill>
      <patternFill patternType="solid">
        <fgColor rgb="FFCC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s>
  <cellStyleXfs count="2">
    <xf numFmtId="0" fontId="0" fillId="0" borderId="0"/>
    <xf numFmtId="0" fontId="22" fillId="0" borderId="0" applyNumberFormat="0" applyFill="0" applyBorder="0" applyAlignment="0" applyProtection="0"/>
  </cellStyleXfs>
  <cellXfs count="220">
    <xf numFmtId="0" fontId="0" fillId="0" borderId="0" xfId="0"/>
    <xf numFmtId="0" fontId="0" fillId="0" borderId="1" xfId="0" applyBorder="1"/>
    <xf numFmtId="49" fontId="3" fillId="2" borderId="1" xfId="0" applyNumberFormat="1" applyFont="1" applyFill="1" applyBorder="1" applyAlignment="1">
      <alignment horizontal="left" vertical="center" wrapText="1"/>
    </xf>
    <xf numFmtId="49" fontId="19"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3" fontId="5" fillId="6" borderId="1" xfId="0" applyNumberFormat="1" applyFont="1" applyFill="1" applyBorder="1" applyAlignment="1"/>
    <xf numFmtId="0" fontId="5" fillId="6" borderId="1" xfId="0" applyFont="1" applyFill="1" applyBorder="1" applyAlignment="1"/>
    <xf numFmtId="0" fontId="5" fillId="2" borderId="1" xfId="0" applyFont="1" applyFill="1" applyBorder="1" applyAlignment="1"/>
    <xf numFmtId="0" fontId="15" fillId="2" borderId="1" xfId="0" applyFont="1" applyFill="1" applyBorder="1" applyAlignment="1">
      <alignment horizontal="left" vertical="center" wrapText="1"/>
    </xf>
    <xf numFmtId="165"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5" fillId="0" borderId="1" xfId="0" applyFont="1" applyBorder="1" applyAlignment="1"/>
    <xf numFmtId="0" fontId="15" fillId="3" borderId="1" xfId="0" applyFont="1" applyFill="1" applyBorder="1" applyAlignment="1">
      <alignment horizontal="left" vertical="center" wrapText="1"/>
    </xf>
    <xf numFmtId="49" fontId="19"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left" vertical="center" wrapText="1"/>
    </xf>
    <xf numFmtId="3" fontId="0" fillId="6" borderId="1" xfId="0" applyNumberFormat="1" applyFill="1" applyBorder="1" applyAlignment="1"/>
    <xf numFmtId="0" fontId="0" fillId="6" borderId="1" xfId="0" applyFill="1" applyBorder="1"/>
    <xf numFmtId="49" fontId="19"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wrapText="1"/>
    </xf>
    <xf numFmtId="165"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49" fontId="6" fillId="0" borderId="1" xfId="0" applyNumberFormat="1" applyFont="1" applyBorder="1" applyAlignment="1">
      <alignment horizontal="left" vertical="center" wrapText="1"/>
    </xf>
    <xf numFmtId="0" fontId="7" fillId="6" borderId="1" xfId="0" applyFont="1" applyFill="1" applyBorder="1" applyAlignment="1"/>
    <xf numFmtId="0" fontId="7" fillId="2" borderId="1" xfId="0" applyFont="1" applyFill="1" applyBorder="1" applyAlignment="1"/>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0" borderId="1" xfId="0" applyFont="1" applyBorder="1" applyAlignment="1">
      <alignment horizontal="left" vertical="center"/>
    </xf>
    <xf numFmtId="0" fontId="6" fillId="0" borderId="1" xfId="0" applyFont="1" applyBorder="1" applyAlignment="1">
      <alignment horizontal="left" vertical="center" wrapText="1"/>
    </xf>
    <xf numFmtId="0" fontId="4" fillId="0" borderId="1" xfId="0" applyFont="1" applyBorder="1" applyAlignment="1">
      <alignment horizontal="center" vertical="center"/>
    </xf>
    <xf numFmtId="0" fontId="15"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0" fillId="2"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0" fontId="15" fillId="5" borderId="1" xfId="0" applyFont="1" applyFill="1" applyBorder="1" applyAlignment="1">
      <alignment horizontal="left" vertical="center" wrapText="1"/>
    </xf>
    <xf numFmtId="165" fontId="2" fillId="5" borderId="1" xfId="0" applyNumberFormat="1" applyFont="1" applyFill="1" applyBorder="1" applyAlignment="1">
      <alignment horizontal="center" vertical="center"/>
    </xf>
    <xf numFmtId="49" fontId="4" fillId="5" borderId="1" xfId="0" applyNumberFormat="1" applyFont="1" applyFill="1" applyBorder="1" applyAlignment="1">
      <alignment horizontal="center" vertical="center" wrapText="1"/>
    </xf>
    <xf numFmtId="49" fontId="2" fillId="5" borderId="1" xfId="0" applyNumberFormat="1" applyFont="1" applyFill="1" applyBorder="1" applyAlignment="1">
      <alignment horizontal="left" vertical="center" wrapText="1"/>
    </xf>
    <xf numFmtId="0" fontId="23" fillId="2" borderId="1" xfId="1" applyFont="1" applyFill="1" applyBorder="1" applyAlignment="1">
      <alignment horizontal="left" vertical="center" wrapText="1"/>
    </xf>
    <xf numFmtId="165" fontId="19" fillId="2" borderId="1" xfId="0" applyNumberFormat="1" applyFont="1" applyFill="1" applyBorder="1" applyAlignment="1">
      <alignment vertical="center"/>
    </xf>
    <xf numFmtId="0" fontId="5" fillId="4" borderId="1" xfId="0" applyFont="1" applyFill="1" applyBorder="1" applyAlignment="1"/>
    <xf numFmtId="165" fontId="4"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165" fontId="21" fillId="2" borderId="1" xfId="0" applyNumberFormat="1" applyFont="1" applyFill="1" applyBorder="1" applyAlignment="1">
      <alignment horizontal="center" vertical="center" wrapText="1"/>
    </xf>
    <xf numFmtId="165" fontId="21" fillId="5" borderId="1" xfId="0" applyNumberFormat="1" applyFont="1" applyFill="1" applyBorder="1" applyAlignment="1">
      <alignment horizontal="center" vertical="center" wrapText="1"/>
    </xf>
    <xf numFmtId="0" fontId="0" fillId="6" borderId="1" xfId="0" applyFill="1" applyBorder="1" applyAlignment="1"/>
    <xf numFmtId="0" fontId="19"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0" fillId="0" borderId="1" xfId="0" applyBorder="1" applyAlignment="1"/>
    <xf numFmtId="0" fontId="2" fillId="2" borderId="1" xfId="0" applyFont="1" applyFill="1" applyBorder="1" applyAlignment="1">
      <alignment horizontal="center" vertical="center"/>
    </xf>
    <xf numFmtId="0" fontId="11" fillId="6" borderId="1" xfId="0" applyFont="1" applyFill="1" applyBorder="1" applyAlignment="1"/>
    <xf numFmtId="0" fontId="11" fillId="3" borderId="1" xfId="0" applyFont="1" applyFill="1" applyBorder="1" applyAlignment="1"/>
    <xf numFmtId="49" fontId="3" fillId="6" borderId="1" xfId="0" applyNumberFormat="1" applyFont="1" applyFill="1" applyBorder="1" applyAlignment="1">
      <alignment horizontal="left" vertical="center" wrapText="1"/>
    </xf>
    <xf numFmtId="49" fontId="19" fillId="6" borderId="1" xfId="0" applyNumberFormat="1" applyFont="1" applyFill="1" applyBorder="1" applyAlignment="1">
      <alignment horizontal="center" vertical="center" wrapText="1"/>
    </xf>
    <xf numFmtId="165"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xf>
    <xf numFmtId="165" fontId="4" fillId="2" borderId="1" xfId="0" applyNumberFormat="1" applyFont="1" applyFill="1" applyBorder="1" applyAlignment="1">
      <alignment vertical="center"/>
    </xf>
    <xf numFmtId="49" fontId="2" fillId="3"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19" fillId="0" borderId="1" xfId="0" applyFont="1" applyBorder="1" applyAlignment="1">
      <alignment horizontal="center" vertical="center" wrapText="1"/>
    </xf>
    <xf numFmtId="165" fontId="2" fillId="2" borderId="1" xfId="0" applyNumberFormat="1" applyFont="1" applyFill="1" applyBorder="1" applyAlignment="1">
      <alignment horizontal="center" vertical="center"/>
    </xf>
    <xf numFmtId="165" fontId="12" fillId="3" borderId="1" xfId="0" applyNumberFormat="1" applyFont="1" applyFill="1" applyBorder="1" applyAlignment="1">
      <alignment vertical="center"/>
    </xf>
    <xf numFmtId="49" fontId="12" fillId="3" borderId="1" xfId="0" applyNumberFormat="1" applyFont="1" applyFill="1" applyBorder="1" applyAlignment="1">
      <alignment horizontal="center" vertical="center" wrapText="1"/>
    </xf>
    <xf numFmtId="165" fontId="2" fillId="0" borderId="1" xfId="0" applyNumberFormat="1" applyFont="1" applyBorder="1" applyAlignment="1">
      <alignment vertical="center"/>
    </xf>
    <xf numFmtId="165" fontId="19" fillId="2" borderId="1" xfId="0" applyNumberFormat="1" applyFont="1" applyFill="1" applyBorder="1" applyAlignment="1">
      <alignment horizontal="center" vertical="center" wrapText="1"/>
    </xf>
    <xf numFmtId="165"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0" fontId="13" fillId="3" borderId="1" xfId="0" applyFont="1" applyFill="1" applyBorder="1" applyAlignment="1">
      <alignment horizontal="left" vertical="center" wrapText="1"/>
    </xf>
    <xf numFmtId="3" fontId="0" fillId="0" borderId="1" xfId="0" applyNumberFormat="1" applyBorder="1" applyAlignment="1"/>
    <xf numFmtId="0" fontId="0" fillId="2" borderId="1" xfId="0" applyFill="1" applyBorder="1" applyAlignment="1"/>
    <xf numFmtId="3" fontId="5" fillId="0" borderId="1" xfId="0" applyNumberFormat="1" applyFont="1" applyBorder="1" applyAlignment="1"/>
    <xf numFmtId="165" fontId="4"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0" fontId="21" fillId="0" borderId="1" xfId="0" applyFont="1" applyBorder="1" applyAlignment="1"/>
    <xf numFmtId="0" fontId="2" fillId="0" borderId="1" xfId="0" applyFont="1" applyBorder="1" applyAlignment="1">
      <alignment horizontal="center" vertical="center" wrapText="1"/>
    </xf>
    <xf numFmtId="14" fontId="2" fillId="0" borderId="1" xfId="0" applyNumberFormat="1" applyFont="1" applyBorder="1" applyAlignment="1"/>
    <xf numFmtId="0" fontId="2" fillId="0" borderId="1" xfId="0" applyFont="1" applyBorder="1" applyAlignment="1">
      <alignment horizontal="left"/>
    </xf>
    <xf numFmtId="49" fontId="11" fillId="0" borderId="1" xfId="0" applyNumberFormat="1" applyFont="1" applyBorder="1" applyAlignment="1">
      <alignment horizontal="center" vertical="center"/>
    </xf>
    <xf numFmtId="0" fontId="11" fillId="0" borderId="1" xfId="0" applyFont="1" applyBorder="1" applyAlignment="1">
      <alignment horizontal="center" vertical="top"/>
    </xf>
    <xf numFmtId="49" fontId="14" fillId="0" borderId="1" xfId="0" applyNumberFormat="1" applyFont="1" applyBorder="1" applyAlignment="1">
      <alignment horizontal="center" vertical="center"/>
    </xf>
    <xf numFmtId="0" fontId="14" fillId="0" borderId="1" xfId="0" applyFont="1" applyBorder="1" applyAlignment="1">
      <alignment horizontal="center" vertical="top"/>
    </xf>
    <xf numFmtId="0" fontId="11" fillId="0" borderId="1" xfId="0" applyFont="1" applyBorder="1" applyAlignment="1">
      <alignment horizontal="center" vertical="center"/>
    </xf>
    <xf numFmtId="49" fontId="11" fillId="3" borderId="1" xfId="0" applyNumberFormat="1" applyFont="1" applyFill="1" applyBorder="1" applyAlignment="1">
      <alignment horizontal="center" vertical="center"/>
    </xf>
    <xf numFmtId="0" fontId="11" fillId="3" borderId="1" xfId="0" applyFont="1" applyFill="1" applyBorder="1" applyAlignment="1">
      <alignment horizontal="center" vertical="top"/>
    </xf>
    <xf numFmtId="0" fontId="0" fillId="3" borderId="1" xfId="0" applyFill="1" applyBorder="1" applyAlignment="1"/>
    <xf numFmtId="49" fontId="14" fillId="3" borderId="1" xfId="0" applyNumberFormat="1" applyFont="1" applyFill="1" applyBorder="1" applyAlignment="1">
      <alignment horizontal="center" vertical="center"/>
    </xf>
    <xf numFmtId="0" fontId="14" fillId="3" borderId="1" xfId="0" applyFont="1" applyFill="1" applyBorder="1" applyAlignment="1">
      <alignment horizontal="center" vertical="top"/>
    </xf>
    <xf numFmtId="0" fontId="5" fillId="3" borderId="1" xfId="0" applyFont="1" applyFill="1" applyBorder="1" applyAlignment="1"/>
    <xf numFmtId="49"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top"/>
    </xf>
    <xf numFmtId="49" fontId="14" fillId="4" borderId="1" xfId="0" applyNumberFormat="1" applyFont="1" applyFill="1" applyBorder="1" applyAlignment="1">
      <alignment horizontal="center" vertical="center"/>
    </xf>
    <xf numFmtId="0" fontId="14" fillId="4" borderId="1" xfId="0" applyFont="1" applyFill="1" applyBorder="1" applyAlignment="1">
      <alignment horizontal="center" vertical="top"/>
    </xf>
    <xf numFmtId="49"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top"/>
    </xf>
    <xf numFmtId="49" fontId="0" fillId="0" borderId="1" xfId="0" applyNumberFormat="1" applyBorder="1" applyAlignment="1">
      <alignment horizontal="center" vertical="center"/>
    </xf>
    <xf numFmtId="0" fontId="0" fillId="0" borderId="1" xfId="0" applyBorder="1" applyAlignment="1">
      <alignment horizontal="center" vertical="top"/>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top"/>
    </xf>
    <xf numFmtId="49" fontId="0" fillId="3" borderId="1" xfId="0" applyNumberFormat="1" applyFill="1" applyBorder="1" applyAlignment="1">
      <alignment horizontal="center" vertical="center"/>
    </xf>
    <xf numFmtId="0" fontId="0" fillId="3" borderId="1" xfId="0" applyFill="1" applyBorder="1" applyAlignment="1">
      <alignment horizontal="center" vertical="top"/>
    </xf>
    <xf numFmtId="0" fontId="11" fillId="0" borderId="1" xfId="0" applyFont="1" applyBorder="1" applyAlignment="1"/>
    <xf numFmtId="49" fontId="5" fillId="0" borderId="1" xfId="0" applyNumberFormat="1" applyFont="1" applyBorder="1" applyAlignment="1">
      <alignment horizontal="center" vertical="center"/>
    </xf>
    <xf numFmtId="0" fontId="5" fillId="0" borderId="1" xfId="0" applyFont="1" applyBorder="1" applyAlignment="1">
      <alignment horizontal="center" vertical="top"/>
    </xf>
    <xf numFmtId="49" fontId="0" fillId="2" borderId="1" xfId="0" applyNumberFormat="1" applyFill="1" applyBorder="1" applyAlignment="1">
      <alignment horizontal="center" vertical="center"/>
    </xf>
    <xf numFmtId="0" fontId="0" fillId="2" borderId="1" xfId="0" applyFill="1" applyBorder="1" applyAlignment="1">
      <alignment horizontal="center" vertical="top"/>
    </xf>
    <xf numFmtId="49" fontId="21" fillId="5" borderId="1" xfId="0" applyNumberFormat="1" applyFont="1" applyFill="1" applyBorder="1" applyAlignment="1">
      <alignment horizontal="center" vertical="center" wrapText="1"/>
    </xf>
    <xf numFmtId="165" fontId="4"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wrapText="1"/>
    </xf>
    <xf numFmtId="49" fontId="4" fillId="6" borderId="1" xfId="0" applyNumberFormat="1" applyFont="1" applyFill="1" applyBorder="1" applyAlignment="1">
      <alignment horizontal="left" vertical="center" wrapText="1"/>
    </xf>
    <xf numFmtId="49" fontId="21"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left" vertical="center" wrapText="1"/>
    </xf>
    <xf numFmtId="0" fontId="21" fillId="2" borderId="1" xfId="0" applyFont="1" applyFill="1" applyBorder="1" applyAlignment="1">
      <alignment horizontal="left" vertical="center" wrapText="1"/>
    </xf>
    <xf numFmtId="0" fontId="23" fillId="6" borderId="1" xfId="1" applyFont="1" applyFill="1" applyBorder="1" applyAlignment="1">
      <alignment horizontal="left" vertical="center" wrapText="1"/>
    </xf>
    <xf numFmtId="49" fontId="21" fillId="0" borderId="1" xfId="0" applyNumberFormat="1" applyFont="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right" wrapText="1"/>
    </xf>
    <xf numFmtId="0" fontId="23" fillId="0" borderId="1" xfId="1" applyFont="1" applyBorder="1" applyAlignment="1">
      <alignment horizontal="left" vertical="center" wrapText="1"/>
    </xf>
    <xf numFmtId="49" fontId="4" fillId="6" borderId="1" xfId="0" applyNumberFormat="1" applyFont="1" applyFill="1" applyBorder="1" applyAlignment="1">
      <alignment horizontal="center" vertical="center" wrapText="1"/>
    </xf>
    <xf numFmtId="49" fontId="23" fillId="6" borderId="1" xfId="1" applyNumberFormat="1" applyFont="1" applyFill="1" applyBorder="1" applyAlignment="1">
      <alignment horizontal="left" vertical="center" wrapText="1"/>
    </xf>
    <xf numFmtId="0" fontId="15" fillId="6" borderId="1" xfId="0" applyFont="1" applyFill="1" applyBorder="1" applyAlignment="1">
      <alignment horizontal="left" vertical="center" wrapText="1"/>
    </xf>
    <xf numFmtId="49" fontId="21" fillId="2" borderId="1" xfId="0" applyNumberFormat="1" applyFont="1" applyFill="1" applyBorder="1" applyAlignment="1">
      <alignment horizontal="left" vertical="center" wrapText="1"/>
    </xf>
    <xf numFmtId="0" fontId="13" fillId="6" borderId="1" xfId="0" applyFont="1" applyFill="1" applyBorder="1" applyAlignment="1">
      <alignment horizontal="left" vertical="center" wrapText="1"/>
    </xf>
    <xf numFmtId="0" fontId="19"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49" fontId="18"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21"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xf>
    <xf numFmtId="0" fontId="17" fillId="6" borderId="1" xfId="0" applyFont="1" applyFill="1" applyBorder="1" applyAlignment="1">
      <alignment horizontal="left" vertical="center" wrapText="1"/>
    </xf>
    <xf numFmtId="164" fontId="4" fillId="6" borderId="1" xfId="0" applyNumberFormat="1" applyFont="1" applyFill="1" applyBorder="1" applyAlignment="1">
      <alignment horizontal="center" vertical="center"/>
    </xf>
    <xf numFmtId="164" fontId="4"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165" fontId="6" fillId="6" borderId="1" xfId="0" applyNumberFormat="1" applyFont="1" applyFill="1" applyBorder="1" applyAlignment="1">
      <alignment horizontal="center" vertical="center"/>
    </xf>
    <xf numFmtId="49" fontId="6" fillId="6" borderId="1" xfId="0" applyNumberFormat="1" applyFont="1" applyFill="1" applyBorder="1" applyAlignment="1">
      <alignment horizontal="left" vertical="center" wrapText="1"/>
    </xf>
    <xf numFmtId="0" fontId="6" fillId="6" borderId="1" xfId="0" applyFont="1" applyFill="1" applyBorder="1" applyAlignment="1">
      <alignment horizontal="center" vertical="center"/>
    </xf>
    <xf numFmtId="49" fontId="1" fillId="0" borderId="1" xfId="0" applyNumberFormat="1" applyFont="1" applyBorder="1" applyAlignment="1">
      <alignment horizontal="center" vertical="center"/>
    </xf>
    <xf numFmtId="49" fontId="10" fillId="0" borderId="2" xfId="0" applyNumberFormat="1" applyFont="1" applyBorder="1" applyAlignment="1">
      <alignment horizontal="left" vertical="center"/>
    </xf>
    <xf numFmtId="49" fontId="27" fillId="0" borderId="3"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14" fontId="10" fillId="0" borderId="5" xfId="0" applyNumberFormat="1" applyFont="1" applyBorder="1" applyAlignment="1">
      <alignment horizontal="center" vertical="center" wrapText="1"/>
    </xf>
    <xf numFmtId="0" fontId="10" fillId="0" borderId="6" xfId="0" applyFont="1" applyBorder="1" applyAlignment="1">
      <alignment horizontal="left" vertical="center"/>
    </xf>
    <xf numFmtId="49" fontId="10" fillId="0" borderId="5" xfId="0" applyNumberFormat="1" applyFont="1" applyBorder="1" applyAlignment="1">
      <alignment horizontal="left" vertical="center"/>
    </xf>
    <xf numFmtId="0" fontId="28" fillId="0" borderId="0" xfId="0" applyFont="1"/>
    <xf numFmtId="0" fontId="23" fillId="7" borderId="1" xfId="1" applyFont="1" applyFill="1" applyBorder="1" applyAlignment="1">
      <alignment horizontal="left" vertical="center" wrapText="1"/>
    </xf>
    <xf numFmtId="49" fontId="19" fillId="7" borderId="1" xfId="0" applyNumberFormat="1" applyFont="1" applyFill="1" applyBorder="1" applyAlignment="1">
      <alignment horizontal="center" vertical="center" wrapText="1"/>
    </xf>
    <xf numFmtId="0" fontId="21"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49" fontId="21" fillId="7" borderId="1" xfId="0" applyNumberFormat="1" applyFont="1" applyFill="1" applyBorder="1" applyAlignment="1">
      <alignment horizontal="left" vertical="center" wrapText="1"/>
    </xf>
    <xf numFmtId="0" fontId="0" fillId="7" borderId="1" xfId="0" applyFill="1" applyBorder="1"/>
    <xf numFmtId="0" fontId="4" fillId="7" borderId="1" xfId="0" applyFont="1" applyFill="1" applyBorder="1" applyAlignment="1">
      <alignment horizontal="center" vertical="center"/>
    </xf>
    <xf numFmtId="49" fontId="21" fillId="5" borderId="1" xfId="0" applyNumberFormat="1" applyFont="1" applyFill="1" applyBorder="1" applyAlignment="1">
      <alignment horizontal="left" vertical="center" wrapText="1"/>
    </xf>
    <xf numFmtId="0" fontId="23" fillId="5" borderId="1" xfId="1" applyFont="1" applyFill="1" applyBorder="1" applyAlignment="1">
      <alignment horizontal="left" vertical="center" wrapText="1"/>
    </xf>
    <xf numFmtId="165" fontId="6" fillId="2" borderId="1" xfId="0" applyNumberFormat="1" applyFont="1" applyFill="1" applyBorder="1" applyAlignment="1">
      <alignment vertical="center"/>
    </xf>
    <xf numFmtId="165" fontId="21" fillId="6" borderId="1" xfId="0" applyNumberFormat="1" applyFont="1" applyFill="1" applyBorder="1" applyAlignment="1">
      <alignment horizontal="center" vertical="center"/>
    </xf>
    <xf numFmtId="165" fontId="21" fillId="2" borderId="1" xfId="0" applyNumberFormat="1" applyFont="1" applyFill="1" applyBorder="1" applyAlignment="1">
      <alignment horizontal="center" vertical="center"/>
    </xf>
    <xf numFmtId="0" fontId="21" fillId="2" borderId="1" xfId="0" applyFont="1" applyFill="1" applyBorder="1" applyAlignment="1">
      <alignment horizontal="center" vertical="center"/>
    </xf>
    <xf numFmtId="49" fontId="23" fillId="2" borderId="1" xfId="1" applyNumberFormat="1" applyFont="1" applyFill="1" applyBorder="1" applyAlignment="1">
      <alignment horizontal="left" vertical="center" wrapText="1"/>
    </xf>
    <xf numFmtId="3" fontId="7" fillId="6" borderId="1" xfId="0" applyNumberFormat="1" applyFont="1" applyFill="1" applyBorder="1" applyAlignment="1"/>
    <xf numFmtId="49" fontId="21" fillId="0" borderId="1" xfId="0" applyNumberFormat="1" applyFont="1" applyBorder="1" applyAlignment="1">
      <alignment horizontal="left" vertical="center" wrapText="1"/>
    </xf>
    <xf numFmtId="0" fontId="10" fillId="0" borderId="6" xfId="0" applyFont="1" applyBorder="1" applyAlignment="1">
      <alignment vertical="center"/>
    </xf>
    <xf numFmtId="0" fontId="2" fillId="0" borderId="1" xfId="0" applyFont="1" applyBorder="1" applyAlignment="1">
      <alignment vertical="center"/>
    </xf>
    <xf numFmtId="14" fontId="4"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xf>
    <xf numFmtId="14" fontId="6" fillId="6" borderId="1" xfId="0" applyNumberFormat="1" applyFont="1" applyFill="1" applyBorder="1" applyAlignment="1">
      <alignment horizontal="center" vertical="center"/>
    </xf>
    <xf numFmtId="14" fontId="4" fillId="6"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xf>
    <xf numFmtId="14" fontId="12" fillId="3"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14" fontId="4" fillId="7"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5" borderId="1" xfId="0" applyFont="1" applyFill="1" applyBorder="1" applyAlignment="1">
      <alignment horizontal="center" vertical="center"/>
    </xf>
    <xf numFmtId="1" fontId="4" fillId="2" borderId="1" xfId="0" applyNumberFormat="1" applyFont="1" applyFill="1" applyBorder="1" applyAlignment="1">
      <alignment horizontal="center" vertical="center"/>
    </xf>
    <xf numFmtId="0" fontId="18" fillId="6" borderId="1" xfId="0" applyFont="1" applyFill="1" applyBorder="1" applyAlignment="1">
      <alignment horizontal="center" vertical="center"/>
    </xf>
    <xf numFmtId="0" fontId="12" fillId="3" borderId="1" xfId="0" applyFont="1" applyFill="1" applyBorder="1" applyAlignment="1">
      <alignment horizontal="center" vertical="center"/>
    </xf>
    <xf numFmtId="0" fontId="6" fillId="0" borderId="1" xfId="0" applyFont="1" applyBorder="1" applyAlignment="1">
      <alignment horizontal="center" vertical="center"/>
    </xf>
    <xf numFmtId="49" fontId="24" fillId="0" borderId="1"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165" fontId="4" fillId="6"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165" fontId="4" fillId="3" borderId="1" xfId="0" applyNumberFormat="1" applyFont="1" applyFill="1" applyBorder="1" applyAlignment="1">
      <alignment horizontal="center" vertical="center" wrapText="1"/>
    </xf>
    <xf numFmtId="165" fontId="18" fillId="6" borderId="1" xfId="0" applyNumberFormat="1" applyFont="1" applyFill="1" applyBorder="1" applyAlignment="1">
      <alignment horizontal="center" vertical="center"/>
    </xf>
    <xf numFmtId="165" fontId="6" fillId="3" borderId="1" xfId="0" applyNumberFormat="1" applyFont="1" applyFill="1" applyBorder="1" applyAlignment="1">
      <alignment horizontal="center" vertical="center"/>
    </xf>
    <xf numFmtId="165" fontId="4" fillId="5" borderId="1" xfId="0" applyNumberFormat="1" applyFont="1" applyFill="1" applyBorder="1" applyAlignment="1">
      <alignment horizontal="center" vertical="center"/>
    </xf>
    <xf numFmtId="165" fontId="10" fillId="2" borderId="1" xfId="0" applyNumberFormat="1" applyFont="1" applyFill="1" applyBorder="1" applyAlignment="1">
      <alignment horizontal="center" vertical="center"/>
    </xf>
    <xf numFmtId="165" fontId="10" fillId="6" borderId="1" xfId="0" applyNumberFormat="1" applyFont="1" applyFill="1" applyBorder="1" applyAlignment="1">
      <alignment horizontal="center" vertical="center"/>
    </xf>
    <xf numFmtId="165" fontId="16" fillId="6" borderId="1" xfId="0" applyNumberFormat="1" applyFont="1" applyFill="1" applyBorder="1" applyAlignment="1">
      <alignment horizontal="center" vertical="center"/>
    </xf>
    <xf numFmtId="165" fontId="16" fillId="2" borderId="1" xfId="0" applyNumberFormat="1" applyFont="1" applyFill="1" applyBorder="1" applyAlignment="1">
      <alignment horizontal="center" vertical="center"/>
    </xf>
    <xf numFmtId="165" fontId="8" fillId="6" borderId="1" xfId="0" applyNumberFormat="1" applyFont="1" applyFill="1" applyBorder="1" applyAlignment="1">
      <alignment horizontal="center" vertical="center"/>
    </xf>
    <xf numFmtId="165" fontId="4" fillId="7" borderId="1" xfId="0" applyNumberFormat="1" applyFont="1" applyFill="1" applyBorder="1" applyAlignment="1">
      <alignment horizontal="center" vertical="center"/>
    </xf>
    <xf numFmtId="165" fontId="12" fillId="3" borderId="1" xfId="0" applyNumberFormat="1" applyFont="1" applyFill="1" applyBorder="1" applyAlignment="1">
      <alignment horizontal="center" vertical="center"/>
    </xf>
  </cellXfs>
  <cellStyles count="2">
    <cellStyle name="Гіперпосилання" xfId="1" builtinId="8"/>
    <cellStyle name="Звичайний"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oblrada-pl.gov.ua/sites/default/files/field/docs/357.pdf" TargetMode="External"/><Relationship Id="rId13" Type="http://schemas.openxmlformats.org/officeDocument/2006/relationships/hyperlink" Target="http://oblrada-pl.gov.ua/sites/default/files/field/docs/361.pdf" TargetMode="External"/><Relationship Id="rId18" Type="http://schemas.openxmlformats.org/officeDocument/2006/relationships/hyperlink" Target="http://oblrada-pl.gov.ua/sites/default/files/field/docs/368.pdf" TargetMode="External"/><Relationship Id="rId3" Type="http://schemas.openxmlformats.org/officeDocument/2006/relationships/hyperlink" Target="http://oblrada-pl.gov.ua/sites/default/files/field/docs/324.pdf" TargetMode="External"/><Relationship Id="rId21" Type="http://schemas.openxmlformats.org/officeDocument/2006/relationships/hyperlink" Target="http://oblrada-pl.gov.ua/sites/default/files/field/docs/371.pdf" TargetMode="External"/><Relationship Id="rId7" Type="http://schemas.openxmlformats.org/officeDocument/2006/relationships/hyperlink" Target="http://oblrada-pl.gov.ua/sites/default/files/field/docs/356.pdf" TargetMode="External"/><Relationship Id="rId12" Type="http://schemas.openxmlformats.org/officeDocument/2006/relationships/hyperlink" Target="http://oblrada-pl.gov.ua/sites/default/files/field/docs/359.pdf" TargetMode="External"/><Relationship Id="rId17" Type="http://schemas.openxmlformats.org/officeDocument/2006/relationships/hyperlink" Target="http://oblrada-pl.gov.ua/sites/default/files/field/docs/367.pdf" TargetMode="External"/><Relationship Id="rId2" Type="http://schemas.openxmlformats.org/officeDocument/2006/relationships/hyperlink" Target="http://oblrada-pl.gov.ua/sites/default/files/field/docs/323.pdf" TargetMode="External"/><Relationship Id="rId16" Type="http://schemas.openxmlformats.org/officeDocument/2006/relationships/hyperlink" Target="http://oblrada-pl.gov.ua/sites/default/files/field/docs/366.pdf" TargetMode="External"/><Relationship Id="rId20" Type="http://schemas.openxmlformats.org/officeDocument/2006/relationships/hyperlink" Target="http://oblrada-pl.gov.ua/sites/default/files/field/docs/370.pdf" TargetMode="External"/><Relationship Id="rId1" Type="http://schemas.openxmlformats.org/officeDocument/2006/relationships/hyperlink" Target="1883_oooo.plus.png" TargetMode="External"/><Relationship Id="rId6" Type="http://schemas.openxmlformats.org/officeDocument/2006/relationships/hyperlink" Target="http://oblrada-pl.gov.ua/sites/default/files/field/docs/355.pdf" TargetMode="External"/><Relationship Id="rId11" Type="http://schemas.openxmlformats.org/officeDocument/2006/relationships/hyperlink" Target="http://oblrada-pl.gov.ua/doc/doc/1365" TargetMode="External"/><Relationship Id="rId24" Type="http://schemas.openxmlformats.org/officeDocument/2006/relationships/printerSettings" Target="../printerSettings/printerSettings1.bin"/><Relationship Id="rId5" Type="http://schemas.openxmlformats.org/officeDocument/2006/relationships/hyperlink" Target="http://oblrada-pl.gov.ua/sites/default/files/field/docs/354.pdf" TargetMode="External"/><Relationship Id="rId15" Type="http://schemas.openxmlformats.org/officeDocument/2006/relationships/hyperlink" Target="http://oblrada-pl.gov.ua/sites/default/files/field/docs/364.pdf" TargetMode="External"/><Relationship Id="rId23" Type="http://schemas.openxmlformats.org/officeDocument/2006/relationships/hyperlink" Target="http://oblrada-pl.gov.ua/sites/default/files/field/docs/365.pdf" TargetMode="External"/><Relationship Id="rId10" Type="http://schemas.openxmlformats.org/officeDocument/2006/relationships/hyperlink" Target="http://oblrada-pl.gov.ua/sites/default/files/field/docs/360.pdf" TargetMode="External"/><Relationship Id="rId19" Type="http://schemas.openxmlformats.org/officeDocument/2006/relationships/hyperlink" Target="http://oblrada-pl.gov.ua/sites/default/files/field/docs/369.pdf" TargetMode="External"/><Relationship Id="rId4" Type="http://schemas.openxmlformats.org/officeDocument/2006/relationships/hyperlink" Target="http://oblrada-pl.gov.ua/sites/default/files/field/docs/325.pdf" TargetMode="External"/><Relationship Id="rId9" Type="http://schemas.openxmlformats.org/officeDocument/2006/relationships/hyperlink" Target="http://oblrada-pl.gov.ua/sites/default/files/field/docs/358_0.pdf" TargetMode="External"/><Relationship Id="rId14" Type="http://schemas.openxmlformats.org/officeDocument/2006/relationships/hyperlink" Target="http://oblrada-pl.gov.ua/sites/default/files/field/docs/362.pdf" TargetMode="External"/><Relationship Id="rId22" Type="http://schemas.openxmlformats.org/officeDocument/2006/relationships/hyperlink" Target="http://oblrada-pl.gov.ua/sites/default/files/field/docs/3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Q487"/>
  <sheetViews>
    <sheetView tabSelected="1" view="pageBreakPreview" zoomScale="40" zoomScaleNormal="40" zoomScaleSheetLayoutView="40" workbookViewId="0">
      <selection activeCell="F25" sqref="F25"/>
    </sheetView>
  </sheetViews>
  <sheetFormatPr defaultColWidth="14.5703125" defaultRowHeight="31.5" x14ac:dyDescent="0.5"/>
  <cols>
    <col min="1" max="1" width="123.7109375" style="87" customWidth="1"/>
    <col min="2" max="2" width="36.85546875" style="88" customWidth="1"/>
    <col min="3" max="3" width="27.7109375" style="37" customWidth="1"/>
    <col min="4" max="4" width="24.140625" style="37" customWidth="1"/>
    <col min="5" max="5" width="20" style="89" customWidth="1"/>
    <col min="6" max="6" width="23.85546875" style="37" customWidth="1"/>
    <col min="7" max="7" width="27.42578125" style="90" customWidth="1"/>
    <col min="8" max="8" width="24.42578125" style="180" customWidth="1"/>
    <col min="9" max="9" width="97.5703125" style="91" customWidth="1"/>
    <col min="10" max="10" width="95.140625" style="33" customWidth="1"/>
    <col min="11" max="11" width="46.140625" style="109" customWidth="1"/>
    <col min="12" max="12" width="34.42578125" style="110" customWidth="1"/>
    <col min="13" max="16384" width="14.5703125" style="1"/>
  </cols>
  <sheetData>
    <row r="1" spans="1:251" s="153" customFormat="1" ht="101.25" customHeight="1" x14ac:dyDescent="0.25">
      <c r="A1" s="205" t="s">
        <v>173</v>
      </c>
      <c r="B1" s="206"/>
      <c r="C1" s="206"/>
      <c r="D1" s="206"/>
      <c r="E1" s="206"/>
      <c r="F1" s="206"/>
      <c r="G1" s="206"/>
      <c r="H1" s="206"/>
      <c r="I1" s="206"/>
      <c r="J1" s="206"/>
    </row>
    <row r="2" spans="1:251" s="162" customFormat="1" ht="66" customHeight="1" x14ac:dyDescent="0.2">
      <c r="A2" s="154" t="s">
        <v>130</v>
      </c>
      <c r="B2" s="155" t="s">
        <v>131</v>
      </c>
      <c r="C2" s="156" t="s">
        <v>132</v>
      </c>
      <c r="D2" s="157" t="s">
        <v>133</v>
      </c>
      <c r="E2" s="158" t="s">
        <v>134</v>
      </c>
      <c r="F2" s="158" t="s">
        <v>135</v>
      </c>
      <c r="G2" s="159" t="s">
        <v>136</v>
      </c>
      <c r="H2" s="179" t="s">
        <v>137</v>
      </c>
      <c r="I2" s="160" t="s">
        <v>138</v>
      </c>
      <c r="J2" s="161" t="s">
        <v>139</v>
      </c>
    </row>
    <row r="3" spans="1:251" s="9" customFormat="1" ht="123" customHeight="1" x14ac:dyDescent="0.2">
      <c r="A3" s="2" t="s">
        <v>0</v>
      </c>
      <c r="B3" s="3" t="s">
        <v>1</v>
      </c>
      <c r="C3" s="4" t="s">
        <v>2</v>
      </c>
      <c r="D3" s="5">
        <v>7</v>
      </c>
      <c r="E3" s="5">
        <v>7</v>
      </c>
      <c r="F3" s="4"/>
      <c r="G3" s="181">
        <v>42489</v>
      </c>
      <c r="H3" s="4">
        <v>92</v>
      </c>
      <c r="I3" s="6" t="s">
        <v>3</v>
      </c>
      <c r="J3" s="6" t="s">
        <v>4</v>
      </c>
      <c r="K3" s="7"/>
      <c r="L3" s="7"/>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row>
    <row r="4" spans="1:251" s="15" customFormat="1" ht="123.75" customHeight="1" x14ac:dyDescent="0.2">
      <c r="A4" s="10" t="str">
        <f>HYPERLINK("http://oblrada-pl.gov.ua/sites/default/files/field/docs/117_1.pdf", "Програма розвитку та підтримки аграрного комплексу Полтавщини за пріоритетними напрямками на період до 2027 року")</f>
        <v>Програма розвитку та підтримки аграрного комплексу Полтавщини за пріоритетними напрямками на період до 2027 року</v>
      </c>
      <c r="B4" s="3" t="s">
        <v>1</v>
      </c>
      <c r="C4" s="11" t="s">
        <v>5</v>
      </c>
      <c r="D4" s="12" t="s">
        <v>6</v>
      </c>
      <c r="E4" s="5">
        <v>4</v>
      </c>
      <c r="F4" s="24"/>
      <c r="G4" s="182">
        <v>44250</v>
      </c>
      <c r="H4" s="197">
        <v>117</v>
      </c>
      <c r="I4" s="14" t="s">
        <v>7</v>
      </c>
      <c r="J4" s="14" t="s">
        <v>4</v>
      </c>
      <c r="K4" s="7"/>
      <c r="L4" s="7"/>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row>
    <row r="5" spans="1:251" s="20" customFormat="1" ht="92.25" customHeight="1" x14ac:dyDescent="0.25">
      <c r="A5" s="135" t="str">
        <f>HYPERLINK("http://oblrada-pl.gov.ua/sites/default/files/field/docs/200_1.pdf", "Внесено зміни ")</f>
        <v xml:space="preserve">Внесено зміни </v>
      </c>
      <c r="B5" s="67" t="s">
        <v>1</v>
      </c>
      <c r="C5" s="150" t="s">
        <v>5</v>
      </c>
      <c r="D5" s="140" t="s">
        <v>6</v>
      </c>
      <c r="E5" s="130">
        <v>5</v>
      </c>
      <c r="F5" s="210"/>
      <c r="G5" s="183">
        <v>44383</v>
      </c>
      <c r="H5" s="152">
        <v>200</v>
      </c>
      <c r="I5" s="151" t="s">
        <v>7</v>
      </c>
      <c r="J5" s="151" t="s">
        <v>4</v>
      </c>
      <c r="K5" s="19"/>
      <c r="L5" s="19"/>
    </row>
    <row r="6" spans="1:251" s="20" customFormat="1" ht="76.5" customHeight="1" x14ac:dyDescent="0.25">
      <c r="A6" s="135" t="str">
        <f>HYPERLINK("http://oblrada-pl.gov.ua/sites/default/files/field/docs/rishennya_266.pdf", "Внесено зміни")</f>
        <v>Внесено зміни</v>
      </c>
      <c r="B6" s="67" t="s">
        <v>1</v>
      </c>
      <c r="C6" s="68" t="s">
        <v>5</v>
      </c>
      <c r="D6" s="140" t="s">
        <v>6</v>
      </c>
      <c r="E6" s="130">
        <v>7</v>
      </c>
      <c r="F6" s="210"/>
      <c r="G6" s="183">
        <v>44490</v>
      </c>
      <c r="H6" s="152">
        <v>266</v>
      </c>
      <c r="I6" s="122" t="s">
        <v>7</v>
      </c>
      <c r="J6" s="122" t="s">
        <v>4</v>
      </c>
      <c r="K6" s="19"/>
      <c r="L6" s="19"/>
    </row>
    <row r="7" spans="1:251" ht="226.5" customHeight="1" x14ac:dyDescent="0.25">
      <c r="A7" s="10" t="str">
        <f>HYPERLINK("http://oblrada-pl.gov.ua/sites/default/files/field/docs/201_1.pdf", "Програма поводження з побічними продуктами тваринного походження тазабезпечення діагностики і оперативного виявлення збудників інфекційних хвороб, спільних для людей і тварин, на території Полтавської області на 2021 - 2025 роки")</f>
        <v>Програма поводження з побічними продуктами тваринного походження тазабезпечення діагностики і оперативного виявлення збудників інфекційних хвороб, спільних для людей і тварин, на території Полтавської області на 2021 - 2025 роки</v>
      </c>
      <c r="B7" s="3" t="s">
        <v>1</v>
      </c>
      <c r="C7" s="24" t="s">
        <v>8</v>
      </c>
      <c r="D7" s="25" t="s">
        <v>6</v>
      </c>
      <c r="E7" s="5">
        <v>5</v>
      </c>
      <c r="F7" s="24"/>
      <c r="G7" s="181">
        <v>44383</v>
      </c>
      <c r="H7" s="4">
        <v>201</v>
      </c>
      <c r="I7" s="6" t="s">
        <v>7</v>
      </c>
      <c r="J7" s="14" t="s">
        <v>4</v>
      </c>
      <c r="K7" s="19"/>
      <c r="L7" s="19"/>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row>
    <row r="8" spans="1:251" ht="165" customHeight="1" x14ac:dyDescent="0.25">
      <c r="A8" s="2" t="s">
        <v>9</v>
      </c>
      <c r="B8" s="3" t="s">
        <v>10</v>
      </c>
      <c r="C8" s="4" t="s">
        <v>11</v>
      </c>
      <c r="D8" s="5">
        <v>6</v>
      </c>
      <c r="E8" s="5">
        <v>16</v>
      </c>
      <c r="F8" s="4"/>
      <c r="G8" s="181">
        <v>41417</v>
      </c>
      <c r="H8" s="198"/>
      <c r="I8" s="6" t="s">
        <v>12</v>
      </c>
      <c r="J8" s="6" t="s">
        <v>13</v>
      </c>
      <c r="K8" s="19"/>
      <c r="L8" s="19"/>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row>
    <row r="9" spans="1:251" ht="223.5" customHeight="1" x14ac:dyDescent="0.25">
      <c r="A9" s="2" t="s">
        <v>14</v>
      </c>
      <c r="B9" s="3" t="s">
        <v>10</v>
      </c>
      <c r="C9" s="4" t="s">
        <v>15</v>
      </c>
      <c r="D9" s="5">
        <v>7</v>
      </c>
      <c r="E9" s="5">
        <v>14</v>
      </c>
      <c r="F9" s="4"/>
      <c r="G9" s="181">
        <v>42800</v>
      </c>
      <c r="H9" s="4">
        <v>405</v>
      </c>
      <c r="I9" s="6" t="s">
        <v>16</v>
      </c>
      <c r="J9" s="6" t="s">
        <v>13</v>
      </c>
      <c r="K9" s="19"/>
      <c r="L9" s="19"/>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row>
    <row r="10" spans="1:251" s="28" customFormat="1" ht="123" customHeight="1" x14ac:dyDescent="0.2">
      <c r="A10" s="146" t="s">
        <v>17</v>
      </c>
      <c r="B10" s="67" t="s">
        <v>10</v>
      </c>
      <c r="C10" s="152" t="s">
        <v>15</v>
      </c>
      <c r="D10" s="141">
        <v>7</v>
      </c>
      <c r="E10" s="130">
        <v>19</v>
      </c>
      <c r="F10" s="152"/>
      <c r="G10" s="183">
        <v>43202</v>
      </c>
      <c r="H10" s="152">
        <v>682</v>
      </c>
      <c r="I10" s="151" t="s">
        <v>16</v>
      </c>
      <c r="J10" s="151" t="s">
        <v>13</v>
      </c>
    </row>
    <row r="11" spans="1:251" s="28" customFormat="1" ht="92.25" customHeight="1" x14ac:dyDescent="0.2">
      <c r="A11" s="146" t="s">
        <v>17</v>
      </c>
      <c r="B11" s="67" t="s">
        <v>10</v>
      </c>
      <c r="C11" s="152" t="s">
        <v>15</v>
      </c>
      <c r="D11" s="141">
        <v>7</v>
      </c>
      <c r="E11" s="130">
        <v>20</v>
      </c>
      <c r="F11" s="152"/>
      <c r="G11" s="183">
        <v>43293</v>
      </c>
      <c r="H11" s="152">
        <v>756</v>
      </c>
      <c r="I11" s="151" t="s">
        <v>18</v>
      </c>
      <c r="J11" s="151" t="s">
        <v>19</v>
      </c>
    </row>
    <row r="12" spans="1:251" s="28" customFormat="1" ht="123" customHeight="1" x14ac:dyDescent="0.2">
      <c r="A12" s="146" t="s">
        <v>17</v>
      </c>
      <c r="B12" s="67" t="s">
        <v>10</v>
      </c>
      <c r="C12" s="129" t="s">
        <v>15</v>
      </c>
      <c r="D12" s="133" t="s">
        <v>20</v>
      </c>
      <c r="E12" s="130">
        <v>26</v>
      </c>
      <c r="F12" s="129"/>
      <c r="G12" s="184">
        <v>43665</v>
      </c>
      <c r="H12" s="129">
        <v>1098</v>
      </c>
      <c r="I12" s="151" t="s">
        <v>18</v>
      </c>
      <c r="J12" s="151" t="s">
        <v>21</v>
      </c>
    </row>
    <row r="13" spans="1:251" s="9" customFormat="1" ht="169.5" customHeight="1" x14ac:dyDescent="0.2">
      <c r="A13" s="176" t="s">
        <v>150</v>
      </c>
      <c r="B13" s="3" t="s">
        <v>10</v>
      </c>
      <c r="C13" s="175" t="s">
        <v>151</v>
      </c>
      <c r="D13" s="5">
        <v>8</v>
      </c>
      <c r="E13" s="5">
        <v>10</v>
      </c>
      <c r="F13" s="4"/>
      <c r="G13" s="181">
        <v>44554</v>
      </c>
      <c r="H13" s="4">
        <v>371</v>
      </c>
      <c r="I13" s="32" t="s">
        <v>22</v>
      </c>
      <c r="J13" s="136" t="s">
        <v>152</v>
      </c>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row>
    <row r="14" spans="1:251" s="15" customFormat="1" ht="92.25" customHeight="1" x14ac:dyDescent="0.2">
      <c r="A14" s="2" t="s">
        <v>25</v>
      </c>
      <c r="B14" s="3" t="s">
        <v>10</v>
      </c>
      <c r="C14" s="4" t="s">
        <v>15</v>
      </c>
      <c r="D14" s="5" t="s">
        <v>20</v>
      </c>
      <c r="E14" s="5">
        <v>17</v>
      </c>
      <c r="F14" s="4"/>
      <c r="G14" s="181">
        <v>42930</v>
      </c>
      <c r="H14" s="4">
        <v>497</v>
      </c>
      <c r="I14" s="6" t="s">
        <v>26</v>
      </c>
      <c r="J14" s="6" t="s">
        <v>27</v>
      </c>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row>
    <row r="15" spans="1:251" s="15" customFormat="1" ht="155.25" customHeight="1" x14ac:dyDescent="0.2">
      <c r="A15" s="36" t="str">
        <f>HYPERLINK("http://oblrada-pl.gov.ua/sites/default/files/field/docs/191_2.pdf", "Внесено зміни")</f>
        <v>Внесено зміни</v>
      </c>
      <c r="B15" s="17" t="s">
        <v>10</v>
      </c>
      <c r="C15" s="30" t="s">
        <v>15</v>
      </c>
      <c r="D15" s="39">
        <v>8</v>
      </c>
      <c r="E15" s="130">
        <v>5</v>
      </c>
      <c r="F15" s="35"/>
      <c r="G15" s="185">
        <v>44383</v>
      </c>
      <c r="H15" s="35">
        <v>191</v>
      </c>
      <c r="I15" s="40" t="s">
        <v>26</v>
      </c>
      <c r="J15" s="40" t="s">
        <v>28</v>
      </c>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row>
    <row r="16" spans="1:251" s="29" customFormat="1" ht="116.25" customHeight="1" x14ac:dyDescent="0.2">
      <c r="A16" s="2" t="s">
        <v>29</v>
      </c>
      <c r="B16" s="3" t="s">
        <v>1</v>
      </c>
      <c r="C16" s="4" t="s">
        <v>30</v>
      </c>
      <c r="D16" s="25" t="s">
        <v>20</v>
      </c>
      <c r="E16" s="5">
        <v>24</v>
      </c>
      <c r="F16" s="4"/>
      <c r="G16" s="181">
        <v>43510</v>
      </c>
      <c r="H16" s="4">
        <v>1041</v>
      </c>
      <c r="I16" s="6" t="s">
        <v>7</v>
      </c>
      <c r="J16" s="6" t="s">
        <v>4</v>
      </c>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row>
    <row r="17" spans="1:251" s="29" customFormat="1" ht="67.5" customHeight="1" x14ac:dyDescent="0.2">
      <c r="A17" s="26" t="s">
        <v>17</v>
      </c>
      <c r="B17" s="17" t="s">
        <v>1</v>
      </c>
      <c r="C17" s="41" t="s">
        <v>30</v>
      </c>
      <c r="D17" s="39" t="s">
        <v>20</v>
      </c>
      <c r="E17" s="130">
        <v>33</v>
      </c>
      <c r="F17" s="35"/>
      <c r="G17" s="185">
        <v>43985</v>
      </c>
      <c r="H17" s="35">
        <v>1348</v>
      </c>
      <c r="I17" s="42" t="s">
        <v>7</v>
      </c>
      <c r="J17" s="42" t="s">
        <v>4</v>
      </c>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row>
    <row r="18" spans="1:251" s="29" customFormat="1" ht="132.75" customHeight="1" x14ac:dyDescent="0.2">
      <c r="A18" s="2" t="s">
        <v>31</v>
      </c>
      <c r="B18" s="3" t="s">
        <v>10</v>
      </c>
      <c r="C18" s="4" t="s">
        <v>30</v>
      </c>
      <c r="D18" s="25" t="s">
        <v>20</v>
      </c>
      <c r="E18" s="5">
        <v>24</v>
      </c>
      <c r="F18" s="4"/>
      <c r="G18" s="181">
        <v>43510</v>
      </c>
      <c r="H18" s="4">
        <v>1043</v>
      </c>
      <c r="I18" s="6" t="s">
        <v>18</v>
      </c>
      <c r="J18" s="6" t="s">
        <v>32</v>
      </c>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row>
    <row r="19" spans="1:251" s="29" customFormat="1" ht="121.5" customHeight="1" x14ac:dyDescent="0.2">
      <c r="A19" s="134" t="s">
        <v>17</v>
      </c>
      <c r="B19" s="67" t="s">
        <v>10</v>
      </c>
      <c r="C19" s="129" t="s">
        <v>30</v>
      </c>
      <c r="D19" s="124" t="s">
        <v>6</v>
      </c>
      <c r="E19" s="130">
        <v>10</v>
      </c>
      <c r="F19" s="129"/>
      <c r="G19" s="184">
        <v>44554</v>
      </c>
      <c r="H19" s="129">
        <v>360</v>
      </c>
      <c r="I19" s="123" t="s">
        <v>18</v>
      </c>
      <c r="J19" s="123" t="s">
        <v>32</v>
      </c>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row>
    <row r="20" spans="1:251" s="9" customFormat="1" ht="123" customHeight="1" x14ac:dyDescent="0.2">
      <c r="A20" s="10" t="str">
        <f>HYPERLINK("http://oblrada-pl.gov.ua/sites/default/files/field/docs/121_1.pdf", "Про продовження дії Обласної програми «Питна вода Полтавщини» на 2011 – 2020 роки до 2021 року включно")</f>
        <v>Про продовження дії Обласної програми «Питна вода Полтавщини» на 2011 – 2020 роки до 2021 року включно</v>
      </c>
      <c r="B20" s="43" t="s">
        <v>33</v>
      </c>
      <c r="C20" s="4">
        <v>2021</v>
      </c>
      <c r="D20" s="25" t="s">
        <v>6</v>
      </c>
      <c r="E20" s="5">
        <v>4</v>
      </c>
      <c r="F20" s="24"/>
      <c r="G20" s="181">
        <v>44250</v>
      </c>
      <c r="H20" s="4">
        <v>121</v>
      </c>
      <c r="I20" s="6" t="s">
        <v>34</v>
      </c>
      <c r="J20" s="6" t="s">
        <v>35</v>
      </c>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row>
    <row r="21" spans="1:251" s="20" customFormat="1" ht="123" customHeight="1" x14ac:dyDescent="0.25">
      <c r="A21" s="135" t="str">
        <f>HYPERLINK("http://oblrada-pl.gov.ua/sites/default/files/field/docs/190_2.pdf", "Внесено зміни")</f>
        <v>Внесено зміни</v>
      </c>
      <c r="B21" s="67" t="s">
        <v>33</v>
      </c>
      <c r="C21" s="129">
        <v>2021</v>
      </c>
      <c r="D21" s="130">
        <v>8</v>
      </c>
      <c r="E21" s="130">
        <v>5</v>
      </c>
      <c r="F21" s="129"/>
      <c r="G21" s="184">
        <v>44383</v>
      </c>
      <c r="H21" s="129">
        <v>190</v>
      </c>
      <c r="I21" s="123" t="s">
        <v>36</v>
      </c>
      <c r="J21" s="123" t="s">
        <v>37</v>
      </c>
    </row>
    <row r="22" spans="1:251" ht="228.75" customHeight="1" x14ac:dyDescent="0.25">
      <c r="A22" s="10" t="str">
        <f>HYPERLINK("http://oblrada-pl.gov.ua/doc/doc/554", "Про продовження дії Програми підтримки об’єднань співвласників багатоквартирних будинків та житлово-будівельних кооперативів Полтавської області для виконання заходів з енергозбереження на 2015 – 2020 роки до 2025 року включно")</f>
        <v>Про продовження дії Програми підтримки об’єднань співвласників багатоквартирних будинків та житлово-будівельних кооперативів Полтавської області для виконання заходів з енергозбереження на 2015 – 2020 роки до 2025 року включно</v>
      </c>
      <c r="B22" s="3" t="s">
        <v>33</v>
      </c>
      <c r="C22" s="24" t="s">
        <v>8</v>
      </c>
      <c r="D22" s="25" t="s">
        <v>6</v>
      </c>
      <c r="E22" s="5">
        <v>4</v>
      </c>
      <c r="F22" s="24"/>
      <c r="G22" s="181">
        <v>44250</v>
      </c>
      <c r="H22" s="4">
        <v>118</v>
      </c>
      <c r="I22" s="6" t="s">
        <v>34</v>
      </c>
      <c r="J22" s="32" t="s">
        <v>39</v>
      </c>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row>
    <row r="23" spans="1:251" ht="200.25" customHeight="1" x14ac:dyDescent="0.25">
      <c r="A23" s="2" t="s">
        <v>40</v>
      </c>
      <c r="B23" s="3" t="s">
        <v>33</v>
      </c>
      <c r="C23" s="24" t="s">
        <v>23</v>
      </c>
      <c r="D23" s="25" t="s">
        <v>20</v>
      </c>
      <c r="E23" s="5">
        <v>29</v>
      </c>
      <c r="F23" s="24"/>
      <c r="G23" s="186">
        <v>43819</v>
      </c>
      <c r="H23" s="63">
        <v>1245</v>
      </c>
      <c r="I23" s="32" t="s">
        <v>41</v>
      </c>
      <c r="J23" s="32" t="s">
        <v>42</v>
      </c>
      <c r="K23" s="1"/>
      <c r="L23" s="1"/>
    </row>
    <row r="24" spans="1:251" s="20" customFormat="1" ht="200.25" customHeight="1" x14ac:dyDescent="0.25">
      <c r="A24" s="135" t="str">
        <f>HYPERLINK("http://oblrada-pl.gov.ua/sites/default/files/field/docs/rishennya_268.pdf", "Внесено зміни")</f>
        <v>Внесено зміни</v>
      </c>
      <c r="B24" s="67" t="s">
        <v>33</v>
      </c>
      <c r="C24" s="68" t="s">
        <v>23</v>
      </c>
      <c r="D24" s="133" t="s">
        <v>6</v>
      </c>
      <c r="E24" s="130">
        <v>7</v>
      </c>
      <c r="F24" s="130">
        <v>1</v>
      </c>
      <c r="G24" s="187">
        <v>44490</v>
      </c>
      <c r="H24" s="145">
        <v>268</v>
      </c>
      <c r="I24" s="122" t="s">
        <v>43</v>
      </c>
      <c r="J24" s="122" t="s">
        <v>44</v>
      </c>
    </row>
    <row r="25" spans="1:251" s="20" customFormat="1" ht="200.25" customHeight="1" x14ac:dyDescent="0.25">
      <c r="A25" s="127" t="s">
        <v>17</v>
      </c>
      <c r="B25" s="67" t="s">
        <v>33</v>
      </c>
      <c r="C25" s="68" t="s">
        <v>23</v>
      </c>
      <c r="D25" s="124" t="s">
        <v>6</v>
      </c>
      <c r="E25" s="130">
        <v>8</v>
      </c>
      <c r="F25" s="121"/>
      <c r="G25" s="187">
        <v>44539</v>
      </c>
      <c r="H25" s="145">
        <v>323</v>
      </c>
      <c r="I25" s="122" t="s">
        <v>43</v>
      </c>
      <c r="J25" s="122" t="s">
        <v>153</v>
      </c>
    </row>
    <row r="26" spans="1:251" ht="186.75" customHeight="1" x14ac:dyDescent="0.25">
      <c r="A26" s="10" t="str">
        <f>HYPERLINK("http://oblrada-pl.gov.ua/sites/default/files/field/docs/40_2.pdf", "Комплексна програма комунікацій влади з громадськістю та розвитку інформаційної сфери в Полтавській області на 2021-2023 роки")</f>
        <v>Комплексна програма комунікацій влади з громадськістю та розвитку інформаційної сфери в Полтавській області на 2021-2023 роки</v>
      </c>
      <c r="B26" s="3" t="s">
        <v>45</v>
      </c>
      <c r="C26" s="24" t="s">
        <v>46</v>
      </c>
      <c r="D26" s="25" t="s">
        <v>6</v>
      </c>
      <c r="E26" s="5">
        <v>2</v>
      </c>
      <c r="F26" s="24"/>
      <c r="G26" s="181">
        <v>44194</v>
      </c>
      <c r="H26" s="4">
        <v>40</v>
      </c>
      <c r="I26" s="6" t="s">
        <v>47</v>
      </c>
      <c r="J26" s="32" t="s">
        <v>48</v>
      </c>
      <c r="K26" s="1"/>
      <c r="L26" s="1"/>
    </row>
    <row r="27" spans="1:251" s="20" customFormat="1" ht="234" customHeight="1" x14ac:dyDescent="0.25">
      <c r="A27" s="127" t="s">
        <v>17</v>
      </c>
      <c r="B27" s="67" t="s">
        <v>45</v>
      </c>
      <c r="C27" s="121" t="s">
        <v>46</v>
      </c>
      <c r="D27" s="124" t="s">
        <v>6</v>
      </c>
      <c r="E27" s="130">
        <v>10</v>
      </c>
      <c r="F27" s="121"/>
      <c r="G27" s="184">
        <v>44554</v>
      </c>
      <c r="H27" s="129">
        <v>366</v>
      </c>
      <c r="I27" s="125" t="s">
        <v>47</v>
      </c>
      <c r="J27" s="125" t="s">
        <v>164</v>
      </c>
      <c r="K27" s="122"/>
    </row>
    <row r="28" spans="1:251" s="52" customFormat="1" ht="184.5" customHeight="1" x14ac:dyDescent="0.2">
      <c r="A28" s="127" t="str">
        <f>HYPERLINK("http://oblrada-pl.gov.ua/sites/default/files/field/docs/36_2.pdf", "Програма розвитку та підтримки Полтавського обласного комунального підприємства «Аеропорт-Полтава» на 2021-2023 роки")</f>
        <v>Програма розвитку та підтримки Полтавського обласного комунального підприємства «Аеропорт-Полтава» на 2021-2023 роки</v>
      </c>
      <c r="B28" s="51" t="s">
        <v>49</v>
      </c>
      <c r="C28" s="24" t="s">
        <v>46</v>
      </c>
      <c r="D28" s="25" t="s">
        <v>6</v>
      </c>
      <c r="E28" s="5">
        <v>2</v>
      </c>
      <c r="F28" s="24"/>
      <c r="G28" s="181">
        <v>44194</v>
      </c>
      <c r="H28" s="4">
        <v>36</v>
      </c>
      <c r="I28" s="6" t="s">
        <v>50</v>
      </c>
      <c r="J28" s="6" t="s">
        <v>51</v>
      </c>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row>
    <row r="29" spans="1:251" s="8" customFormat="1" ht="203.25" customHeight="1" x14ac:dyDescent="0.2">
      <c r="A29" s="135" t="str">
        <f>HYPERLINK("http://oblrada-pl.gov.ua/sites/default/files/field/docs/193_1.pdf", "Внесено зміни")</f>
        <v>Внесено зміни</v>
      </c>
      <c r="B29" s="67" t="s">
        <v>49</v>
      </c>
      <c r="C29" s="121" t="s">
        <v>46</v>
      </c>
      <c r="D29" s="149" t="s">
        <v>6</v>
      </c>
      <c r="E29" s="130">
        <v>5</v>
      </c>
      <c r="F29" s="150"/>
      <c r="G29" s="183">
        <v>44383</v>
      </c>
      <c r="H29" s="152">
        <v>193</v>
      </c>
      <c r="I29" s="123" t="s">
        <v>52</v>
      </c>
      <c r="J29" s="123" t="s">
        <v>51</v>
      </c>
    </row>
    <row r="30" spans="1:251" s="15" customFormat="1" ht="195" customHeight="1" x14ac:dyDescent="0.2">
      <c r="A30" s="135" t="str">
        <f>HYPERLINK("http://oblrada-pl.gov.ua/sites/default/files/field/docs/rishennya_269.pdf", "Внесено зміни")</f>
        <v>Внесено зміни</v>
      </c>
      <c r="B30" s="21" t="s">
        <v>49</v>
      </c>
      <c r="C30" s="22" t="s">
        <v>46</v>
      </c>
      <c r="D30" s="55" t="s">
        <v>6</v>
      </c>
      <c r="E30" s="130">
        <v>7</v>
      </c>
      <c r="F30" s="211"/>
      <c r="G30" s="188">
        <v>44490</v>
      </c>
      <c r="H30" s="199">
        <v>269</v>
      </c>
      <c r="I30" s="23" t="s">
        <v>52</v>
      </c>
      <c r="J30" s="23" t="s">
        <v>51</v>
      </c>
    </row>
    <row r="31" spans="1:251" s="15" customFormat="1" ht="195" customHeight="1" x14ac:dyDescent="0.2">
      <c r="A31" s="132" t="s">
        <v>17</v>
      </c>
      <c r="B31" s="21" t="s">
        <v>49</v>
      </c>
      <c r="C31" s="22" t="s">
        <v>46</v>
      </c>
      <c r="D31" s="128" t="s">
        <v>6</v>
      </c>
      <c r="E31" s="130">
        <v>10</v>
      </c>
      <c r="F31" s="211"/>
      <c r="G31" s="188">
        <v>44554</v>
      </c>
      <c r="H31" s="199">
        <v>356</v>
      </c>
      <c r="I31" s="178" t="s">
        <v>52</v>
      </c>
      <c r="J31" s="23" t="s">
        <v>51</v>
      </c>
    </row>
    <row r="32" spans="1:251" ht="104.25" customHeight="1" x14ac:dyDescent="0.25">
      <c r="A32" s="10" t="str">
        <f>HYPERLINK("http://oblrada-pl.gov.ua/sites/default/files/field/docs/51_1.pdf", "Комплексна Програма розвитку культури і мистецтва в Полтавській області на 2021-2025 роки")</f>
        <v>Комплексна Програма розвитку культури і мистецтва в Полтавській області на 2021-2025 роки</v>
      </c>
      <c r="B32" s="56" t="s">
        <v>53</v>
      </c>
      <c r="C32" s="24" t="s">
        <v>8</v>
      </c>
      <c r="D32" s="25" t="s">
        <v>6</v>
      </c>
      <c r="E32" s="5">
        <v>2</v>
      </c>
      <c r="F32" s="24"/>
      <c r="G32" s="181">
        <v>44194</v>
      </c>
      <c r="H32" s="4">
        <v>51</v>
      </c>
      <c r="I32" s="6" t="s">
        <v>54</v>
      </c>
      <c r="J32" s="6" t="s">
        <v>55</v>
      </c>
      <c r="K32" s="1"/>
      <c r="L32" s="1"/>
    </row>
    <row r="33" spans="1:215" ht="104.25" customHeight="1" x14ac:dyDescent="0.25">
      <c r="A33" s="46" t="str">
        <f>HYPERLINK("http://oblrada-pl.gov.ua/sites/default/files/field/docs/rishennya_273.pdf", "Внесено зміни")</f>
        <v>Внесено зміни</v>
      </c>
      <c r="B33" s="57" t="s">
        <v>53</v>
      </c>
      <c r="C33" s="47" t="s">
        <v>8</v>
      </c>
      <c r="D33" s="48" t="s">
        <v>6</v>
      </c>
      <c r="E33" s="130">
        <v>7</v>
      </c>
      <c r="F33" s="212"/>
      <c r="G33" s="189">
        <v>44490</v>
      </c>
      <c r="H33" s="200">
        <v>273</v>
      </c>
      <c r="I33" s="49" t="s">
        <v>54</v>
      </c>
      <c r="J33" s="49" t="s">
        <v>56</v>
      </c>
      <c r="K33" s="1"/>
      <c r="L33" s="1"/>
    </row>
    <row r="34" spans="1:215" ht="129" customHeight="1" x14ac:dyDescent="0.25">
      <c r="A34" s="171" t="s">
        <v>17</v>
      </c>
      <c r="B34" s="57" t="s">
        <v>53</v>
      </c>
      <c r="C34" s="47" t="s">
        <v>8</v>
      </c>
      <c r="D34" s="120" t="s">
        <v>6</v>
      </c>
      <c r="E34" s="130">
        <v>10</v>
      </c>
      <c r="F34" s="212"/>
      <c r="G34" s="189">
        <v>44554</v>
      </c>
      <c r="H34" s="200">
        <v>364</v>
      </c>
      <c r="I34" s="170" t="s">
        <v>161</v>
      </c>
      <c r="J34" s="170" t="s">
        <v>146</v>
      </c>
      <c r="K34" s="1"/>
      <c r="L34" s="1"/>
    </row>
    <row r="35" spans="1:215" ht="87.75" customHeight="1" x14ac:dyDescent="0.25">
      <c r="A35" s="10" t="str">
        <f>HYPERLINK("http://oblrada-pl.gov.ua/sites/default/files/field/docs/52_0.pdf", "Програма збереження культурної спадщини Полтавської області на 2021-2023 роки")</f>
        <v>Програма збереження культурної спадщини Полтавської області на 2021-2023 роки</v>
      </c>
      <c r="B35" s="56" t="s">
        <v>53</v>
      </c>
      <c r="C35" s="24" t="s">
        <v>46</v>
      </c>
      <c r="D35" s="25" t="s">
        <v>6</v>
      </c>
      <c r="E35" s="5">
        <v>2</v>
      </c>
      <c r="F35" s="24"/>
      <c r="G35" s="181">
        <v>44194</v>
      </c>
      <c r="H35" s="4">
        <v>52</v>
      </c>
      <c r="I35" s="6" t="s">
        <v>54</v>
      </c>
      <c r="J35" s="6" t="s">
        <v>55</v>
      </c>
      <c r="K35" s="1"/>
      <c r="L35" s="1"/>
    </row>
    <row r="36" spans="1:215" ht="89.25" customHeight="1" x14ac:dyDescent="0.25">
      <c r="A36" s="2" t="s">
        <v>57</v>
      </c>
      <c r="B36" s="56" t="s">
        <v>53</v>
      </c>
      <c r="C36" s="4" t="s">
        <v>58</v>
      </c>
      <c r="D36" s="5">
        <v>7</v>
      </c>
      <c r="E36" s="5">
        <v>18</v>
      </c>
      <c r="F36" s="4">
        <v>2</v>
      </c>
      <c r="G36" s="181">
        <v>43091</v>
      </c>
      <c r="H36" s="4">
        <v>584</v>
      </c>
      <c r="I36" s="6" t="s">
        <v>54</v>
      </c>
      <c r="J36" s="6" t="s">
        <v>56</v>
      </c>
      <c r="K36" s="1"/>
      <c r="L36" s="1"/>
    </row>
    <row r="37" spans="1:215" s="20" customFormat="1" ht="61.5" customHeight="1" x14ac:dyDescent="0.25">
      <c r="A37" s="146" t="s">
        <v>17</v>
      </c>
      <c r="B37" s="67" t="s">
        <v>53</v>
      </c>
      <c r="C37" s="147" t="s">
        <v>59</v>
      </c>
      <c r="D37" s="148" t="s">
        <v>20</v>
      </c>
      <c r="E37" s="130">
        <v>20</v>
      </c>
      <c r="F37" s="129"/>
      <c r="G37" s="184">
        <v>43293</v>
      </c>
      <c r="H37" s="129">
        <v>748</v>
      </c>
      <c r="I37" s="123" t="s">
        <v>54</v>
      </c>
      <c r="J37" s="123" t="s">
        <v>56</v>
      </c>
    </row>
    <row r="38" spans="1:215" s="20" customFormat="1" ht="61.5" customHeight="1" x14ac:dyDescent="0.25">
      <c r="A38" s="146" t="s">
        <v>17</v>
      </c>
      <c r="B38" s="67" t="s">
        <v>53</v>
      </c>
      <c r="C38" s="147" t="s">
        <v>59</v>
      </c>
      <c r="D38" s="130">
        <v>7</v>
      </c>
      <c r="E38" s="130">
        <v>23</v>
      </c>
      <c r="F38" s="129"/>
      <c r="G38" s="184">
        <v>43455</v>
      </c>
      <c r="H38" s="129">
        <v>969</v>
      </c>
      <c r="I38" s="123" t="s">
        <v>54</v>
      </c>
      <c r="J38" s="123" t="s">
        <v>56</v>
      </c>
    </row>
    <row r="39" spans="1:215" s="58" customFormat="1" ht="61.5" customHeight="1" x14ac:dyDescent="0.25">
      <c r="A39" s="146" t="s">
        <v>17</v>
      </c>
      <c r="B39" s="67" t="s">
        <v>53</v>
      </c>
      <c r="C39" s="147" t="s">
        <v>59</v>
      </c>
      <c r="D39" s="130">
        <v>7</v>
      </c>
      <c r="E39" s="130">
        <v>31</v>
      </c>
      <c r="F39" s="129"/>
      <c r="G39" s="184">
        <v>43889</v>
      </c>
      <c r="H39" s="129">
        <v>1292</v>
      </c>
      <c r="I39" s="123" t="s">
        <v>54</v>
      </c>
      <c r="J39" s="123" t="s">
        <v>60</v>
      </c>
    </row>
    <row r="40" spans="1:215" s="20" customFormat="1" ht="61.5" customHeight="1" x14ac:dyDescent="0.25">
      <c r="A40" s="146" t="s">
        <v>17</v>
      </c>
      <c r="B40" s="67" t="s">
        <v>53</v>
      </c>
      <c r="C40" s="147" t="s">
        <v>59</v>
      </c>
      <c r="D40" s="130">
        <v>7</v>
      </c>
      <c r="E40" s="130">
        <v>34</v>
      </c>
      <c r="F40" s="129">
        <v>3</v>
      </c>
      <c r="G40" s="184">
        <v>44147</v>
      </c>
      <c r="H40" s="129">
        <v>1399</v>
      </c>
      <c r="I40" s="123" t="s">
        <v>54</v>
      </c>
      <c r="J40" s="123" t="s">
        <v>60</v>
      </c>
    </row>
    <row r="41" spans="1:215" s="9" customFormat="1" ht="123" customHeight="1" x14ac:dyDescent="0.2">
      <c r="A41" s="2" t="s">
        <v>61</v>
      </c>
      <c r="B41" s="3" t="s">
        <v>62</v>
      </c>
      <c r="C41" s="4" t="s">
        <v>58</v>
      </c>
      <c r="D41" s="5">
        <v>7</v>
      </c>
      <c r="E41" s="5">
        <v>18</v>
      </c>
      <c r="F41" s="4">
        <v>2</v>
      </c>
      <c r="G41" s="181">
        <v>43091</v>
      </c>
      <c r="H41" s="4">
        <v>582</v>
      </c>
      <c r="I41" s="6" t="s">
        <v>63</v>
      </c>
      <c r="J41" s="6" t="s">
        <v>64</v>
      </c>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row>
    <row r="42" spans="1:215" s="15" customFormat="1" ht="92.25" customHeight="1" x14ac:dyDescent="0.2">
      <c r="A42" s="10" t="str">
        <f>HYPERLINK("http://oblrada-pl.gov.ua/sites/default/files/field/docs/41_1.pdf", "Обласна програма з реалізації молодіжної політики на 2021 - 2025 роки")</f>
        <v>Обласна програма з реалізації молодіжної політики на 2021 - 2025 роки</v>
      </c>
      <c r="B42" s="3" t="s">
        <v>62</v>
      </c>
      <c r="C42" s="24" t="s">
        <v>8</v>
      </c>
      <c r="D42" s="25" t="s">
        <v>6</v>
      </c>
      <c r="E42" s="5">
        <v>2</v>
      </c>
      <c r="F42" s="24"/>
      <c r="G42" s="181">
        <v>44194</v>
      </c>
      <c r="H42" s="4">
        <v>41</v>
      </c>
      <c r="I42" s="6" t="s">
        <v>65</v>
      </c>
      <c r="J42" s="6" t="s">
        <v>66</v>
      </c>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row>
    <row r="43" spans="1:215" ht="90" customHeight="1" x14ac:dyDescent="0.25">
      <c r="A43" s="10" t="str">
        <f>HYPERLINK("http://oblrada-pl.gov.ua/sites/default/files/field/docs/47_0.pdf", "Програма ""Розвиток освітнього простору Полтавщини"" на 2021-2025 роки")</f>
        <v>Програма "Розвиток освітнього простору Полтавщини" на 2021-2025 роки</v>
      </c>
      <c r="B43" s="59" t="s">
        <v>53</v>
      </c>
      <c r="C43" s="24" t="s">
        <v>67</v>
      </c>
      <c r="D43" s="25" t="s">
        <v>6</v>
      </c>
      <c r="E43" s="5">
        <v>2</v>
      </c>
      <c r="F43" s="24"/>
      <c r="G43" s="181">
        <v>44194</v>
      </c>
      <c r="H43" s="4">
        <v>47</v>
      </c>
      <c r="I43" s="60" t="s">
        <v>68</v>
      </c>
      <c r="J43" s="60" t="s">
        <v>69</v>
      </c>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row>
    <row r="44" spans="1:215" s="20" customFormat="1" ht="91.5" customHeight="1" x14ac:dyDescent="0.25">
      <c r="A44" s="135" t="str">
        <f>HYPERLINK("http://oblrada-pl.gov.ua/sites/default/files/field/docs/202_1.pdf", "Внесено зміни")</f>
        <v>Внесено зміни</v>
      </c>
      <c r="B44" s="67" t="s">
        <v>53</v>
      </c>
      <c r="C44" s="121" t="s">
        <v>8</v>
      </c>
      <c r="D44" s="133" t="s">
        <v>6</v>
      </c>
      <c r="E44" s="130">
        <v>5</v>
      </c>
      <c r="F44" s="121"/>
      <c r="G44" s="184">
        <v>44383</v>
      </c>
      <c r="H44" s="129">
        <v>202</v>
      </c>
      <c r="I44" s="139" t="s">
        <v>68</v>
      </c>
      <c r="J44" s="139" t="s">
        <v>69</v>
      </c>
    </row>
    <row r="45" spans="1:215" s="20" customFormat="1" ht="91.5" customHeight="1" x14ac:dyDescent="0.25">
      <c r="A45" s="135" t="str">
        <f>HYPERLINK("http://oblrada-pl.gov.ua/sites/default/files/field/docs/rishennya_272.pdf", "Внесено зміни")</f>
        <v>Внесено зміни</v>
      </c>
      <c r="B45" s="67" t="s">
        <v>53</v>
      </c>
      <c r="C45" s="68" t="s">
        <v>8</v>
      </c>
      <c r="D45" s="69" t="s">
        <v>6</v>
      </c>
      <c r="E45" s="130">
        <v>7</v>
      </c>
      <c r="F45" s="121"/>
      <c r="G45" s="184">
        <v>44490</v>
      </c>
      <c r="H45" s="129">
        <v>272</v>
      </c>
      <c r="I45" s="144" t="s">
        <v>68</v>
      </c>
      <c r="J45" s="144" t="s">
        <v>56</v>
      </c>
    </row>
    <row r="46" spans="1:215" s="29" customFormat="1" ht="102.75" customHeight="1" x14ac:dyDescent="0.2">
      <c r="A46" s="10" t="str">
        <f>HYPERLINK("http://oblrada-pl.gov.ua/sites/default/files/field/docs/135.pdf", "Регіональна програма ""Дітям Полтавщини - якісне харчування"" на 2021 - 2024 роки")</f>
        <v>Регіональна програма "Дітям Полтавщини - якісне харчування" на 2021 - 2024 роки</v>
      </c>
      <c r="B46" s="3" t="s">
        <v>53</v>
      </c>
      <c r="C46" s="24" t="s">
        <v>70</v>
      </c>
      <c r="D46" s="25" t="s">
        <v>6</v>
      </c>
      <c r="E46" s="5">
        <v>4</v>
      </c>
      <c r="F46" s="4">
        <v>2</v>
      </c>
      <c r="G46" s="181">
        <v>44295</v>
      </c>
      <c r="H46" s="201">
        <v>135</v>
      </c>
      <c r="I46" s="6" t="s">
        <v>68</v>
      </c>
      <c r="J46" s="6" t="s">
        <v>56</v>
      </c>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row>
    <row r="47" spans="1:215" s="8" customFormat="1" ht="69" customHeight="1" x14ac:dyDescent="0.2">
      <c r="A47" s="135" t="str">
        <f>HYPERLINK("http://oblrada-pl.gov.ua/sites/default/files/field/docs/203_1.pdf", "Внесено зміни")</f>
        <v>Внесено зміни</v>
      </c>
      <c r="B47" s="67" t="s">
        <v>53</v>
      </c>
      <c r="C47" s="121" t="s">
        <v>70</v>
      </c>
      <c r="D47" s="133" t="s">
        <v>6</v>
      </c>
      <c r="E47" s="130">
        <v>5</v>
      </c>
      <c r="F47" s="121"/>
      <c r="G47" s="184">
        <v>44383</v>
      </c>
      <c r="H47" s="129">
        <v>203</v>
      </c>
      <c r="I47" s="123" t="s">
        <v>68</v>
      </c>
      <c r="J47" s="123" t="s">
        <v>56</v>
      </c>
    </row>
    <row r="48" spans="1:215" s="29" customFormat="1" ht="102.75" customHeight="1" x14ac:dyDescent="0.2">
      <c r="A48" s="10" t="str">
        <f>HYPERLINK("http://oblrada-pl.gov.ua/sites/default/files/field/docs/136.pdf", "Обласна програма національно-патріотичного виховання дітей та молоді на 2021 - 2025 роки")</f>
        <v>Обласна програма національно-патріотичного виховання дітей та молоді на 2021 - 2025 роки</v>
      </c>
      <c r="B48" s="3" t="s">
        <v>53</v>
      </c>
      <c r="C48" s="24" t="s">
        <v>67</v>
      </c>
      <c r="D48" s="25" t="s">
        <v>6</v>
      </c>
      <c r="E48" s="5">
        <v>4</v>
      </c>
      <c r="F48" s="4">
        <v>2</v>
      </c>
      <c r="G48" s="181">
        <v>44295</v>
      </c>
      <c r="H48" s="201">
        <v>136</v>
      </c>
      <c r="I48" s="6" t="s">
        <v>71</v>
      </c>
      <c r="J48" s="6" t="s">
        <v>56</v>
      </c>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row>
    <row r="49" spans="1:223" s="58" customFormat="1" ht="67.5" customHeight="1" x14ac:dyDescent="0.25">
      <c r="A49" s="135" t="str">
        <f>HYPERLINK("http://oblrada-pl.gov.ua/sites/default/files/field/docs/204_1.pdf", "Внесено зміни")</f>
        <v>Внесено зміни</v>
      </c>
      <c r="B49" s="67" t="s">
        <v>53</v>
      </c>
      <c r="C49" s="121" t="s">
        <v>8</v>
      </c>
      <c r="D49" s="133" t="s">
        <v>6</v>
      </c>
      <c r="E49" s="130">
        <v>5</v>
      </c>
      <c r="F49" s="121"/>
      <c r="G49" s="184">
        <v>44383</v>
      </c>
      <c r="H49" s="129">
        <v>204</v>
      </c>
      <c r="I49" s="123" t="s">
        <v>71</v>
      </c>
      <c r="J49" s="123" t="s">
        <v>56</v>
      </c>
    </row>
    <row r="50" spans="1:223" ht="123" customHeight="1" x14ac:dyDescent="0.25">
      <c r="A50" s="10" t="str">
        <f>HYPERLINK("http://oblrada-pl.gov.ua/sites/default/files/field/docs/137.pdf", "Регіональна програма підтримки наукової та інноваційної діяльності у Полтавській області на 2021-2024 роки")</f>
        <v>Регіональна програма підтримки наукової та інноваційної діяльності у Полтавській області на 2021-2024 роки</v>
      </c>
      <c r="B50" s="3" t="s">
        <v>53</v>
      </c>
      <c r="C50" s="11" t="s">
        <v>70</v>
      </c>
      <c r="D50" s="25" t="s">
        <v>6</v>
      </c>
      <c r="E50" s="5">
        <v>4</v>
      </c>
      <c r="F50" s="4">
        <v>2</v>
      </c>
      <c r="G50" s="181">
        <v>44295</v>
      </c>
      <c r="H50" s="197">
        <v>137</v>
      </c>
      <c r="I50" s="6" t="s">
        <v>72</v>
      </c>
      <c r="J50" s="6" t="s">
        <v>69</v>
      </c>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c r="FO50" s="20"/>
      <c r="FP50" s="20"/>
      <c r="FQ50" s="20"/>
      <c r="FR50" s="20"/>
      <c r="FS50" s="20"/>
      <c r="FT50" s="20"/>
      <c r="FU50" s="20"/>
      <c r="FV50" s="20"/>
      <c r="FW50" s="20"/>
      <c r="FX50" s="20"/>
      <c r="FY50" s="20"/>
      <c r="FZ50" s="20"/>
      <c r="GA50" s="20"/>
      <c r="GB50" s="20"/>
      <c r="GC50" s="20"/>
      <c r="GD50" s="20"/>
      <c r="GE50" s="20"/>
      <c r="GF50" s="20"/>
      <c r="GG50" s="20"/>
      <c r="GH50" s="20"/>
      <c r="GI50" s="20"/>
      <c r="GJ50" s="20"/>
      <c r="GK50" s="20"/>
      <c r="GL50" s="20"/>
      <c r="GM50" s="20"/>
      <c r="GN50" s="20"/>
      <c r="GO50" s="20"/>
      <c r="GP50" s="20"/>
      <c r="GQ50" s="20"/>
      <c r="GR50" s="20"/>
      <c r="GS50" s="20"/>
      <c r="GT50" s="20"/>
      <c r="GU50" s="20"/>
      <c r="GV50" s="20"/>
      <c r="GW50" s="20"/>
      <c r="GX50" s="20"/>
      <c r="GY50" s="20"/>
      <c r="GZ50" s="20"/>
      <c r="HA50" s="20"/>
      <c r="HB50" s="20"/>
      <c r="HC50" s="20"/>
      <c r="HD50" s="20"/>
      <c r="HE50" s="20"/>
      <c r="HF50" s="20"/>
      <c r="HG50" s="20"/>
    </row>
    <row r="51" spans="1:223" s="15" customFormat="1" ht="138.75" customHeight="1" x14ac:dyDescent="0.2">
      <c r="A51" s="10" t="str">
        <f>HYPERLINK("http://oblrada-pl.gov.ua/sites/default/files/field/docs/126_1.pdf", "Програма правової освіти населення Полтавської області на 2021 – 2025 роки")</f>
        <v>Програма правової освіти населення Полтавської області на 2021 – 2025 роки</v>
      </c>
      <c r="B51" s="3" t="s">
        <v>53</v>
      </c>
      <c r="C51" s="24" t="s">
        <v>8</v>
      </c>
      <c r="D51" s="25" t="s">
        <v>6</v>
      </c>
      <c r="E51" s="5">
        <v>4</v>
      </c>
      <c r="F51" s="24"/>
      <c r="G51" s="181">
        <v>44250</v>
      </c>
      <c r="H51" s="4">
        <v>126</v>
      </c>
      <c r="I51" s="32" t="s">
        <v>73</v>
      </c>
      <c r="J51" s="6" t="s">
        <v>74</v>
      </c>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row>
    <row r="52" spans="1:223" s="15" customFormat="1" ht="138.75" customHeight="1" x14ac:dyDescent="0.2">
      <c r="A52" s="10" t="str">
        <f>HYPERLINK("http://oblrada-pl.gov.ua/sites/default/files/field/docs/56_0.pdf", "Обласна Програма розвитку та підтримки комунальних закладів охорони здоров’я Полтавської обласної ради на 2021 рік ")</f>
        <v xml:space="preserve">Обласна Програма розвитку та підтримки комунальних закладів охорони здоров’я Полтавської обласної ради на 2021 рік </v>
      </c>
      <c r="B52" s="3" t="s">
        <v>75</v>
      </c>
      <c r="C52" s="4">
        <v>2021</v>
      </c>
      <c r="D52" s="25" t="s">
        <v>6</v>
      </c>
      <c r="E52" s="5">
        <v>2</v>
      </c>
      <c r="F52" s="4"/>
      <c r="G52" s="181">
        <v>44194</v>
      </c>
      <c r="H52" s="4">
        <v>56</v>
      </c>
      <c r="I52" s="6" t="s">
        <v>76</v>
      </c>
      <c r="J52" s="6" t="s">
        <v>77</v>
      </c>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row>
    <row r="53" spans="1:223" s="65" customFormat="1" ht="230.25" customHeight="1" x14ac:dyDescent="0.2">
      <c r="A53" s="10" t="str">
        <f>HYPERLINK("http://oblrada-pl.gov.ua/sites/default/files/field/docs/rishennya_263.pdf", "Обласна Програма реконструкції та оснащення приймальних відділень лікарень планового лікування, які надають вторинну (спеціалізовану) медичну допомогу населенню Полтавської області на 2022 ‒ 2025 роки.")</f>
        <v>Обласна Програма реконструкції та оснащення приймальних відділень лікарень планового лікування, які надають вторинну (спеціалізовану) медичну допомогу населенню Полтавської області на 2022 ‒ 2025 роки.</v>
      </c>
      <c r="B53" s="3" t="s">
        <v>75</v>
      </c>
      <c r="C53" s="63" t="s">
        <v>78</v>
      </c>
      <c r="D53" s="13">
        <v>8</v>
      </c>
      <c r="E53" s="5">
        <v>7</v>
      </c>
      <c r="F53" s="24"/>
      <c r="G53" s="181">
        <v>44490</v>
      </c>
      <c r="H53" s="4">
        <v>263</v>
      </c>
      <c r="I53" s="32" t="s">
        <v>79</v>
      </c>
      <c r="J53" s="32" t="s">
        <v>77</v>
      </c>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c r="EO53" s="64"/>
      <c r="EP53" s="64"/>
      <c r="EQ53" s="64"/>
      <c r="ER53" s="64"/>
      <c r="ES53" s="64"/>
      <c r="ET53" s="64"/>
      <c r="EU53" s="64"/>
      <c r="EV53" s="64"/>
      <c r="EW53" s="64"/>
      <c r="EX53" s="64"/>
      <c r="EY53" s="64"/>
      <c r="EZ53" s="64"/>
      <c r="FA53" s="64"/>
      <c r="FB53" s="64"/>
      <c r="FC53" s="64"/>
      <c r="FD53" s="64"/>
      <c r="FE53" s="64"/>
      <c r="FF53" s="64"/>
      <c r="FG53" s="64"/>
      <c r="FH53" s="64"/>
      <c r="FI53" s="64"/>
      <c r="FJ53" s="64"/>
      <c r="FK53" s="64"/>
      <c r="FL53" s="64"/>
      <c r="FM53" s="64"/>
      <c r="FN53" s="64"/>
      <c r="FO53" s="64"/>
      <c r="FP53" s="64"/>
      <c r="FQ53" s="64"/>
      <c r="FR53" s="64"/>
      <c r="FS53" s="64"/>
      <c r="FT53" s="64"/>
      <c r="FU53" s="64"/>
      <c r="FV53" s="64"/>
      <c r="FW53" s="64"/>
      <c r="FX53" s="64"/>
      <c r="FY53" s="64"/>
      <c r="FZ53" s="64"/>
      <c r="GA53" s="64"/>
      <c r="GB53" s="64"/>
      <c r="GC53" s="64"/>
      <c r="GD53" s="64"/>
      <c r="GE53" s="64"/>
      <c r="GF53" s="64"/>
      <c r="GG53" s="64"/>
      <c r="GH53" s="64"/>
      <c r="GI53" s="64"/>
      <c r="GJ53" s="64"/>
      <c r="GK53" s="64"/>
      <c r="GL53" s="64"/>
      <c r="GM53" s="64"/>
      <c r="GN53" s="64"/>
      <c r="GO53" s="64"/>
      <c r="GP53" s="64"/>
      <c r="GQ53" s="64"/>
      <c r="GR53" s="64"/>
      <c r="GS53" s="64"/>
      <c r="GT53" s="64"/>
      <c r="GU53" s="64"/>
      <c r="GV53" s="64"/>
      <c r="GW53" s="64"/>
      <c r="GX53" s="64"/>
      <c r="GY53" s="64"/>
      <c r="GZ53" s="64"/>
      <c r="HA53" s="64"/>
      <c r="HB53" s="64"/>
      <c r="HC53" s="64"/>
      <c r="HD53" s="64"/>
      <c r="HE53" s="64"/>
      <c r="HF53" s="64"/>
      <c r="HG53" s="64"/>
    </row>
    <row r="54" spans="1:223" ht="116.25" customHeight="1" x14ac:dyDescent="0.25">
      <c r="A54" s="10" t="str">
        <f>HYPERLINK("http://oblrada-pl.gov.ua/sites/default/files/field/docs/32_0.pdf", "Комплексна програма розвитку малого і середнього підприємництва у Полтавській області на 2021 - 2023 роки ")</f>
        <v xml:space="preserve">Комплексна програма розвитку малого і середнього підприємництва у Полтавській області на 2021 - 2023 роки </v>
      </c>
      <c r="B54" s="3" t="s">
        <v>80</v>
      </c>
      <c r="C54" s="24" t="s">
        <v>46</v>
      </c>
      <c r="D54" s="25" t="s">
        <v>6</v>
      </c>
      <c r="E54" s="5">
        <v>2</v>
      </c>
      <c r="F54" s="24"/>
      <c r="G54" s="181">
        <v>44194</v>
      </c>
      <c r="H54" s="4">
        <v>32</v>
      </c>
      <c r="I54" s="6" t="s">
        <v>81</v>
      </c>
      <c r="J54" s="6" t="s">
        <v>24</v>
      </c>
      <c r="K54" s="1"/>
      <c r="L54" s="1"/>
    </row>
    <row r="55" spans="1:223" ht="89.25" customHeight="1" x14ac:dyDescent="0.25">
      <c r="A55" s="2" t="s">
        <v>82</v>
      </c>
      <c r="B55" s="3" t="s">
        <v>80</v>
      </c>
      <c r="C55" s="24" t="s">
        <v>5</v>
      </c>
      <c r="D55" s="25" t="s">
        <v>20</v>
      </c>
      <c r="E55" s="5">
        <v>29</v>
      </c>
      <c r="F55" s="213"/>
      <c r="G55" s="181">
        <v>43819</v>
      </c>
      <c r="H55" s="4">
        <v>1242</v>
      </c>
      <c r="I55" s="6" t="s">
        <v>81</v>
      </c>
      <c r="J55" s="6" t="s">
        <v>24</v>
      </c>
      <c r="K55" s="1"/>
      <c r="L55" s="1"/>
    </row>
    <row r="56" spans="1:223" s="20" customFormat="1" ht="89.25" customHeight="1" x14ac:dyDescent="0.25">
      <c r="A56" s="66" t="s">
        <v>17</v>
      </c>
      <c r="B56" s="67" t="s">
        <v>80</v>
      </c>
      <c r="C56" s="68" t="s">
        <v>5</v>
      </c>
      <c r="D56" s="69" t="s">
        <v>20</v>
      </c>
      <c r="E56" s="130">
        <v>32</v>
      </c>
      <c r="F56" s="214"/>
      <c r="G56" s="184">
        <v>43902</v>
      </c>
      <c r="H56" s="129">
        <v>1327</v>
      </c>
      <c r="I56" s="122" t="s">
        <v>81</v>
      </c>
      <c r="J56" s="122" t="s">
        <v>24</v>
      </c>
    </row>
    <row r="57" spans="1:223" s="28" customFormat="1" ht="114.75" customHeight="1" x14ac:dyDescent="0.2">
      <c r="A57" s="135" t="str">
        <f>HYPERLINK("http://oblrada-pl.gov.ua/sites/default/files/field/docs/27_2.pdf", "Внесено зміни")</f>
        <v>Внесено зміни</v>
      </c>
      <c r="B57" s="67" t="s">
        <v>80</v>
      </c>
      <c r="C57" s="129" t="s">
        <v>83</v>
      </c>
      <c r="D57" s="133" t="s">
        <v>6</v>
      </c>
      <c r="E57" s="130">
        <v>2</v>
      </c>
      <c r="F57" s="215"/>
      <c r="G57" s="184">
        <v>44194</v>
      </c>
      <c r="H57" s="129">
        <v>27</v>
      </c>
      <c r="I57" s="122" t="s">
        <v>81</v>
      </c>
      <c r="J57" s="122" t="s">
        <v>24</v>
      </c>
    </row>
    <row r="58" spans="1:223" s="28" customFormat="1" ht="111" customHeight="1" x14ac:dyDescent="0.2">
      <c r="A58" s="135" t="str">
        <f>HYPERLINK("http://oblrada-pl.gov.ua/sites/default/files/field/docs/188_2.pdf", "Внесено зміни")</f>
        <v>Внесено зміни</v>
      </c>
      <c r="B58" s="67" t="s">
        <v>80</v>
      </c>
      <c r="C58" s="129" t="s">
        <v>5</v>
      </c>
      <c r="D58" s="133" t="s">
        <v>6</v>
      </c>
      <c r="E58" s="130">
        <v>5</v>
      </c>
      <c r="F58" s="215"/>
      <c r="G58" s="184">
        <v>44383</v>
      </c>
      <c r="H58" s="129">
        <v>188</v>
      </c>
      <c r="I58" s="123" t="s">
        <v>81</v>
      </c>
      <c r="J58" s="122" t="s">
        <v>24</v>
      </c>
    </row>
    <row r="59" spans="1:223" s="29" customFormat="1" ht="103.5" customHeight="1" x14ac:dyDescent="0.2">
      <c r="A59" s="10" t="str">
        <f>HYPERLINK("http://oblrada-pl.gov.ua/sites/default/files/field/docs/30_1.pdf", "Стратегія розвитку малого та середнього підприємництва у Полтавській області на 2021- 2027 роки")</f>
        <v>Стратегія розвитку малого та середнього підприємництва у Полтавській області на 2021- 2027 роки</v>
      </c>
      <c r="B59" s="70" t="s">
        <v>80</v>
      </c>
      <c r="C59" s="4" t="s">
        <v>5</v>
      </c>
      <c r="D59" s="25" t="s">
        <v>6</v>
      </c>
      <c r="E59" s="5">
        <v>2</v>
      </c>
      <c r="F59" s="216"/>
      <c r="G59" s="181">
        <v>44194</v>
      </c>
      <c r="H59" s="4">
        <v>30</v>
      </c>
      <c r="I59" s="32" t="s">
        <v>81</v>
      </c>
      <c r="J59" s="32" t="s">
        <v>24</v>
      </c>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row>
    <row r="60" spans="1:223" s="29" customFormat="1" ht="111" customHeight="1" x14ac:dyDescent="0.2">
      <c r="A60" s="10" t="str">
        <f>HYPERLINK("http://oblrada-pl.gov.ua/sites/default/files/field/docs/26_2.pdf", "Програма економічного та соціального розвитку Полтавської області на 2021 рік")</f>
        <v>Програма економічного та соціального розвитку Полтавської області на 2021 рік</v>
      </c>
      <c r="B60" s="3" t="s">
        <v>80</v>
      </c>
      <c r="C60" s="4">
        <v>2021</v>
      </c>
      <c r="D60" s="25" t="s">
        <v>6</v>
      </c>
      <c r="E60" s="5">
        <v>2</v>
      </c>
      <c r="F60" s="213"/>
      <c r="G60" s="181">
        <v>44194</v>
      </c>
      <c r="H60" s="4">
        <v>26</v>
      </c>
      <c r="I60" s="6" t="s">
        <v>81</v>
      </c>
      <c r="J60" s="6" t="s">
        <v>24</v>
      </c>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row>
    <row r="61" spans="1:223" ht="168" customHeight="1" x14ac:dyDescent="0.25">
      <c r="A61" s="10" t="str">
        <f>HYPERLINK("http://oblrada-pl.gov.ua/sites/default/files/field/docs/29.pdf", "Програма сприяння залученню інвестицій, формуванню позитивного іміджу та розвитку міжнародного економічного співробітництва Полтавської області на 2021 - 2023 роки")</f>
        <v>Програма сприяння залученню інвестицій, формуванню позитивного іміджу та розвитку міжнародного економічного співробітництва Полтавської області на 2021 - 2023 роки</v>
      </c>
      <c r="B61" s="3" t="s">
        <v>80</v>
      </c>
      <c r="C61" s="24" t="s">
        <v>46</v>
      </c>
      <c r="D61" s="25" t="s">
        <v>6</v>
      </c>
      <c r="E61" s="5">
        <v>2</v>
      </c>
      <c r="F61" s="216"/>
      <c r="G61" s="181">
        <v>44194</v>
      </c>
      <c r="H61" s="4">
        <v>29</v>
      </c>
      <c r="I61" s="6" t="s">
        <v>81</v>
      </c>
      <c r="J61" s="6" t="s">
        <v>24</v>
      </c>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row>
    <row r="62" spans="1:223" ht="105.75" customHeight="1" x14ac:dyDescent="0.25">
      <c r="A62" s="10" t="str">
        <f>HYPERLINK("http://oblrada-pl.gov.ua/sites/default/files/field/docs/57_0.pdf", "Обласна програма ""Громадські бюджети Полтавщини на 2021-2023 роки""")</f>
        <v>Обласна програма "Громадські бюджети Полтавщини на 2021-2023 роки"</v>
      </c>
      <c r="B62" s="3" t="s">
        <v>80</v>
      </c>
      <c r="C62" s="24" t="s">
        <v>46</v>
      </c>
      <c r="D62" s="25" t="s">
        <v>6</v>
      </c>
      <c r="E62" s="5">
        <v>2</v>
      </c>
      <c r="F62" s="24"/>
      <c r="G62" s="181">
        <v>44194</v>
      </c>
      <c r="H62" s="4">
        <v>57</v>
      </c>
      <c r="I62" s="6" t="s">
        <v>84</v>
      </c>
      <c r="J62" s="6" t="s">
        <v>24</v>
      </c>
      <c r="K62" s="1"/>
      <c r="L62" s="1"/>
    </row>
    <row r="63" spans="1:223" s="20" customFormat="1" ht="105.75" customHeight="1" x14ac:dyDescent="0.25">
      <c r="A63" s="127" t="s">
        <v>17</v>
      </c>
      <c r="B63" s="67" t="s">
        <v>80</v>
      </c>
      <c r="C63" s="121" t="s">
        <v>46</v>
      </c>
      <c r="D63" s="124" t="s">
        <v>6</v>
      </c>
      <c r="E63" s="130">
        <v>10</v>
      </c>
      <c r="F63" s="121"/>
      <c r="G63" s="184">
        <v>44554</v>
      </c>
      <c r="H63" s="129">
        <v>370</v>
      </c>
      <c r="I63" s="123" t="s">
        <v>84</v>
      </c>
      <c r="J63" s="123" t="s">
        <v>24</v>
      </c>
    </row>
    <row r="64" spans="1:223" ht="260.25" customHeight="1" x14ac:dyDescent="0.25">
      <c r="A64" s="10" t="str">
        <f>HYPERLINK("http://oblrada-pl.gov.ua/sites/default/files/field/docs/58_0.pdf", "Програма розвитку місцевого самоврядування у  Полтавській області на 2021 - 2023 роки")</f>
        <v>Програма розвитку місцевого самоврядування у  Полтавській області на 2021 - 2023 роки</v>
      </c>
      <c r="B64" s="3" t="s">
        <v>85</v>
      </c>
      <c r="C64" s="71" t="s">
        <v>46</v>
      </c>
      <c r="D64" s="25" t="s">
        <v>6</v>
      </c>
      <c r="E64" s="5">
        <v>2</v>
      </c>
      <c r="F64" s="24"/>
      <c r="G64" s="181">
        <v>44194</v>
      </c>
      <c r="H64" s="4">
        <v>58</v>
      </c>
      <c r="I64" s="6" t="s">
        <v>86</v>
      </c>
      <c r="J64" s="6" t="s">
        <v>24</v>
      </c>
      <c r="K64" s="1"/>
      <c r="L64" s="1"/>
    </row>
    <row r="65" spans="1:74" s="20" customFormat="1" ht="107.25" customHeight="1" x14ac:dyDescent="0.25">
      <c r="A65" s="135" t="str">
        <f>HYPERLINK("http://oblrada-pl.gov.ua/doc/doc/86", "Внесено зміни")</f>
        <v>Внесено зміни</v>
      </c>
      <c r="B65" s="67" t="s">
        <v>85</v>
      </c>
      <c r="C65" s="121" t="s">
        <v>46</v>
      </c>
      <c r="D65" s="133" t="s">
        <v>6</v>
      </c>
      <c r="E65" s="130">
        <v>4</v>
      </c>
      <c r="F65" s="130">
        <v>2</v>
      </c>
      <c r="G65" s="184">
        <v>44295</v>
      </c>
      <c r="H65" s="129">
        <v>140</v>
      </c>
      <c r="I65" s="142" t="s">
        <v>172</v>
      </c>
      <c r="J65" s="123" t="s">
        <v>24</v>
      </c>
    </row>
    <row r="66" spans="1:74" s="28" customFormat="1" ht="98.25" customHeight="1" x14ac:dyDescent="0.2">
      <c r="A66" s="135" t="str">
        <f>HYPERLINK("http://oblrada-pl.gov.ua/sites/default/files/field/docs/207_1.pdf", "Внесено зміни")</f>
        <v>Внесено зміни</v>
      </c>
      <c r="B66" s="67" t="s">
        <v>85</v>
      </c>
      <c r="C66" s="121" t="s">
        <v>46</v>
      </c>
      <c r="D66" s="133" t="s">
        <v>6</v>
      </c>
      <c r="E66" s="130">
        <v>5</v>
      </c>
      <c r="F66" s="121"/>
      <c r="G66" s="184">
        <v>44383</v>
      </c>
      <c r="H66" s="129">
        <v>207</v>
      </c>
      <c r="I66" s="142" t="s">
        <v>172</v>
      </c>
      <c r="J66" s="139" t="s">
        <v>24</v>
      </c>
    </row>
    <row r="67" spans="1:74" s="28" customFormat="1" ht="98.25" customHeight="1" x14ac:dyDescent="0.2">
      <c r="A67" s="135" t="str">
        <f>HYPERLINK("http://oblrada-pl.gov.ua/sites/default/files/field/docs/rishennya_274.pdf", "Внесено зміни")</f>
        <v>Внесено зміни</v>
      </c>
      <c r="B67" s="67" t="s">
        <v>85</v>
      </c>
      <c r="C67" s="68" t="s">
        <v>46</v>
      </c>
      <c r="D67" s="69" t="s">
        <v>6</v>
      </c>
      <c r="E67" s="130">
        <v>7</v>
      </c>
      <c r="F67" s="121"/>
      <c r="G67" s="184">
        <v>44490</v>
      </c>
      <c r="H67" s="129">
        <v>274</v>
      </c>
      <c r="I67" s="142" t="s">
        <v>22</v>
      </c>
      <c r="J67" s="144" t="s">
        <v>24</v>
      </c>
    </row>
    <row r="68" spans="1:74" s="28" customFormat="1" ht="96" customHeight="1" x14ac:dyDescent="0.2">
      <c r="A68" s="127" t="s">
        <v>17</v>
      </c>
      <c r="B68" s="67" t="s">
        <v>85</v>
      </c>
      <c r="C68" s="68" t="s">
        <v>46</v>
      </c>
      <c r="D68" s="124" t="s">
        <v>6</v>
      </c>
      <c r="E68" s="130">
        <v>8</v>
      </c>
      <c r="F68" s="121"/>
      <c r="G68" s="184">
        <v>44539</v>
      </c>
      <c r="H68" s="129">
        <v>325</v>
      </c>
      <c r="I68" s="142" t="s">
        <v>127</v>
      </c>
      <c r="J68" s="144" t="s">
        <v>24</v>
      </c>
    </row>
    <row r="69" spans="1:74" s="28" customFormat="1" ht="96" customHeight="1" x14ac:dyDescent="0.2">
      <c r="A69" s="127" t="s">
        <v>17</v>
      </c>
      <c r="B69" s="67" t="s">
        <v>85</v>
      </c>
      <c r="C69" s="68" t="s">
        <v>46</v>
      </c>
      <c r="D69" s="124" t="s">
        <v>6</v>
      </c>
      <c r="E69" s="130">
        <v>10</v>
      </c>
      <c r="F69" s="121"/>
      <c r="G69" s="184">
        <v>44554</v>
      </c>
      <c r="H69" s="129">
        <v>372</v>
      </c>
      <c r="I69" s="142" t="s">
        <v>172</v>
      </c>
      <c r="J69" s="144" t="s">
        <v>24</v>
      </c>
    </row>
    <row r="70" spans="1:74" s="29" customFormat="1" ht="107.25" customHeight="1" x14ac:dyDescent="0.2">
      <c r="A70" s="10" t="str">
        <f>HYPERLINK("http://oblrada-pl.gov.ua/sites/default/files/field/docs/38_3.pdf", "Комплексна програма соціального захисту населення Полтавської області на 2021 - 2025 роки")</f>
        <v>Комплексна програма соціального захисту населення Полтавської області на 2021 - 2025 роки</v>
      </c>
      <c r="B70" s="3" t="s">
        <v>87</v>
      </c>
      <c r="C70" s="174" t="s">
        <v>8</v>
      </c>
      <c r="D70" s="25" t="s">
        <v>6</v>
      </c>
      <c r="E70" s="5">
        <v>2</v>
      </c>
      <c r="F70" s="24"/>
      <c r="G70" s="181">
        <v>44194</v>
      </c>
      <c r="H70" s="4">
        <v>38</v>
      </c>
      <c r="I70" s="6" t="s">
        <v>88</v>
      </c>
      <c r="J70" s="6" t="s">
        <v>77</v>
      </c>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row>
    <row r="71" spans="1:74" s="8" customFormat="1" ht="91.5" customHeight="1" x14ac:dyDescent="0.2">
      <c r="A71" s="135" t="str">
        <f>HYPERLINK("http://oblrada-pl.gov.ua/sites/default/files/field/docs/138.pdf", "Внесено зміни")</f>
        <v>Внесено зміни</v>
      </c>
      <c r="B71" s="67" t="s">
        <v>87</v>
      </c>
      <c r="C71" s="173" t="s">
        <v>8</v>
      </c>
      <c r="D71" s="133" t="s">
        <v>6</v>
      </c>
      <c r="E71" s="130">
        <v>4</v>
      </c>
      <c r="F71" s="130">
        <v>2</v>
      </c>
      <c r="G71" s="184">
        <v>44295</v>
      </c>
      <c r="H71" s="129">
        <v>138</v>
      </c>
      <c r="I71" s="123" t="s">
        <v>88</v>
      </c>
      <c r="J71" s="123" t="s">
        <v>77</v>
      </c>
    </row>
    <row r="72" spans="1:74" s="8" customFormat="1" ht="190.5" customHeight="1" x14ac:dyDescent="0.2">
      <c r="A72" s="135" t="str">
        <f>HYPERLINK("http://oblrada-pl.gov.ua/sites/default/files/field/docs/rishennya_265.pdf", "Внесено зміни")</f>
        <v>Внесено зміни</v>
      </c>
      <c r="B72" s="67" t="s">
        <v>87</v>
      </c>
      <c r="C72" s="173" t="s">
        <v>8</v>
      </c>
      <c r="D72" s="133" t="s">
        <v>6</v>
      </c>
      <c r="E72" s="130">
        <v>7</v>
      </c>
      <c r="F72" s="121"/>
      <c r="G72" s="184">
        <v>44490</v>
      </c>
      <c r="H72" s="129">
        <v>265</v>
      </c>
      <c r="I72" s="125" t="s">
        <v>166</v>
      </c>
      <c r="J72" s="122" t="s">
        <v>77</v>
      </c>
    </row>
    <row r="73" spans="1:74" s="8" customFormat="1" ht="190.5" customHeight="1" x14ac:dyDescent="0.2">
      <c r="A73" s="127" t="s">
        <v>17</v>
      </c>
      <c r="B73" s="67" t="s">
        <v>87</v>
      </c>
      <c r="C73" s="173" t="s">
        <v>8</v>
      </c>
      <c r="D73" s="124" t="s">
        <v>6</v>
      </c>
      <c r="E73" s="130">
        <v>10</v>
      </c>
      <c r="F73" s="121"/>
      <c r="G73" s="184">
        <v>44554</v>
      </c>
      <c r="H73" s="129">
        <v>367</v>
      </c>
      <c r="I73" s="125" t="s">
        <v>167</v>
      </c>
      <c r="J73" s="125" t="s">
        <v>165</v>
      </c>
    </row>
    <row r="74" spans="1:74" s="9" customFormat="1" ht="123" customHeight="1" x14ac:dyDescent="0.2">
      <c r="A74" s="10" t="str">
        <f>HYPERLINK("http://oblrada-pl.gov.ua/sites/default/files/field/docs/197_1.pdf", "Програма зайнятості населення Полтавської області на 2021 - 2023 роки")</f>
        <v>Програма зайнятості населення Полтавської області на 2021 - 2023 роки</v>
      </c>
      <c r="B74" s="3" t="s">
        <v>87</v>
      </c>
      <c r="C74" s="4" t="s">
        <v>46</v>
      </c>
      <c r="D74" s="5">
        <v>8</v>
      </c>
      <c r="E74" s="5">
        <v>5</v>
      </c>
      <c r="F74" s="4"/>
      <c r="G74" s="181">
        <v>44383</v>
      </c>
      <c r="H74" s="4">
        <v>197</v>
      </c>
      <c r="I74" s="6" t="s">
        <v>89</v>
      </c>
      <c r="J74" s="6" t="s">
        <v>77</v>
      </c>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row>
    <row r="75" spans="1:74" ht="93" customHeight="1" x14ac:dyDescent="0.25">
      <c r="A75" s="2" t="s">
        <v>90</v>
      </c>
      <c r="B75" s="3" t="s">
        <v>91</v>
      </c>
      <c r="C75" s="4" t="s">
        <v>92</v>
      </c>
      <c r="D75" s="5">
        <v>7</v>
      </c>
      <c r="E75" s="5">
        <v>31</v>
      </c>
      <c r="F75" s="4"/>
      <c r="G75" s="181">
        <v>43889</v>
      </c>
      <c r="H75" s="4">
        <v>1288</v>
      </c>
      <c r="I75" s="6" t="s">
        <v>93</v>
      </c>
      <c r="J75" s="6" t="s">
        <v>94</v>
      </c>
      <c r="K75" s="1"/>
      <c r="L75" s="1"/>
    </row>
    <row r="76" spans="1:74" s="20" customFormat="1" ht="93" customHeight="1" x14ac:dyDescent="0.25">
      <c r="A76" s="135" t="str">
        <f>HYPERLINK("http://oblrada-pl.gov.ua/sites/default/files/field/docs/42_1.pdf", "Внесено зміни")</f>
        <v>Внесено зміни</v>
      </c>
      <c r="B76" s="67" t="s">
        <v>91</v>
      </c>
      <c r="C76" s="145" t="s">
        <v>92</v>
      </c>
      <c r="D76" s="130">
        <v>8</v>
      </c>
      <c r="E76" s="130">
        <v>2</v>
      </c>
      <c r="F76" s="129"/>
      <c r="G76" s="184">
        <v>44194</v>
      </c>
      <c r="H76" s="129">
        <v>42</v>
      </c>
      <c r="I76" s="122" t="s">
        <v>68</v>
      </c>
      <c r="J76" s="122" t="s">
        <v>94</v>
      </c>
    </row>
    <row r="77" spans="1:74" ht="120" customHeight="1" x14ac:dyDescent="0.25">
      <c r="A77" s="10" t="str">
        <f>HYPERLINK("http://oblrada-pl.gov.ua/sites/default/files/field/docs/49_2.pdf", "Програма розвитку туризму і курортів у Полтавській області на 2021 - 2025 роки")</f>
        <v>Програма розвитку туризму і курортів у Полтавській області на 2021 - 2025 роки</v>
      </c>
      <c r="B77" s="3" t="s">
        <v>91</v>
      </c>
      <c r="C77" s="24" t="s">
        <v>8</v>
      </c>
      <c r="D77" s="25" t="s">
        <v>6</v>
      </c>
      <c r="E77" s="5">
        <v>2</v>
      </c>
      <c r="F77" s="24"/>
      <c r="G77" s="181">
        <v>44194</v>
      </c>
      <c r="H77" s="4">
        <v>49</v>
      </c>
      <c r="I77" s="6" t="s">
        <v>95</v>
      </c>
      <c r="J77" s="136" t="s">
        <v>94</v>
      </c>
      <c r="K77" s="1"/>
      <c r="L77" s="1"/>
    </row>
    <row r="78" spans="1:74" s="20" customFormat="1" ht="168.75" customHeight="1" x14ac:dyDescent="0.25">
      <c r="A78" s="127" t="s">
        <v>17</v>
      </c>
      <c r="B78" s="67" t="s">
        <v>91</v>
      </c>
      <c r="C78" s="121" t="s">
        <v>8</v>
      </c>
      <c r="D78" s="124" t="s">
        <v>6</v>
      </c>
      <c r="E78" s="130">
        <v>10</v>
      </c>
      <c r="F78" s="121"/>
      <c r="G78" s="184">
        <v>44554</v>
      </c>
      <c r="H78" s="129">
        <v>363</v>
      </c>
      <c r="I78" s="123" t="s">
        <v>95</v>
      </c>
      <c r="J78" s="125" t="s">
        <v>160</v>
      </c>
    </row>
    <row r="79" spans="1:74" ht="94.5" customHeight="1" x14ac:dyDescent="0.25">
      <c r="A79" s="10" t="str">
        <f>HYPERLINK("http://oblrada-pl.gov.ua/sites/default/files/field/docs/rishennya_264.pdf", "Обласна Програма розвитку фізичної культури і спорту на 2021–2024 роки")</f>
        <v>Обласна Програма розвитку фізичної культури і спорту на 2021–2024 роки</v>
      </c>
      <c r="B79" s="3" t="s">
        <v>91</v>
      </c>
      <c r="C79" s="24" t="s">
        <v>70</v>
      </c>
      <c r="D79" s="25" t="s">
        <v>6</v>
      </c>
      <c r="E79" s="5">
        <v>7</v>
      </c>
      <c r="F79" s="24"/>
      <c r="G79" s="181">
        <v>44490</v>
      </c>
      <c r="H79" s="4">
        <v>264</v>
      </c>
      <c r="I79" s="32" t="s">
        <v>96</v>
      </c>
      <c r="J79" s="6" t="s">
        <v>94</v>
      </c>
      <c r="K79" s="1"/>
      <c r="L79" s="1"/>
    </row>
    <row r="80" spans="1:74" s="20" customFormat="1" ht="111" customHeight="1" x14ac:dyDescent="0.25">
      <c r="A80" s="127" t="s">
        <v>17</v>
      </c>
      <c r="B80" s="67" t="s">
        <v>91</v>
      </c>
      <c r="C80" s="121" t="s">
        <v>70</v>
      </c>
      <c r="D80" s="124" t="s">
        <v>6</v>
      </c>
      <c r="E80" s="130">
        <v>8</v>
      </c>
      <c r="F80" s="121"/>
      <c r="G80" s="184">
        <v>44539</v>
      </c>
      <c r="H80" s="129">
        <v>324</v>
      </c>
      <c r="I80" s="122" t="s">
        <v>96</v>
      </c>
      <c r="J80" s="125" t="s">
        <v>154</v>
      </c>
    </row>
    <row r="81" spans="1:75" s="20" customFormat="1" ht="111" customHeight="1" x14ac:dyDescent="0.25">
      <c r="A81" s="127" t="s">
        <v>17</v>
      </c>
      <c r="B81" s="67" t="s">
        <v>91</v>
      </c>
      <c r="C81" s="121" t="s">
        <v>70</v>
      </c>
      <c r="D81" s="124" t="s">
        <v>6</v>
      </c>
      <c r="E81" s="130">
        <v>10</v>
      </c>
      <c r="F81" s="121"/>
      <c r="G81" s="184">
        <v>44554</v>
      </c>
      <c r="H81" s="129">
        <v>369</v>
      </c>
      <c r="I81" s="125" t="s">
        <v>96</v>
      </c>
      <c r="J81" s="125" t="s">
        <v>149</v>
      </c>
    </row>
    <row r="82" spans="1:75" ht="164.25" customHeight="1" x14ac:dyDescent="0.25">
      <c r="A82" s="10" t="str">
        <f>HYPERLINK("http://oblrada-pl.gov.ua/sites/default/files/field/docs/34_1.pdf", "Обласна Програма підвищення рівня безпеки дорожнього руху на 2021 - 2024 роки")</f>
        <v>Обласна Програма підвищення рівня безпеки дорожнього руху на 2021 - 2024 роки</v>
      </c>
      <c r="B82" s="3" t="s">
        <v>97</v>
      </c>
      <c r="C82" s="24" t="s">
        <v>70</v>
      </c>
      <c r="D82" s="25" t="s">
        <v>6</v>
      </c>
      <c r="E82" s="5">
        <v>2</v>
      </c>
      <c r="F82" s="24"/>
      <c r="G82" s="181">
        <v>44194</v>
      </c>
      <c r="H82" s="4">
        <v>34</v>
      </c>
      <c r="I82" s="73" t="s">
        <v>98</v>
      </c>
      <c r="J82" s="126" t="s">
        <v>35</v>
      </c>
      <c r="K82" s="1"/>
      <c r="L82" s="1"/>
    </row>
    <row r="83" spans="1:75" s="20" customFormat="1" ht="164.25" customHeight="1" x14ac:dyDescent="0.25">
      <c r="A83" s="135" t="str">
        <f>HYPERLINK("http://oblrada-pl.gov.ua/sites/default/files/field/docs/192_1.pdf", "Внесено зміни")</f>
        <v>Внесено зміни</v>
      </c>
      <c r="B83" s="138" t="s">
        <v>97</v>
      </c>
      <c r="C83" s="141" t="s">
        <v>70</v>
      </c>
      <c r="D83" s="141">
        <v>8</v>
      </c>
      <c r="E83" s="130">
        <v>5</v>
      </c>
      <c r="F83" s="217"/>
      <c r="G83" s="184">
        <v>44383</v>
      </c>
      <c r="H83" s="202">
        <v>192</v>
      </c>
      <c r="I83" s="144" t="s">
        <v>98</v>
      </c>
      <c r="J83" s="143" t="s">
        <v>35</v>
      </c>
    </row>
    <row r="84" spans="1:75" s="20" customFormat="1" ht="204" customHeight="1" x14ac:dyDescent="0.25">
      <c r="A84" s="127" t="s">
        <v>17</v>
      </c>
      <c r="B84" s="138" t="s">
        <v>97</v>
      </c>
      <c r="C84" s="141" t="s">
        <v>70</v>
      </c>
      <c r="D84" s="141">
        <v>8</v>
      </c>
      <c r="E84" s="130">
        <v>10</v>
      </c>
      <c r="F84" s="217"/>
      <c r="G84" s="184">
        <v>44554</v>
      </c>
      <c r="H84" s="202">
        <v>358</v>
      </c>
      <c r="I84" s="142" t="s">
        <v>158</v>
      </c>
      <c r="J84" s="143" t="s">
        <v>35</v>
      </c>
    </row>
    <row r="85" spans="1:75" s="15" customFormat="1" ht="189" customHeight="1" x14ac:dyDescent="0.2">
      <c r="A85" s="10" t="str">
        <f>HYPERLINK("http://oblrada-pl.gov.ua/sites/default/files/field/docs/115_0.pdf", "Регіональна програма інформатизації ""Цифрова Полтавщина""на 2021 - 2023 роки""")</f>
        <v>Регіональна програма інформатизації "Цифрова Полтавщина"на 2021 - 2023 роки"</v>
      </c>
      <c r="B85" s="3" t="s">
        <v>99</v>
      </c>
      <c r="C85" s="24" t="s">
        <v>46</v>
      </c>
      <c r="D85" s="25" t="s">
        <v>6</v>
      </c>
      <c r="E85" s="5">
        <v>4</v>
      </c>
      <c r="F85" s="24"/>
      <c r="G85" s="181">
        <v>44250</v>
      </c>
      <c r="H85" s="4">
        <v>115</v>
      </c>
      <c r="I85" s="32" t="s">
        <v>100</v>
      </c>
      <c r="J85" s="6" t="s">
        <v>101</v>
      </c>
    </row>
    <row r="86" spans="1:75" s="28" customFormat="1" ht="199.5" customHeight="1" x14ac:dyDescent="0.2">
      <c r="A86" s="135" t="str">
        <f>HYPERLINK("http://oblrada-pl.gov.ua/sites/default/files/field/docs/194_2.pdf", "Внесено зміни")</f>
        <v>Внесено зміни</v>
      </c>
      <c r="B86" s="138" t="s">
        <v>99</v>
      </c>
      <c r="C86" s="121" t="s">
        <v>46</v>
      </c>
      <c r="D86" s="140" t="s">
        <v>6</v>
      </c>
      <c r="E86" s="130">
        <v>5</v>
      </c>
      <c r="F86" s="210"/>
      <c r="G86" s="190">
        <v>44383</v>
      </c>
      <c r="H86" s="152">
        <v>194</v>
      </c>
      <c r="I86" s="122" t="s">
        <v>100</v>
      </c>
      <c r="J86" s="123" t="s">
        <v>101</v>
      </c>
    </row>
    <row r="87" spans="1:75" s="28" customFormat="1" ht="199.5" customHeight="1" x14ac:dyDescent="0.2">
      <c r="A87" s="127" t="s">
        <v>129</v>
      </c>
      <c r="B87" s="138" t="s">
        <v>99</v>
      </c>
      <c r="C87" s="121" t="s">
        <v>46</v>
      </c>
      <c r="D87" s="140" t="s">
        <v>6</v>
      </c>
      <c r="E87" s="130">
        <v>10</v>
      </c>
      <c r="F87" s="210"/>
      <c r="G87" s="190">
        <v>44554</v>
      </c>
      <c r="H87" s="152">
        <v>357</v>
      </c>
      <c r="I87" s="122" t="s">
        <v>100</v>
      </c>
      <c r="J87" s="123" t="s">
        <v>101</v>
      </c>
    </row>
    <row r="88" spans="1:75" s="29" customFormat="1" ht="168.75" customHeight="1" x14ac:dyDescent="0.2">
      <c r="A88" s="10" t="str">
        <f>HYPERLINK("http://oblrada-pl.gov.ua/sites/default/files/field/docs/54_0.pdf", "Регіональна програма заходів з організації рятування людей на водних об`єктах Полтавської області на 2021-2025 роки")</f>
        <v>Регіональна програма заходів з організації рятування людей на водних об`єктах Полтавської області на 2021-2025 роки</v>
      </c>
      <c r="B88" s="3" t="s">
        <v>102</v>
      </c>
      <c r="C88" s="24" t="s">
        <v>67</v>
      </c>
      <c r="D88" s="25" t="s">
        <v>6</v>
      </c>
      <c r="E88" s="5">
        <v>2</v>
      </c>
      <c r="F88" s="218"/>
      <c r="G88" s="181">
        <v>44194</v>
      </c>
      <c r="H88" s="4">
        <v>54</v>
      </c>
      <c r="I88" s="6" t="s">
        <v>105</v>
      </c>
      <c r="J88" s="6" t="s">
        <v>35</v>
      </c>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row>
    <row r="89" spans="1:75" ht="160.5" customHeight="1" x14ac:dyDescent="0.25">
      <c r="A89" s="10" t="str">
        <f>HYPERLINK("http://oblrada-pl.gov.ua/sites/default/files/field/docs/123_2.pdf", "Регіональна Програма захисту населення і територій від надзвичайних ситуацій та запобігання їх виникненню на 2021 - 2027 роки")</f>
        <v>Регіональна Програма захисту населення і територій від надзвичайних ситуацій та запобігання їх виникненню на 2021 - 2027 роки</v>
      </c>
      <c r="B89" s="3" t="s">
        <v>102</v>
      </c>
      <c r="C89" s="75" t="s">
        <v>5</v>
      </c>
      <c r="D89" s="25" t="s">
        <v>6</v>
      </c>
      <c r="E89" s="5">
        <v>4</v>
      </c>
      <c r="F89" s="24"/>
      <c r="G89" s="181">
        <v>44250</v>
      </c>
      <c r="H89" s="4">
        <v>123</v>
      </c>
      <c r="I89" s="6" t="s">
        <v>105</v>
      </c>
      <c r="J89" s="6" t="s">
        <v>106</v>
      </c>
      <c r="K89" s="1"/>
      <c r="L89" s="1"/>
    </row>
    <row r="90" spans="1:75" s="62" customFormat="1" ht="144" customHeight="1" x14ac:dyDescent="0.25">
      <c r="A90" s="16" t="str">
        <f>HYPERLINK("http://oblrada-pl.gov.ua/sites/default/files/field/docs/198_1.pdf", "Внесено зміни")</f>
        <v>Внесено зміни</v>
      </c>
      <c r="B90" s="17" t="s">
        <v>102</v>
      </c>
      <c r="C90" s="76" t="s">
        <v>5</v>
      </c>
      <c r="D90" s="77" t="s">
        <v>6</v>
      </c>
      <c r="E90" s="130">
        <v>5</v>
      </c>
      <c r="F90" s="219"/>
      <c r="G90" s="191">
        <v>44383</v>
      </c>
      <c r="H90" s="203">
        <v>198</v>
      </c>
      <c r="I90" s="40" t="s">
        <v>105</v>
      </c>
      <c r="J90" s="40" t="s">
        <v>106</v>
      </c>
    </row>
    <row r="91" spans="1:75" s="62" customFormat="1" ht="154.5" customHeight="1" x14ac:dyDescent="0.25">
      <c r="A91" s="36" t="str">
        <f>HYPERLINK("http://oblrada-pl.gov.ua/sites/default/files/field/docs/rishennya_270.pdf", "Внесено зміни")</f>
        <v>Внесено зміни</v>
      </c>
      <c r="B91" s="21" t="s">
        <v>102</v>
      </c>
      <c r="C91" s="78" t="s">
        <v>5</v>
      </c>
      <c r="D91" s="55" t="s">
        <v>6</v>
      </c>
      <c r="E91" s="130">
        <v>7</v>
      </c>
      <c r="F91" s="219"/>
      <c r="G91" s="191">
        <v>44490</v>
      </c>
      <c r="H91" s="203">
        <v>270</v>
      </c>
      <c r="I91" s="23" t="s">
        <v>105</v>
      </c>
      <c r="J91" s="23" t="s">
        <v>106</v>
      </c>
    </row>
    <row r="92" spans="1:75" s="62" customFormat="1" ht="153.75" customHeight="1" x14ac:dyDescent="0.25">
      <c r="A92" s="36" t="s">
        <v>17</v>
      </c>
      <c r="B92" s="21" t="s">
        <v>102</v>
      </c>
      <c r="C92" s="78" t="s">
        <v>5</v>
      </c>
      <c r="D92" s="55" t="s">
        <v>6</v>
      </c>
      <c r="E92" s="130">
        <v>10</v>
      </c>
      <c r="F92" s="219"/>
      <c r="G92" s="191">
        <v>44554</v>
      </c>
      <c r="H92" s="203">
        <v>365</v>
      </c>
      <c r="I92" s="178" t="s">
        <v>162</v>
      </c>
      <c r="J92" s="178" t="s">
        <v>163</v>
      </c>
    </row>
    <row r="93" spans="1:75" s="29" customFormat="1" ht="157.5" customHeight="1" x14ac:dyDescent="0.2">
      <c r="A93" s="10" t="str">
        <f>HYPERLINK("http://oblrada-pl.gov.ua/doc/doc/567", "Комплексна програма щодо забезпечення законності, правопорядку, охорони прав, свобод і законних інтересів громадян та оборонної роботи на 2021 – 2027 роки")</f>
        <v>Комплексна програма щодо забезпечення законності, правопорядку, охорони прав, свобод і законних інтересів громадян та оборонної роботи на 2021 – 2027 роки</v>
      </c>
      <c r="B93" s="3" t="s">
        <v>97</v>
      </c>
      <c r="C93" s="24" t="s">
        <v>5</v>
      </c>
      <c r="D93" s="25" t="s">
        <v>6</v>
      </c>
      <c r="E93" s="5">
        <v>4</v>
      </c>
      <c r="F93" s="24"/>
      <c r="G93" s="181">
        <v>44250</v>
      </c>
      <c r="H93" s="4">
        <v>131</v>
      </c>
      <c r="I93" s="6" t="s">
        <v>105</v>
      </c>
      <c r="J93" s="6" t="s">
        <v>74</v>
      </c>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row>
    <row r="94" spans="1:75" s="29" customFormat="1" ht="157.5" customHeight="1" x14ac:dyDescent="0.2">
      <c r="A94" s="36" t="str">
        <f>HYPERLINK("http://oblrada-pl.gov.ua/sites/default/files/field/docs/199_1.pdf", "Внесено зміни")</f>
        <v>Внесено зміни</v>
      </c>
      <c r="B94" s="17" t="s">
        <v>97</v>
      </c>
      <c r="C94" s="53" t="s">
        <v>5</v>
      </c>
      <c r="D94" s="54" t="s">
        <v>6</v>
      </c>
      <c r="E94" s="130">
        <v>5</v>
      </c>
      <c r="F94" s="211"/>
      <c r="G94" s="188">
        <v>44383</v>
      </c>
      <c r="H94" s="199">
        <v>199</v>
      </c>
      <c r="I94" s="40" t="s">
        <v>105</v>
      </c>
      <c r="J94" s="40" t="s">
        <v>74</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row>
    <row r="95" spans="1:75" s="28" customFormat="1" ht="155.25" customHeight="1" x14ac:dyDescent="0.2">
      <c r="A95" s="135" t="str">
        <f>HYPERLINK("http://oblrada-pl.gov.ua/sites/default/files/field/docs/rishennya_271.pdf", "Внесено зміни")</f>
        <v>Внесено зміни</v>
      </c>
      <c r="B95" s="67" t="s">
        <v>97</v>
      </c>
      <c r="C95" s="68" t="s">
        <v>5</v>
      </c>
      <c r="D95" s="69" t="s">
        <v>6</v>
      </c>
      <c r="E95" s="130">
        <v>7</v>
      </c>
      <c r="F95" s="150"/>
      <c r="G95" s="183">
        <v>44490</v>
      </c>
      <c r="H95" s="152">
        <v>271</v>
      </c>
      <c r="I95" s="122" t="s">
        <v>105</v>
      </c>
      <c r="J95" s="122" t="s">
        <v>74</v>
      </c>
    </row>
    <row r="96" spans="1:75" s="9" customFormat="1" ht="123" customHeight="1" x14ac:dyDescent="0.2">
      <c r="A96" s="50" t="str">
        <f>HYPERLINK("http://oblrada-pl.gov.ua/sites/default/files/field/docs/208_1.pdf", "Антикорупційна програма Полтавської обласної ради на 2021 - 2023 роки")</f>
        <v>Антикорупційна програма Полтавської обласної ради на 2021 - 2023 роки</v>
      </c>
      <c r="B96" s="79" t="s">
        <v>97</v>
      </c>
      <c r="C96" s="11" t="s">
        <v>46</v>
      </c>
      <c r="D96" s="172">
        <v>8</v>
      </c>
      <c r="E96" s="5">
        <v>5</v>
      </c>
      <c r="F96" s="24"/>
      <c r="G96" s="181">
        <v>44383</v>
      </c>
      <c r="H96" s="197">
        <v>208</v>
      </c>
      <c r="I96" s="60" t="s">
        <v>107</v>
      </c>
      <c r="J96" s="6" t="s">
        <v>104</v>
      </c>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row>
    <row r="97" spans="1:66" ht="189.75" customHeight="1" x14ac:dyDescent="0.25">
      <c r="A97" s="16" t="str">
        <f>HYPERLINK("http://oblrada-pl.gov.ua/sites/default/files/field/docs/rishennya_276.pdf", "Внесено зміни")</f>
        <v>Внесено зміни</v>
      </c>
      <c r="B97" s="21" t="s">
        <v>97</v>
      </c>
      <c r="C97" s="80" t="s">
        <v>46</v>
      </c>
      <c r="D97" s="81" t="s">
        <v>6</v>
      </c>
      <c r="E97" s="130">
        <v>7</v>
      </c>
      <c r="F97" s="86"/>
      <c r="G97" s="192">
        <v>44490</v>
      </c>
      <c r="H97" s="204">
        <v>276</v>
      </c>
      <c r="I97" s="23" t="s">
        <v>107</v>
      </c>
      <c r="J97" s="23" t="s">
        <v>104</v>
      </c>
      <c r="K97" s="1"/>
      <c r="L97" s="1"/>
    </row>
    <row r="98" spans="1:66" s="168" customFormat="1" ht="156.75" customHeight="1" x14ac:dyDescent="0.25">
      <c r="A98" s="163" t="s">
        <v>156</v>
      </c>
      <c r="B98" s="164" t="s">
        <v>33</v>
      </c>
      <c r="C98" s="165" t="s">
        <v>143</v>
      </c>
      <c r="D98" s="166">
        <v>8</v>
      </c>
      <c r="E98" s="166">
        <v>10</v>
      </c>
      <c r="F98" s="169"/>
      <c r="G98" s="193">
        <v>44554</v>
      </c>
      <c r="H98" s="169">
        <v>355</v>
      </c>
      <c r="I98" s="167" t="s">
        <v>157</v>
      </c>
      <c r="J98" s="167" t="s">
        <v>155</v>
      </c>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row>
    <row r="99" spans="1:66" s="168" customFormat="1" ht="156.75" customHeight="1" x14ac:dyDescent="0.25">
      <c r="A99" s="163" t="s">
        <v>168</v>
      </c>
      <c r="B99" s="164" t="s">
        <v>80</v>
      </c>
      <c r="C99" s="169">
        <v>2022</v>
      </c>
      <c r="D99" s="166">
        <v>8</v>
      </c>
      <c r="E99" s="166">
        <v>10</v>
      </c>
      <c r="F99" s="169"/>
      <c r="G99" s="193">
        <v>44554</v>
      </c>
      <c r="H99" s="169">
        <v>359</v>
      </c>
      <c r="I99" s="167" t="s">
        <v>81</v>
      </c>
      <c r="J99" s="167" t="s">
        <v>140</v>
      </c>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row>
    <row r="100" spans="1:66" s="168" customFormat="1" ht="156.75" customHeight="1" x14ac:dyDescent="0.25">
      <c r="A100" s="163" t="s">
        <v>169</v>
      </c>
      <c r="B100" s="164" t="s">
        <v>147</v>
      </c>
      <c r="C100" s="165" t="s">
        <v>142</v>
      </c>
      <c r="D100" s="166">
        <v>8</v>
      </c>
      <c r="E100" s="166">
        <v>10</v>
      </c>
      <c r="F100" s="169"/>
      <c r="G100" s="193">
        <v>44554</v>
      </c>
      <c r="H100" s="169">
        <v>361</v>
      </c>
      <c r="I100" s="167" t="s">
        <v>159</v>
      </c>
      <c r="J100" s="167" t="s">
        <v>141</v>
      </c>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row>
    <row r="101" spans="1:66" s="168" customFormat="1" ht="156.75" customHeight="1" x14ac:dyDescent="0.25">
      <c r="A101" s="163" t="s">
        <v>174</v>
      </c>
      <c r="B101" s="164" t="s">
        <v>53</v>
      </c>
      <c r="C101" s="165" t="s">
        <v>143</v>
      </c>
      <c r="D101" s="166">
        <v>8</v>
      </c>
      <c r="E101" s="166">
        <v>10</v>
      </c>
      <c r="F101" s="169"/>
      <c r="G101" s="193">
        <v>44554</v>
      </c>
      <c r="H101" s="169">
        <v>362</v>
      </c>
      <c r="I101" s="167" t="s">
        <v>144</v>
      </c>
      <c r="J101" s="167" t="s">
        <v>145</v>
      </c>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row>
    <row r="102" spans="1:66" s="168" customFormat="1" ht="156.75" customHeight="1" x14ac:dyDescent="0.25">
      <c r="A102" s="163" t="s">
        <v>170</v>
      </c>
      <c r="B102" s="3" t="s">
        <v>75</v>
      </c>
      <c r="C102" s="165">
        <v>2022</v>
      </c>
      <c r="D102" s="166">
        <v>8</v>
      </c>
      <c r="E102" s="166">
        <v>10</v>
      </c>
      <c r="F102" s="169"/>
      <c r="G102" s="193">
        <v>44554</v>
      </c>
      <c r="H102" s="169">
        <v>368</v>
      </c>
      <c r="I102" s="167" t="s">
        <v>171</v>
      </c>
      <c r="J102" s="167" t="s">
        <v>148</v>
      </c>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row>
    <row r="103" spans="1:66" ht="189.75" customHeight="1" x14ac:dyDescent="0.25">
      <c r="A103" s="82" t="str">
        <f>HYPERLINK("http://oblrada-pl.gov.ua/sites/default/files/field/docs/116_0.pdf", "Звіт про виконання Програми розвитку та підтримки аграрного комплексу Полтавщини за пріоритетними напрямками на період до 2020 року")</f>
        <v>Звіт про виконання Програми розвитку та підтримки аграрного комплексу Полтавщини за пріоритетними напрямками на період до 2020 року</v>
      </c>
      <c r="B103" s="74" t="s">
        <v>1</v>
      </c>
      <c r="C103" s="80" t="s">
        <v>108</v>
      </c>
      <c r="D103" s="81" t="s">
        <v>6</v>
      </c>
      <c r="E103" s="130">
        <v>4</v>
      </c>
      <c r="F103" s="86"/>
      <c r="G103" s="192">
        <v>44250</v>
      </c>
      <c r="H103" s="204">
        <v>116</v>
      </c>
      <c r="I103" s="27" t="s">
        <v>7</v>
      </c>
      <c r="J103" s="18" t="s">
        <v>4</v>
      </c>
      <c r="K103" s="1"/>
      <c r="L103" s="1"/>
    </row>
    <row r="104" spans="1:66" ht="123" customHeight="1" x14ac:dyDescent="0.25">
      <c r="A104" s="82" t="str">
        <f>HYPERLINK("http://oblrada-pl.gov.ua/sites/default/files/field/docs/119_1.pdf", "Звіт про виконання Програми енергоефективності Полтавської області за 2018 - 2020 роки")</f>
        <v>Звіт про виконання Програми енергоефективності Полтавської області за 2018 - 2020 роки</v>
      </c>
      <c r="B104" s="74" t="s">
        <v>33</v>
      </c>
      <c r="C104" s="53" t="s">
        <v>109</v>
      </c>
      <c r="D104" s="31" t="s">
        <v>6</v>
      </c>
      <c r="E104" s="130">
        <v>4</v>
      </c>
      <c r="F104" s="53"/>
      <c r="G104" s="185">
        <v>44250</v>
      </c>
      <c r="H104" s="30">
        <v>119</v>
      </c>
      <c r="I104" s="40" t="s">
        <v>110</v>
      </c>
      <c r="J104" s="40" t="s">
        <v>111</v>
      </c>
      <c r="K104" s="1"/>
      <c r="L104" s="1"/>
    </row>
    <row r="105" spans="1:66" ht="147.75" customHeight="1" x14ac:dyDescent="0.25">
      <c r="A105" s="82" t="str">
        <f>HYPERLINK("http://oblrada-pl.gov.ua/sites/default/files/field/docs/120_1.pdf", "Звіт про виконання регіональної цільової Програми створення та ведення містобудівного кадастру Полтавської області на 2019 - 2020 роки")</f>
        <v>Звіт про виконання регіональної цільової Програми створення та ведення містобудівного кадастру Полтавської області на 2019 - 2020 роки</v>
      </c>
      <c r="B105" s="74" t="s">
        <v>33</v>
      </c>
      <c r="C105" s="53" t="s">
        <v>112</v>
      </c>
      <c r="D105" s="31" t="s">
        <v>6</v>
      </c>
      <c r="E105" s="130">
        <v>4</v>
      </c>
      <c r="F105" s="53"/>
      <c r="G105" s="185">
        <v>44250</v>
      </c>
      <c r="H105" s="30">
        <v>120</v>
      </c>
      <c r="I105" s="40" t="s">
        <v>110</v>
      </c>
      <c r="J105" s="40" t="s">
        <v>111</v>
      </c>
      <c r="K105" s="1"/>
      <c r="L105" s="1"/>
    </row>
    <row r="106" spans="1:66" ht="159.75" customHeight="1" x14ac:dyDescent="0.25">
      <c r="A106" s="82" t="str">
        <f>HYPERLINK("http://oblrada-pl.gov.ua/sites/default/files/field/docs/39_1.pdf", "Звіт про виконання Програми комунікацій влади з громадськістю та розвитку інформаційної сфери в Полтавській області за 2016 - 2020")</f>
        <v>Звіт про виконання Програми комунікацій влади з громадськістю та розвитку інформаційної сфери в Полтавській області за 2016 - 2020</v>
      </c>
      <c r="B106" s="74" t="s">
        <v>45</v>
      </c>
      <c r="C106" s="35" t="s">
        <v>108</v>
      </c>
      <c r="D106" s="44" t="s">
        <v>6</v>
      </c>
      <c r="E106" s="130">
        <v>2</v>
      </c>
      <c r="F106" s="53"/>
      <c r="G106" s="185">
        <v>44194</v>
      </c>
      <c r="H106" s="30">
        <v>39</v>
      </c>
      <c r="I106" s="45" t="s">
        <v>47</v>
      </c>
      <c r="J106" s="72" t="s">
        <v>113</v>
      </c>
      <c r="K106" s="1"/>
      <c r="L106" s="1"/>
    </row>
    <row r="107" spans="1:66" s="28" customFormat="1" ht="184.5" customHeight="1" x14ac:dyDescent="0.2">
      <c r="A107" s="137" t="str">
        <f>HYPERLINK("http://oblrada-pl.gov.ua/sites/default/files/field/docs/35_2.pdf", "Звіт про виконання Програми розвитку та підтримки ПОКП «Аеропорт-Полтава» за 2017 - 2020")</f>
        <v>Звіт про виконання Програми розвитку та підтримки ПОКП «Аеропорт-Полтава» за 2017 - 2020</v>
      </c>
      <c r="B107" s="138" t="s">
        <v>49</v>
      </c>
      <c r="C107" s="129" t="s">
        <v>103</v>
      </c>
      <c r="D107" s="133" t="s">
        <v>6</v>
      </c>
      <c r="E107" s="130">
        <v>2</v>
      </c>
      <c r="F107" s="121"/>
      <c r="G107" s="184">
        <v>44194</v>
      </c>
      <c r="H107" s="129">
        <v>35</v>
      </c>
      <c r="I107" s="122" t="s">
        <v>114</v>
      </c>
      <c r="J107" s="123" t="s">
        <v>51</v>
      </c>
    </row>
    <row r="108" spans="1:66" ht="186" customHeight="1" x14ac:dyDescent="0.25">
      <c r="A108" s="82" t="str">
        <f>HYPERLINK("http://oblrada-pl.gov.ua/sites/default/files/field/docs/50_1.pdf", "Звіт про виконання Комплексної Програми розвитку культури, мистецтва та охорони культурної спадщини в Полтавській області за 2018-2020")</f>
        <v>Звіт про виконання Комплексної Програми розвитку культури, мистецтва та охорони культурної спадщини в Полтавській області за 2018-2020</v>
      </c>
      <c r="B108" s="74" t="s">
        <v>53</v>
      </c>
      <c r="C108" s="30" t="s">
        <v>109</v>
      </c>
      <c r="D108" s="31" t="s">
        <v>6</v>
      </c>
      <c r="E108" s="130">
        <v>2</v>
      </c>
      <c r="F108" s="53"/>
      <c r="G108" s="185">
        <v>44194</v>
      </c>
      <c r="H108" s="30">
        <v>50</v>
      </c>
      <c r="I108" s="45" t="s">
        <v>54</v>
      </c>
      <c r="J108" s="40" t="s">
        <v>55</v>
      </c>
      <c r="K108" s="83"/>
      <c r="L108" s="83"/>
      <c r="M108" s="83"/>
      <c r="N108" s="83"/>
    </row>
    <row r="109" spans="1:66" s="58" customFormat="1" ht="90.75" customHeight="1" x14ac:dyDescent="0.25">
      <c r="A109" s="137" t="str">
        <f>HYPERLINK("http://oblrada-pl.gov.ua/sites/default/files/field/docs/46_2.pdf", "Звіт про виконання Програми ""Опікуємося освітою"" на 2017 - 2020 роки")</f>
        <v>Звіт про виконання Програми "Опікуємося освітою" на 2017 - 2020 роки</v>
      </c>
      <c r="B109" s="138" t="s">
        <v>53</v>
      </c>
      <c r="C109" s="129" t="s">
        <v>103</v>
      </c>
      <c r="D109" s="133" t="s">
        <v>6</v>
      </c>
      <c r="E109" s="130">
        <v>2</v>
      </c>
      <c r="F109" s="207"/>
      <c r="G109" s="184">
        <v>44194</v>
      </c>
      <c r="H109" s="129">
        <v>46</v>
      </c>
      <c r="I109" s="123" t="s">
        <v>115</v>
      </c>
      <c r="J109" s="139" t="s">
        <v>69</v>
      </c>
      <c r="K109" s="19"/>
      <c r="L109" s="19"/>
      <c r="M109" s="19"/>
      <c r="N109" s="19"/>
    </row>
    <row r="110" spans="1:66" s="15" customFormat="1" ht="175.5" customHeight="1" x14ac:dyDescent="0.2">
      <c r="A110" s="82" t="str">
        <f>HYPERLINK("http://oblrada-pl.gov.ua/sites/default/files/field/docs/45_1.pdf", "Звіт про виконання Обласної цільової програми національно-патріотичного виховання дітей та молоді за 2017 - 2020 роки")</f>
        <v>Звіт про виконання Обласної цільової програми національно-патріотичного виховання дітей та молоді за 2017 - 2020 роки</v>
      </c>
      <c r="B110" s="74" t="s">
        <v>53</v>
      </c>
      <c r="C110" s="35" t="s">
        <v>103</v>
      </c>
      <c r="D110" s="31" t="s">
        <v>6</v>
      </c>
      <c r="E110" s="130">
        <v>2</v>
      </c>
      <c r="F110" s="209"/>
      <c r="G110" s="185">
        <v>44194</v>
      </c>
      <c r="H110" s="30">
        <v>45</v>
      </c>
      <c r="I110" s="45" t="s">
        <v>68</v>
      </c>
      <c r="J110" s="45" t="s">
        <v>116</v>
      </c>
      <c r="K110" s="85"/>
      <c r="L110" s="85"/>
      <c r="M110" s="85"/>
      <c r="N110" s="85"/>
    </row>
    <row r="111" spans="1:66" s="15" customFormat="1" ht="123" customHeight="1" x14ac:dyDescent="0.2">
      <c r="A111" s="82" t="str">
        <f>HYPERLINK("http://oblrada-pl.gov.ua/sites/default/files/field/docs/125_1.pdf", "Звіт про виконання Програми правової освіти населення області за 2016 - 2020 роки")</f>
        <v>Звіт про виконання Програми правової освіти населення області за 2016 - 2020 роки</v>
      </c>
      <c r="B111" s="74" t="s">
        <v>53</v>
      </c>
      <c r="C111" s="86" t="s">
        <v>108</v>
      </c>
      <c r="D111" s="44" t="s">
        <v>6</v>
      </c>
      <c r="E111" s="130">
        <v>4</v>
      </c>
      <c r="F111" s="208"/>
      <c r="G111" s="194">
        <v>44250</v>
      </c>
      <c r="H111" s="35">
        <v>125</v>
      </c>
      <c r="I111" s="23" t="s">
        <v>117</v>
      </c>
      <c r="J111" s="40" t="s">
        <v>118</v>
      </c>
      <c r="K111" s="85"/>
      <c r="L111" s="85"/>
      <c r="M111" s="85"/>
      <c r="N111" s="85"/>
    </row>
    <row r="112" spans="1:66" ht="103.5" customHeight="1" x14ac:dyDescent="0.25">
      <c r="A112" s="82" t="str">
        <f>HYPERLINK("http://oblrada-pl.gov.ua/sites/default/files/field/docs/127_1.pdf", "Звіт про виконання обласної Програми ""Бюджет участі Полтавської області на 2017 - 2020 роки"" ")</f>
        <v xml:space="preserve">Звіт про виконання обласної Програми "Бюджет участі Полтавської області на 2017 - 2020 роки" </v>
      </c>
      <c r="B112" s="74" t="s">
        <v>80</v>
      </c>
      <c r="C112" s="53" t="s">
        <v>103</v>
      </c>
      <c r="D112" s="31" t="s">
        <v>6</v>
      </c>
      <c r="E112" s="130">
        <v>4</v>
      </c>
      <c r="F112" s="209"/>
      <c r="G112" s="185">
        <v>44250</v>
      </c>
      <c r="H112" s="30">
        <v>127</v>
      </c>
      <c r="I112" s="40" t="s">
        <v>84</v>
      </c>
      <c r="J112" s="40" t="s">
        <v>24</v>
      </c>
      <c r="K112" s="83"/>
      <c r="L112" s="83"/>
      <c r="M112" s="83"/>
      <c r="N112" s="83"/>
    </row>
    <row r="113" spans="1:251" ht="291.75" customHeight="1" x14ac:dyDescent="0.25">
      <c r="A113" s="82" t="str">
        <f>HYPERLINK("http://oblrada-pl.gov.ua/sites/default/files/field/docs/206_1.pdf", "Звіт про виконання Програми розвитку місцевого самоврядування у Полтавській області за 2018 - 2020 роки")</f>
        <v>Звіт про виконання Програми розвитку місцевого самоврядування у Полтавській області за 2018 - 2020 роки</v>
      </c>
      <c r="B113" s="74" t="s">
        <v>85</v>
      </c>
      <c r="C113" s="30" t="s">
        <v>109</v>
      </c>
      <c r="D113" s="31" t="s">
        <v>6</v>
      </c>
      <c r="E113" s="130">
        <v>5</v>
      </c>
      <c r="F113" s="209"/>
      <c r="G113" s="185">
        <v>44383</v>
      </c>
      <c r="H113" s="30">
        <v>206</v>
      </c>
      <c r="I113" s="61" t="s">
        <v>119</v>
      </c>
      <c r="J113" s="40" t="s">
        <v>24</v>
      </c>
      <c r="K113" s="83"/>
      <c r="L113" s="83"/>
      <c r="M113" s="83"/>
      <c r="N113" s="83"/>
    </row>
    <row r="114" spans="1:251" s="29" customFormat="1" ht="137.25" customHeight="1" x14ac:dyDescent="0.2">
      <c r="A114" s="82" t="str">
        <f>HYPERLINK("http://oblrada-pl.gov.ua/sites/default/files/field/docs/186_0.pdf", "Звіт про виконання Програми економічного та соціального розвитку Полтавської області на 2020 рік")</f>
        <v>Звіт про виконання Програми економічного та соціального розвитку Полтавської області на 2020 рік</v>
      </c>
      <c r="B114" s="74" t="s">
        <v>80</v>
      </c>
      <c r="C114" s="30">
        <v>2020</v>
      </c>
      <c r="D114" s="31" t="s">
        <v>6</v>
      </c>
      <c r="E114" s="130">
        <v>5</v>
      </c>
      <c r="F114" s="209"/>
      <c r="G114" s="185">
        <v>44383</v>
      </c>
      <c r="H114" s="30">
        <v>186</v>
      </c>
      <c r="I114" s="40" t="s">
        <v>81</v>
      </c>
      <c r="J114" s="40" t="s">
        <v>24</v>
      </c>
      <c r="K114" s="177"/>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row>
    <row r="115" spans="1:251" s="29" customFormat="1" ht="211.5" customHeight="1" x14ac:dyDescent="0.2">
      <c r="A115" s="82" t="str">
        <f>HYPERLINK("http://oblrada-pl.gov.ua/sites/default/files/field/docs/187_2.pdf", "Звіти про результати проведення моніторингу та з оцінки результативності реалізації Стратегії розвитку Полтавської області за 2020 рік і в цілому за весь період дії та Плану заходів з її реалізації на період 2018 – 2020 років")</f>
        <v>Звіти про результати проведення моніторингу та з оцінки результативності реалізації Стратегії розвитку Полтавської області за 2020 рік і в цілому за весь період дії та Плану заходів з її реалізації на період 2018 – 2020 років</v>
      </c>
      <c r="B115" s="74" t="s">
        <v>80</v>
      </c>
      <c r="C115" s="30" t="s">
        <v>120</v>
      </c>
      <c r="D115" s="31" t="s">
        <v>6</v>
      </c>
      <c r="E115" s="130">
        <v>5</v>
      </c>
      <c r="F115" s="209"/>
      <c r="G115" s="195">
        <v>44383</v>
      </c>
      <c r="H115" s="30">
        <v>187</v>
      </c>
      <c r="I115" s="23" t="s">
        <v>81</v>
      </c>
      <c r="J115" s="23" t="s">
        <v>24</v>
      </c>
      <c r="K115" s="177"/>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row>
    <row r="116" spans="1:251" s="29" customFormat="1" ht="126.75" customHeight="1" x14ac:dyDescent="0.2">
      <c r="A116" s="82" t="str">
        <f>HYPERLINK("http://oblrada-pl.gov.ua/sites/default/files/field/docs/196_1.pdf", "Звіт про виконання Програми зайнятості населенняПолтавської області на 2018 - 2020 роки")</f>
        <v>Звіт про виконання Програми зайнятості населенняПолтавської області на 2018 - 2020 роки</v>
      </c>
      <c r="B116" s="74" t="s">
        <v>87</v>
      </c>
      <c r="C116" s="30" t="s">
        <v>109</v>
      </c>
      <c r="D116" s="31" t="s">
        <v>6</v>
      </c>
      <c r="E116" s="130">
        <v>5</v>
      </c>
      <c r="F116" s="209"/>
      <c r="G116" s="185">
        <v>44383</v>
      </c>
      <c r="H116" s="30">
        <v>196</v>
      </c>
      <c r="I116" s="40" t="s">
        <v>88</v>
      </c>
      <c r="J116" s="40" t="s">
        <v>77</v>
      </c>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row>
    <row r="117" spans="1:251" s="29" customFormat="1" ht="156.75" customHeight="1" x14ac:dyDescent="0.2">
      <c r="A117" s="82" t="str">
        <f>HYPERLINK("http://oblrada-pl.gov.ua/sites/default/files/field/docs/37_2.pdf", "Звіт про виконання обласної Комплексної програми соціального захисту і соціального забезпечення населення області на 2013 – 2020 роки")</f>
        <v>Звіт про виконання обласної Комплексної програми соціального захисту і соціального забезпечення населення області на 2013 – 2020 роки</v>
      </c>
      <c r="B117" s="74" t="s">
        <v>87</v>
      </c>
      <c r="C117" s="30" t="s">
        <v>121</v>
      </c>
      <c r="D117" s="31" t="s">
        <v>6</v>
      </c>
      <c r="E117" s="130">
        <v>2</v>
      </c>
      <c r="F117" s="209"/>
      <c r="G117" s="185">
        <v>44194</v>
      </c>
      <c r="H117" s="30">
        <v>37</v>
      </c>
      <c r="I117" s="23" t="s">
        <v>88</v>
      </c>
      <c r="J117" s="23" t="s">
        <v>77</v>
      </c>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row>
    <row r="118" spans="1:251" ht="156" customHeight="1" x14ac:dyDescent="0.25">
      <c r="A118" s="82" t="str">
        <f>HYPERLINK("http://oblrada-pl.gov.ua/sites/default/files/field/docs/33_2.pdf", "Звіт про виконання Програми підвищення рівня безпеки дорожнього руху за 2018 - 2020 роки")</f>
        <v>Звіт про виконання Програми підвищення рівня безпеки дорожнього руху за 2018 - 2020 роки</v>
      </c>
      <c r="B118" s="74" t="s">
        <v>97</v>
      </c>
      <c r="C118" s="30" t="s">
        <v>109</v>
      </c>
      <c r="D118" s="31" t="s">
        <v>6</v>
      </c>
      <c r="E118" s="130">
        <v>2</v>
      </c>
      <c r="F118" s="209"/>
      <c r="G118" s="185">
        <v>44194</v>
      </c>
      <c r="H118" s="30">
        <v>33</v>
      </c>
      <c r="I118" s="38" t="s">
        <v>98</v>
      </c>
      <c r="J118" s="34" t="s">
        <v>35</v>
      </c>
      <c r="K118" s="1"/>
      <c r="L118" s="1"/>
    </row>
    <row r="119" spans="1:251" ht="162.75" customHeight="1" x14ac:dyDescent="0.25">
      <c r="A119" s="82" t="str">
        <f>HYPERLINK("http://oblrada-pl.gov.ua/sites/default/files/field/docs/53_0.pdf", "Звіт про виконання регіональної Програми заходів з організації рятування людей на водних об’єктах Полтавської області за 2016 - 2020 роки")</f>
        <v>Звіт про виконання регіональної Програми заходів з організації рятування людей на водних об’єктах Полтавської області за 2016 - 2020 роки</v>
      </c>
      <c r="B119" s="74" t="s">
        <v>102</v>
      </c>
      <c r="C119" s="35" t="s">
        <v>108</v>
      </c>
      <c r="D119" s="44" t="s">
        <v>6</v>
      </c>
      <c r="E119" s="130">
        <v>2</v>
      </c>
      <c r="F119" s="208"/>
      <c r="G119" s="194">
        <v>44194</v>
      </c>
      <c r="H119" s="35">
        <v>53</v>
      </c>
      <c r="I119" s="45" t="s">
        <v>122</v>
      </c>
      <c r="J119" s="45" t="s">
        <v>123</v>
      </c>
      <c r="K119" s="1"/>
      <c r="L119" s="1"/>
    </row>
    <row r="120" spans="1:251" ht="207" customHeight="1" x14ac:dyDescent="0.25">
      <c r="A120" s="82" t="str">
        <f>HYPERLINK("http://oblrada-pl.gov.ua/sites/default/files/field/docs/28_1.pdf", "Звіт про виконання Програми сприяння залученню інвестицій, розвитку економічного співробітництва та формування позитивного іміджу Полтавської області на 2017 – 2020 роки")</f>
        <v>Звіт про виконання Програми сприяння залученню інвестицій, розвитку економічного співробітництва та формування позитивного іміджу Полтавської області на 2017 – 2020 роки</v>
      </c>
      <c r="B120" s="74" t="s">
        <v>80</v>
      </c>
      <c r="C120" s="35" t="s">
        <v>103</v>
      </c>
      <c r="D120" s="44" t="s">
        <v>6</v>
      </c>
      <c r="E120" s="130">
        <v>2</v>
      </c>
      <c r="F120" s="208"/>
      <c r="G120" s="194">
        <v>44194</v>
      </c>
      <c r="H120" s="35">
        <v>28</v>
      </c>
      <c r="I120" s="40" t="s">
        <v>81</v>
      </c>
      <c r="J120" s="40" t="s">
        <v>24</v>
      </c>
      <c r="K120" s="1"/>
      <c r="L120" s="1"/>
    </row>
    <row r="121" spans="1:251" ht="150.75" customHeight="1" x14ac:dyDescent="0.25">
      <c r="A121" s="82" t="str">
        <f>HYPERLINK("http://oblrada-pl.gov.ua/sites/default/files/field/docs/31_1.pdf", "Звіт про виконання Комплексної програми розвитку малого та середнього підприємництва у Полтавській області на 2017 - 2020 роки")</f>
        <v>Звіт про виконання Комплексної програми розвитку малого та середнього підприємництва у Полтавській області на 2017 - 2020 роки</v>
      </c>
      <c r="B121" s="74" t="s">
        <v>80</v>
      </c>
      <c r="C121" s="35" t="s">
        <v>103</v>
      </c>
      <c r="D121" s="44" t="s">
        <v>6</v>
      </c>
      <c r="E121" s="130">
        <v>2</v>
      </c>
      <c r="F121" s="208"/>
      <c r="G121" s="194">
        <v>44194</v>
      </c>
      <c r="H121" s="35">
        <v>31</v>
      </c>
      <c r="I121" s="40" t="s">
        <v>81</v>
      </c>
      <c r="J121" s="40" t="s">
        <v>24</v>
      </c>
      <c r="K121" s="1"/>
      <c r="L121" s="1"/>
    </row>
    <row r="122" spans="1:251" ht="126.75" customHeight="1" x14ac:dyDescent="0.25">
      <c r="A122" s="82" t="str">
        <f>HYPERLINK("http://oblrada-pl.gov.ua/sites/default/files/field/docs/48_2.pdf", "Звіт про виконання обласної Програми розвитку туризму і курортів у Полтавській області на 2016 - 2020 роки")</f>
        <v>Звіт про виконання обласної Програми розвитку туризму і курортів у Полтавській області на 2016 - 2020 роки</v>
      </c>
      <c r="B122" s="74" t="s">
        <v>80</v>
      </c>
      <c r="C122" s="35" t="s">
        <v>108</v>
      </c>
      <c r="D122" s="44" t="s">
        <v>6</v>
      </c>
      <c r="E122" s="130">
        <v>2</v>
      </c>
      <c r="F122" s="208"/>
      <c r="G122" s="194">
        <v>44194</v>
      </c>
      <c r="H122" s="35">
        <v>48</v>
      </c>
      <c r="I122" s="40" t="s">
        <v>95</v>
      </c>
      <c r="J122" s="40" t="s">
        <v>94</v>
      </c>
      <c r="K122" s="1"/>
      <c r="L122" s="1"/>
    </row>
    <row r="123" spans="1:251" ht="126.75" customHeight="1" x14ac:dyDescent="0.25">
      <c r="A123" s="82" t="str">
        <f>HYPERLINK("http://oblrada-pl.gov.ua/sites/default/files/field/docs/43_1.pdf", "Звіт про виконання обласної Програми розвитку фізичної культури і спорту на 2017 - 2020 роки")</f>
        <v>Звіт про виконання обласної Програми розвитку фізичної культури і спорту на 2017 - 2020 роки</v>
      </c>
      <c r="B123" s="74" t="s">
        <v>80</v>
      </c>
      <c r="C123" s="35" t="s">
        <v>103</v>
      </c>
      <c r="D123" s="44" t="s">
        <v>6</v>
      </c>
      <c r="E123" s="130">
        <v>2</v>
      </c>
      <c r="F123" s="208"/>
      <c r="G123" s="194">
        <v>44194</v>
      </c>
      <c r="H123" s="35">
        <v>43</v>
      </c>
      <c r="I123" s="40" t="s">
        <v>68</v>
      </c>
      <c r="J123" s="40" t="s">
        <v>94</v>
      </c>
      <c r="K123" s="1"/>
      <c r="L123" s="1"/>
    </row>
    <row r="124" spans="1:251" ht="167.25" customHeight="1" x14ac:dyDescent="0.25">
      <c r="A124" s="82" t="str">
        <f>HYPERLINK("http://oblrada-pl.gov.ua/sites/default/files/field/docs/122_1.pdf", "Звіт про виконання регіональної Програми захисту населення і територій від надзвичайних ситуацій та запобігання їх виникненню за 2017 - 2020 роки")</f>
        <v>Звіт про виконання регіональної Програми захисту населення і територій від надзвичайних ситуацій та запобігання їх виникненню за 2017 - 2020 роки</v>
      </c>
      <c r="B124" s="74" t="s">
        <v>102</v>
      </c>
      <c r="C124" s="86" t="s">
        <v>103</v>
      </c>
      <c r="D124" s="31" t="s">
        <v>6</v>
      </c>
      <c r="E124" s="130">
        <v>4</v>
      </c>
      <c r="F124" s="209"/>
      <c r="G124" s="185">
        <v>44250</v>
      </c>
      <c r="H124" s="30">
        <v>122</v>
      </c>
      <c r="I124" s="45" t="s">
        <v>124</v>
      </c>
      <c r="J124" s="45" t="s">
        <v>104</v>
      </c>
      <c r="K124" s="1"/>
      <c r="L124" s="1"/>
    </row>
    <row r="125" spans="1:251" ht="228.75" customHeight="1" x14ac:dyDescent="0.25">
      <c r="A125" s="82" t="str">
        <f>HYPERLINK("http://oblrada-pl.gov.ua/sites/default/files/field/docs/124_1.pdf", "Звіт про виконання Комплексної програми щодо забезпечення законності, правопорядку, охорони прав, свобод і законних інтересів громадян та оборонної роботи за 2016 - 2020 роки")</f>
        <v>Звіт про виконання Комплексної програми щодо забезпечення законності, правопорядку, охорони прав, свобод і законних інтересів громадян та оборонної роботи за 2016 - 2020 роки</v>
      </c>
      <c r="B125" s="74" t="s">
        <v>102</v>
      </c>
      <c r="C125" s="86" t="s">
        <v>108</v>
      </c>
      <c r="D125" s="44" t="s">
        <v>6</v>
      </c>
      <c r="E125" s="130">
        <v>4</v>
      </c>
      <c r="F125" s="209"/>
      <c r="G125" s="185">
        <v>44250</v>
      </c>
      <c r="H125" s="30">
        <v>124</v>
      </c>
      <c r="I125" s="61" t="s">
        <v>125</v>
      </c>
      <c r="J125" s="45" t="s">
        <v>104</v>
      </c>
      <c r="K125" s="1"/>
      <c r="L125" s="1"/>
    </row>
    <row r="126" spans="1:251" s="20" customFormat="1" ht="105" customHeight="1" x14ac:dyDescent="0.5">
      <c r="A126" s="137" t="s">
        <v>126</v>
      </c>
      <c r="B126" s="67" t="s">
        <v>75</v>
      </c>
      <c r="C126" s="129" t="s">
        <v>15</v>
      </c>
      <c r="D126" s="130">
        <v>8</v>
      </c>
      <c r="E126" s="130">
        <v>8</v>
      </c>
      <c r="F126" s="131"/>
      <c r="G126" s="184">
        <v>44539</v>
      </c>
      <c r="H126" s="129">
        <v>322</v>
      </c>
      <c r="I126" s="123" t="s">
        <v>76</v>
      </c>
      <c r="J126" s="123" t="s">
        <v>77</v>
      </c>
    </row>
    <row r="127" spans="1:251" ht="156.75" customHeight="1" x14ac:dyDescent="0.5">
      <c r="A127" s="137" t="s">
        <v>128</v>
      </c>
      <c r="B127" s="67" t="s">
        <v>33</v>
      </c>
      <c r="C127" s="129" t="s">
        <v>15</v>
      </c>
      <c r="D127" s="130">
        <v>8</v>
      </c>
      <c r="E127" s="130">
        <v>10</v>
      </c>
      <c r="F127" s="131"/>
      <c r="G127" s="184">
        <v>44554</v>
      </c>
      <c r="H127" s="129">
        <v>354</v>
      </c>
      <c r="I127" s="123" t="s">
        <v>38</v>
      </c>
      <c r="J127" s="125" t="s">
        <v>155</v>
      </c>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c r="FG127" s="20"/>
      <c r="FH127" s="20"/>
      <c r="FI127" s="20"/>
      <c r="FJ127" s="20"/>
      <c r="FK127" s="20"/>
      <c r="FL127" s="20"/>
      <c r="FM127" s="20"/>
      <c r="FN127" s="20"/>
      <c r="FO127" s="20"/>
      <c r="FP127" s="20"/>
      <c r="FQ127" s="20"/>
      <c r="FR127" s="20"/>
      <c r="FS127" s="20"/>
      <c r="FT127" s="20"/>
      <c r="FU127" s="20"/>
      <c r="FV127" s="20"/>
      <c r="FW127" s="20"/>
      <c r="FX127" s="20"/>
      <c r="FY127" s="20"/>
      <c r="FZ127" s="20"/>
      <c r="GA127" s="20"/>
      <c r="GB127" s="20"/>
      <c r="GC127" s="20"/>
      <c r="GD127" s="20"/>
      <c r="GE127" s="20"/>
      <c r="GF127" s="20"/>
      <c r="GG127" s="20"/>
      <c r="GH127" s="20"/>
      <c r="GI127" s="20"/>
      <c r="GJ127" s="20"/>
      <c r="GK127" s="20"/>
      <c r="GL127" s="20"/>
      <c r="GM127" s="20"/>
      <c r="GN127" s="20"/>
      <c r="GO127" s="20"/>
      <c r="GP127" s="20"/>
      <c r="GQ127" s="20"/>
      <c r="GR127" s="20"/>
      <c r="GS127" s="20"/>
      <c r="GT127" s="20"/>
      <c r="GU127" s="20"/>
      <c r="GV127" s="20"/>
      <c r="GW127" s="20"/>
      <c r="GX127" s="20"/>
      <c r="GY127" s="20"/>
      <c r="GZ127" s="20"/>
      <c r="HA127" s="20"/>
      <c r="HB127" s="20"/>
      <c r="HC127" s="20"/>
      <c r="HD127" s="20"/>
      <c r="HE127" s="20"/>
      <c r="HF127" s="20"/>
      <c r="HG127" s="20"/>
      <c r="HH127" s="20"/>
      <c r="HI127" s="20"/>
      <c r="HJ127" s="20"/>
      <c r="HK127" s="20"/>
      <c r="HL127" s="20"/>
      <c r="HM127" s="20"/>
      <c r="HN127" s="20"/>
      <c r="HO127" s="20"/>
      <c r="HP127" s="20"/>
      <c r="HQ127" s="20"/>
      <c r="HR127" s="20"/>
      <c r="HS127" s="20"/>
      <c r="HT127" s="20"/>
      <c r="HU127" s="20"/>
      <c r="HV127" s="20"/>
      <c r="HW127" s="20"/>
      <c r="HX127" s="20"/>
      <c r="HY127" s="20"/>
      <c r="HZ127" s="20"/>
      <c r="IA127" s="20"/>
      <c r="IB127" s="20"/>
      <c r="IC127" s="20"/>
      <c r="ID127" s="20"/>
      <c r="IE127" s="20"/>
      <c r="IF127" s="20"/>
      <c r="IG127" s="20"/>
      <c r="IH127" s="20"/>
      <c r="II127" s="20"/>
      <c r="IJ127" s="20"/>
      <c r="IK127" s="20"/>
      <c r="IL127" s="20"/>
      <c r="IM127" s="20"/>
      <c r="IN127" s="20"/>
      <c r="IO127" s="20"/>
      <c r="IP127" s="20"/>
      <c r="IQ127" s="20"/>
    </row>
    <row r="128" spans="1:251" s="15" customFormat="1" ht="67.5" customHeight="1" x14ac:dyDescent="0.5">
      <c r="A128" s="87"/>
      <c r="B128" s="88"/>
      <c r="C128" s="37"/>
      <c r="D128" s="37"/>
      <c r="E128" s="89"/>
      <c r="F128" s="37"/>
      <c r="G128" s="196"/>
      <c r="H128" s="37"/>
      <c r="I128" s="91"/>
      <c r="J128" s="33"/>
    </row>
    <row r="129" spans="1:91" ht="69" customHeight="1" x14ac:dyDescent="0.5">
      <c r="H129" s="37"/>
      <c r="K129" s="1"/>
      <c r="L129" s="1"/>
    </row>
    <row r="130" spans="1:91" s="29" customFormat="1" ht="63.75" customHeight="1" x14ac:dyDescent="0.5">
      <c r="A130" s="87"/>
      <c r="B130" s="88"/>
      <c r="C130" s="37"/>
      <c r="D130" s="37"/>
      <c r="E130" s="89"/>
      <c r="F130" s="37"/>
      <c r="G130" s="90"/>
      <c r="H130" s="37"/>
      <c r="I130" s="91"/>
      <c r="J130" s="33"/>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c r="CE130" s="28"/>
      <c r="CF130" s="28"/>
      <c r="CG130" s="28"/>
      <c r="CH130" s="28"/>
      <c r="CI130" s="28"/>
      <c r="CJ130" s="28"/>
      <c r="CK130" s="28"/>
      <c r="CL130" s="28"/>
      <c r="CM130" s="28"/>
    </row>
    <row r="131" spans="1:91" s="29" customFormat="1" ht="109.5" customHeight="1" x14ac:dyDescent="0.5">
      <c r="A131" s="87"/>
      <c r="B131" s="88"/>
      <c r="C131" s="37"/>
      <c r="D131" s="37"/>
      <c r="E131" s="89"/>
      <c r="F131" s="37"/>
      <c r="G131" s="90"/>
      <c r="H131" s="37"/>
      <c r="I131" s="91"/>
      <c r="J131" s="33"/>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row>
    <row r="132" spans="1:91" s="29" customFormat="1" ht="31.5" customHeight="1" x14ac:dyDescent="0.5">
      <c r="A132" s="87"/>
      <c r="B132" s="88"/>
      <c r="C132" s="37"/>
      <c r="D132" s="37"/>
      <c r="E132" s="89"/>
      <c r="F132" s="37"/>
      <c r="G132" s="90"/>
      <c r="H132" s="37"/>
      <c r="I132" s="91"/>
      <c r="J132" s="33"/>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row>
    <row r="133" spans="1:91" s="9" customFormat="1" ht="31.5" customHeight="1" x14ac:dyDescent="0.5">
      <c r="A133" s="87"/>
      <c r="B133" s="88"/>
      <c r="C133" s="37"/>
      <c r="D133" s="37"/>
      <c r="E133" s="89"/>
      <c r="F133" s="37"/>
      <c r="G133" s="90"/>
      <c r="H133" s="37"/>
      <c r="I133" s="91"/>
      <c r="J133" s="33"/>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row>
    <row r="134" spans="1:91" ht="258" customHeight="1" x14ac:dyDescent="0.5">
      <c r="K134" s="1"/>
      <c r="L134" s="1"/>
    </row>
    <row r="135" spans="1:91" ht="213.75" customHeight="1" x14ac:dyDescent="0.5">
      <c r="K135" s="1"/>
      <c r="L135" s="1"/>
    </row>
    <row r="136" spans="1:91" ht="142.5" customHeight="1" x14ac:dyDescent="0.5">
      <c r="K136" s="1"/>
      <c r="L136" s="1"/>
    </row>
    <row r="137" spans="1:91" ht="142.5" customHeight="1" x14ac:dyDescent="0.5">
      <c r="K137" s="1"/>
      <c r="L137" s="1"/>
    </row>
    <row r="138" spans="1:91" ht="193.5" customHeight="1" x14ac:dyDescent="0.5">
      <c r="K138" s="1"/>
      <c r="L138" s="1"/>
    </row>
    <row r="139" spans="1:91" ht="142.5" customHeight="1" x14ac:dyDescent="0.5">
      <c r="K139" s="1"/>
      <c r="L139" s="1"/>
    </row>
    <row r="140" spans="1:91" ht="142.5" customHeight="1" x14ac:dyDescent="0.5">
      <c r="K140" s="1"/>
      <c r="L140" s="1"/>
    </row>
    <row r="141" spans="1:91" ht="142.5" customHeight="1" x14ac:dyDescent="0.5">
      <c r="K141" s="1"/>
      <c r="L141" s="1"/>
    </row>
    <row r="142" spans="1:91" ht="142.5" customHeight="1" x14ac:dyDescent="0.5">
      <c r="K142" s="1"/>
      <c r="L142" s="1"/>
    </row>
    <row r="143" spans="1:91" ht="142.5" customHeight="1" x14ac:dyDescent="0.5">
      <c r="K143" s="1"/>
      <c r="L143" s="1"/>
    </row>
    <row r="144" spans="1:91" ht="142.5" customHeight="1" x14ac:dyDescent="0.5">
      <c r="K144" s="1"/>
      <c r="L144" s="1"/>
    </row>
    <row r="145" spans="1:13" ht="142.5" customHeight="1" x14ac:dyDescent="0.5">
      <c r="K145" s="1"/>
      <c r="L145" s="1"/>
    </row>
    <row r="146" spans="1:13" ht="142.5" customHeight="1" x14ac:dyDescent="0.5">
      <c r="K146" s="1"/>
      <c r="L146" s="1"/>
    </row>
    <row r="147" spans="1:13" ht="142.5" customHeight="1" x14ac:dyDescent="0.5">
      <c r="K147" s="1"/>
      <c r="L147" s="1"/>
    </row>
    <row r="148" spans="1:13" ht="142.5" customHeight="1" x14ac:dyDescent="0.5">
      <c r="K148" s="1"/>
      <c r="L148" s="1"/>
    </row>
    <row r="149" spans="1:13" ht="142.5" customHeight="1" x14ac:dyDescent="0.5">
      <c r="K149" s="1"/>
      <c r="L149" s="1"/>
    </row>
    <row r="150" spans="1:13" ht="142.5" customHeight="1" x14ac:dyDescent="0.5">
      <c r="K150" s="1"/>
      <c r="L150" s="1"/>
    </row>
    <row r="151" spans="1:13" ht="142.5" customHeight="1" x14ac:dyDescent="0.5">
      <c r="K151" s="1"/>
      <c r="L151" s="1"/>
    </row>
    <row r="152" spans="1:13" ht="109.5" customHeight="1" x14ac:dyDescent="0.5">
      <c r="K152" s="1"/>
      <c r="L152" s="1"/>
    </row>
    <row r="153" spans="1:13" ht="31.5" customHeight="1" x14ac:dyDescent="0.5">
      <c r="K153" s="92"/>
      <c r="L153" s="92"/>
      <c r="M153" s="93"/>
    </row>
    <row r="154" spans="1:13" ht="31.5" customHeight="1" x14ac:dyDescent="0.5">
      <c r="K154" s="92"/>
      <c r="L154" s="92"/>
      <c r="M154" s="93"/>
    </row>
    <row r="155" spans="1:13" s="15" customFormat="1" ht="31.5" customHeight="1" x14ac:dyDescent="0.5">
      <c r="A155" s="87"/>
      <c r="B155" s="88"/>
      <c r="C155" s="37"/>
      <c r="D155" s="37"/>
      <c r="E155" s="89"/>
      <c r="F155" s="37"/>
      <c r="G155" s="90"/>
      <c r="H155" s="180"/>
      <c r="I155" s="91"/>
      <c r="J155" s="33"/>
      <c r="K155" s="94"/>
      <c r="L155" s="94"/>
      <c r="M155" s="95"/>
    </row>
    <row r="156" spans="1:13" ht="31.5" customHeight="1" x14ac:dyDescent="0.5">
      <c r="K156" s="92"/>
      <c r="L156" s="92"/>
      <c r="M156" s="93"/>
    </row>
    <row r="157" spans="1:13" s="96" customFormat="1" ht="31.5" customHeight="1" x14ac:dyDescent="0.5">
      <c r="A157" s="87"/>
      <c r="B157" s="88"/>
      <c r="C157" s="37"/>
      <c r="D157" s="37"/>
      <c r="E157" s="89"/>
      <c r="F157" s="37"/>
      <c r="G157" s="90"/>
      <c r="H157" s="180"/>
      <c r="I157" s="91"/>
      <c r="J157" s="33"/>
    </row>
    <row r="158" spans="1:13" s="96" customFormat="1" ht="57" customHeight="1" x14ac:dyDescent="0.5">
      <c r="A158" s="87"/>
      <c r="B158" s="88"/>
      <c r="C158" s="37"/>
      <c r="D158" s="37"/>
      <c r="E158" s="89"/>
      <c r="F158" s="37"/>
      <c r="G158" s="90"/>
      <c r="H158" s="180"/>
      <c r="I158" s="91"/>
      <c r="J158" s="33"/>
    </row>
    <row r="159" spans="1:13" s="96" customFormat="1" ht="115.5" customHeight="1" x14ac:dyDescent="0.5">
      <c r="A159" s="87"/>
      <c r="B159" s="88"/>
      <c r="C159" s="37"/>
      <c r="D159" s="37"/>
      <c r="E159" s="89"/>
      <c r="F159" s="37"/>
      <c r="G159" s="90"/>
      <c r="H159" s="180"/>
      <c r="I159" s="91"/>
      <c r="J159" s="33"/>
    </row>
    <row r="160" spans="1:13" s="96" customFormat="1" ht="113.25" customHeight="1" x14ac:dyDescent="0.5">
      <c r="A160" s="87"/>
      <c r="B160" s="88"/>
      <c r="C160" s="37"/>
      <c r="D160" s="37"/>
      <c r="E160" s="89"/>
      <c r="F160" s="37"/>
      <c r="G160" s="90"/>
      <c r="H160" s="180"/>
      <c r="I160" s="91"/>
      <c r="J160" s="33"/>
    </row>
    <row r="161" spans="1:13" s="96" customFormat="1" ht="104.25" customHeight="1" x14ac:dyDescent="0.5">
      <c r="A161" s="87"/>
      <c r="B161" s="88"/>
      <c r="C161" s="37"/>
      <c r="D161" s="37"/>
      <c r="E161" s="89"/>
      <c r="F161" s="37"/>
      <c r="G161" s="90"/>
      <c r="H161" s="180"/>
      <c r="I161" s="91"/>
      <c r="J161" s="33"/>
    </row>
    <row r="162" spans="1:13" s="96" customFormat="1" ht="115.5" customHeight="1" x14ac:dyDescent="0.5">
      <c r="A162" s="87"/>
      <c r="B162" s="88"/>
      <c r="C162" s="37"/>
      <c r="D162" s="37"/>
      <c r="E162" s="89"/>
      <c r="F162" s="37"/>
      <c r="G162" s="90"/>
      <c r="H162" s="180"/>
      <c r="I162" s="91"/>
      <c r="J162" s="33"/>
    </row>
    <row r="163" spans="1:13" s="96" customFormat="1" ht="95.25" customHeight="1" x14ac:dyDescent="0.5">
      <c r="A163" s="87"/>
      <c r="B163" s="88"/>
      <c r="C163" s="37"/>
      <c r="D163" s="37"/>
      <c r="E163" s="89"/>
      <c r="F163" s="37"/>
      <c r="G163" s="90"/>
      <c r="H163" s="180"/>
      <c r="I163" s="91"/>
      <c r="J163" s="33"/>
    </row>
    <row r="164" spans="1:13" s="96" customFormat="1" ht="132.75" customHeight="1" x14ac:dyDescent="0.5">
      <c r="A164" s="87"/>
      <c r="B164" s="88"/>
      <c r="C164" s="37"/>
      <c r="D164" s="37"/>
      <c r="E164" s="89"/>
      <c r="F164" s="37"/>
      <c r="G164" s="90"/>
      <c r="H164" s="180"/>
      <c r="I164" s="91"/>
      <c r="J164" s="33"/>
    </row>
    <row r="165" spans="1:13" ht="31.5" customHeight="1" x14ac:dyDescent="0.5">
      <c r="K165" s="92"/>
      <c r="L165" s="92"/>
      <c r="M165" s="93"/>
    </row>
    <row r="166" spans="1:13" s="99" customFormat="1" ht="31.5" customHeight="1" x14ac:dyDescent="0.5">
      <c r="A166" s="87"/>
      <c r="B166" s="88"/>
      <c r="C166" s="37"/>
      <c r="D166" s="37"/>
      <c r="E166" s="89"/>
      <c r="F166" s="37"/>
      <c r="G166" s="90"/>
      <c r="H166" s="180"/>
      <c r="I166" s="91"/>
      <c r="J166" s="33"/>
      <c r="K166" s="97"/>
      <c r="L166" s="97"/>
      <c r="M166" s="98"/>
    </row>
    <row r="167" spans="1:13" s="102" customFormat="1" ht="31.5" customHeight="1" x14ac:dyDescent="0.5">
      <c r="A167" s="87"/>
      <c r="B167" s="88"/>
      <c r="C167" s="37"/>
      <c r="D167" s="37"/>
      <c r="E167" s="89"/>
      <c r="F167" s="37"/>
      <c r="G167" s="90"/>
      <c r="H167" s="180"/>
      <c r="I167" s="91"/>
      <c r="J167" s="33"/>
      <c r="K167" s="100"/>
      <c r="L167" s="100"/>
      <c r="M167" s="101"/>
    </row>
    <row r="168" spans="1:13" ht="81.75" customHeight="1" x14ac:dyDescent="0.5">
      <c r="K168" s="92"/>
      <c r="L168" s="92"/>
      <c r="M168" s="93"/>
    </row>
    <row r="169" spans="1:13" s="9" customFormat="1" ht="31.5" customHeight="1" x14ac:dyDescent="0.5">
      <c r="A169" s="87"/>
      <c r="B169" s="88"/>
      <c r="C169" s="37"/>
      <c r="D169" s="37"/>
      <c r="E169" s="89"/>
      <c r="F169" s="37"/>
      <c r="G169" s="90"/>
      <c r="H169" s="180"/>
      <c r="I169" s="91"/>
      <c r="J169" s="33"/>
      <c r="K169" s="103"/>
      <c r="L169" s="103"/>
      <c r="M169" s="104"/>
    </row>
    <row r="170" spans="1:13" ht="31.5" customHeight="1" x14ac:dyDescent="0.5">
      <c r="K170" s="92"/>
      <c r="L170" s="92"/>
      <c r="M170" s="93"/>
    </row>
    <row r="171" spans="1:13" s="15" customFormat="1" ht="71.25" customHeight="1" x14ac:dyDescent="0.5">
      <c r="A171" s="87"/>
      <c r="B171" s="88"/>
      <c r="C171" s="37"/>
      <c r="D171" s="37"/>
      <c r="E171" s="89"/>
      <c r="F171" s="37"/>
      <c r="G171" s="90"/>
      <c r="H171" s="180"/>
      <c r="I171" s="91"/>
      <c r="J171" s="33"/>
      <c r="K171" s="94"/>
      <c r="L171" s="94"/>
      <c r="M171" s="95"/>
    </row>
    <row r="172" spans="1:13" s="15" customFormat="1" ht="31.5" customHeight="1" x14ac:dyDescent="0.5">
      <c r="A172" s="87"/>
      <c r="B172" s="88"/>
      <c r="C172" s="37"/>
      <c r="D172" s="37"/>
      <c r="E172" s="89"/>
      <c r="F172" s="37"/>
      <c r="G172" s="90"/>
      <c r="H172" s="180"/>
      <c r="I172" s="91"/>
      <c r="J172" s="33"/>
      <c r="K172" s="94"/>
      <c r="L172" s="94"/>
      <c r="M172" s="95"/>
    </row>
    <row r="173" spans="1:13" ht="31.5" customHeight="1" x14ac:dyDescent="0.5">
      <c r="K173" s="92"/>
      <c r="L173" s="92"/>
      <c r="M173" s="93"/>
    </row>
    <row r="174" spans="1:13" ht="31.5" customHeight="1" x14ac:dyDescent="0.5">
      <c r="K174" s="92"/>
      <c r="L174" s="92"/>
      <c r="M174" s="93"/>
    </row>
    <row r="175" spans="1:13" ht="31.5" customHeight="1" x14ac:dyDescent="0.5">
      <c r="K175" s="92"/>
      <c r="L175" s="92"/>
      <c r="M175" s="93"/>
    </row>
    <row r="176" spans="1:13" ht="31.5" customHeight="1" x14ac:dyDescent="0.5">
      <c r="K176" s="92"/>
      <c r="L176" s="92"/>
      <c r="M176" s="93"/>
    </row>
    <row r="177" spans="1:13" ht="31.5" customHeight="1" x14ac:dyDescent="0.5">
      <c r="K177" s="92"/>
      <c r="L177" s="92"/>
      <c r="M177" s="93"/>
    </row>
    <row r="178" spans="1:13" s="52" customFormat="1" ht="31.5" customHeight="1" x14ac:dyDescent="0.5">
      <c r="A178" s="87"/>
      <c r="B178" s="88"/>
      <c r="C178" s="37"/>
      <c r="D178" s="37"/>
      <c r="E178" s="89"/>
      <c r="F178" s="37"/>
      <c r="G178" s="90"/>
      <c r="H178" s="180"/>
      <c r="I178" s="91"/>
      <c r="J178" s="33"/>
      <c r="K178" s="105"/>
      <c r="L178" s="105"/>
      <c r="M178" s="106"/>
    </row>
    <row r="179" spans="1:13" ht="31.5" customHeight="1" x14ac:dyDescent="0.5">
      <c r="K179" s="92"/>
      <c r="L179" s="92"/>
      <c r="M179" s="93"/>
    </row>
    <row r="180" spans="1:13" ht="31.5" customHeight="1" x14ac:dyDescent="0.5">
      <c r="K180" s="92"/>
      <c r="L180" s="92"/>
      <c r="M180" s="93"/>
    </row>
    <row r="181" spans="1:13" ht="31.5" customHeight="1" x14ac:dyDescent="0.5">
      <c r="K181" s="92"/>
      <c r="L181" s="92"/>
      <c r="M181" s="93"/>
    </row>
    <row r="182" spans="1:13" ht="31.5" customHeight="1" x14ac:dyDescent="0.5">
      <c r="K182" s="92"/>
      <c r="L182" s="92"/>
      <c r="M182" s="93"/>
    </row>
    <row r="183" spans="1:13" ht="31.5" customHeight="1" x14ac:dyDescent="0.5">
      <c r="K183" s="92"/>
      <c r="L183" s="92"/>
      <c r="M183" s="93"/>
    </row>
    <row r="184" spans="1:13" s="15" customFormat="1" ht="31.5" customHeight="1" x14ac:dyDescent="0.5">
      <c r="A184" s="87"/>
      <c r="B184" s="88"/>
      <c r="C184" s="37"/>
      <c r="D184" s="37"/>
      <c r="E184" s="89"/>
      <c r="F184" s="37"/>
      <c r="G184" s="90"/>
      <c r="H184" s="180"/>
      <c r="I184" s="91"/>
      <c r="J184" s="33"/>
      <c r="K184" s="94"/>
      <c r="L184" s="94"/>
      <c r="M184" s="95"/>
    </row>
    <row r="185" spans="1:13" ht="31.5" customHeight="1" x14ac:dyDescent="0.5">
      <c r="K185" s="92"/>
      <c r="L185" s="92"/>
      <c r="M185" s="93"/>
    </row>
    <row r="186" spans="1:13" s="99" customFormat="1" ht="31.5" customHeight="1" x14ac:dyDescent="0.5">
      <c r="A186" s="87"/>
      <c r="B186" s="88"/>
      <c r="C186" s="37"/>
      <c r="D186" s="37"/>
      <c r="E186" s="89"/>
      <c r="F186" s="37"/>
      <c r="G186" s="90"/>
      <c r="H186" s="180"/>
      <c r="I186" s="91"/>
      <c r="J186" s="33"/>
      <c r="K186" s="97"/>
      <c r="L186" s="97"/>
      <c r="M186" s="98"/>
    </row>
    <row r="187" spans="1:13" ht="31.5" customHeight="1" x14ac:dyDescent="0.5">
      <c r="K187" s="92"/>
      <c r="L187" s="92"/>
      <c r="M187" s="93"/>
    </row>
    <row r="188" spans="1:13" s="9" customFormat="1" ht="31.5" customHeight="1" x14ac:dyDescent="0.5">
      <c r="A188" s="87"/>
      <c r="B188" s="88"/>
      <c r="C188" s="37"/>
      <c r="D188" s="37"/>
      <c r="E188" s="89"/>
      <c r="F188" s="37"/>
      <c r="G188" s="90"/>
      <c r="H188" s="180"/>
      <c r="I188" s="91"/>
      <c r="J188" s="33"/>
      <c r="K188" s="103"/>
      <c r="L188" s="103"/>
      <c r="M188" s="104"/>
    </row>
    <row r="189" spans="1:13" s="9" customFormat="1" ht="31.5" customHeight="1" x14ac:dyDescent="0.5">
      <c r="A189" s="87"/>
      <c r="B189" s="88"/>
      <c r="C189" s="37"/>
      <c r="D189" s="37"/>
      <c r="E189" s="89"/>
      <c r="F189" s="37"/>
      <c r="G189" s="90"/>
      <c r="H189" s="180"/>
      <c r="I189" s="91"/>
      <c r="J189" s="33"/>
      <c r="K189" s="103"/>
      <c r="L189" s="103"/>
      <c r="M189" s="104"/>
    </row>
    <row r="190" spans="1:13" s="9" customFormat="1" ht="94.5" customHeight="1" x14ac:dyDescent="0.5">
      <c r="A190" s="87"/>
      <c r="B190" s="88"/>
      <c r="C190" s="37"/>
      <c r="D190" s="37"/>
      <c r="E190" s="89"/>
      <c r="F190" s="37"/>
      <c r="G190" s="90"/>
      <c r="H190" s="180"/>
      <c r="I190" s="91"/>
      <c r="J190" s="33"/>
      <c r="K190" s="103"/>
      <c r="L190" s="103"/>
      <c r="M190" s="104"/>
    </row>
    <row r="191" spans="1:13" s="9" customFormat="1" ht="109.5" customHeight="1" x14ac:dyDescent="0.5">
      <c r="A191" s="87"/>
      <c r="B191" s="88"/>
      <c r="C191" s="37"/>
      <c r="D191" s="37"/>
      <c r="E191" s="89"/>
      <c r="F191" s="37"/>
      <c r="G191" s="90"/>
      <c r="H191" s="180"/>
      <c r="I191" s="91"/>
      <c r="J191" s="33"/>
      <c r="K191" s="103"/>
      <c r="L191" s="103"/>
      <c r="M191" s="104"/>
    </row>
    <row r="192" spans="1:13" s="9" customFormat="1" ht="138" customHeight="1" x14ac:dyDescent="0.5">
      <c r="A192" s="87"/>
      <c r="B192" s="88"/>
      <c r="C192" s="37"/>
      <c r="D192" s="37"/>
      <c r="E192" s="89"/>
      <c r="F192" s="37"/>
      <c r="G192" s="90"/>
      <c r="H192" s="180"/>
      <c r="I192" s="91"/>
      <c r="J192" s="33"/>
      <c r="K192" s="103"/>
      <c r="L192" s="103"/>
      <c r="M192" s="104"/>
    </row>
    <row r="193" spans="1:13" s="84" customFormat="1" ht="31.5" customHeight="1" x14ac:dyDescent="0.5">
      <c r="A193" s="87"/>
      <c r="B193" s="88"/>
      <c r="C193" s="37"/>
      <c r="D193" s="37"/>
      <c r="E193" s="89"/>
      <c r="F193" s="37"/>
      <c r="G193" s="90"/>
      <c r="H193" s="180"/>
      <c r="I193" s="91"/>
      <c r="J193" s="33"/>
      <c r="K193" s="107"/>
      <c r="L193" s="107"/>
      <c r="M193" s="108"/>
    </row>
    <row r="194" spans="1:13" ht="31.5" customHeight="1" x14ac:dyDescent="0.5">
      <c r="K194" s="92"/>
      <c r="L194" s="92"/>
      <c r="M194" s="93"/>
    </row>
    <row r="195" spans="1:13" ht="31.5" customHeight="1" x14ac:dyDescent="0.5">
      <c r="K195" s="92"/>
      <c r="L195" s="92"/>
      <c r="M195" s="93"/>
    </row>
    <row r="196" spans="1:13" ht="31.5" customHeight="1" x14ac:dyDescent="0.5">
      <c r="L196" s="109"/>
      <c r="M196" s="110"/>
    </row>
    <row r="197" spans="1:13" ht="31.5" customHeight="1" x14ac:dyDescent="0.5">
      <c r="L197" s="109"/>
      <c r="M197" s="110"/>
    </row>
    <row r="198" spans="1:13" ht="31.5" customHeight="1" x14ac:dyDescent="0.5">
      <c r="L198" s="109"/>
      <c r="M198" s="110"/>
    </row>
    <row r="199" spans="1:13" ht="31.5" customHeight="1" x14ac:dyDescent="0.5">
      <c r="L199" s="109"/>
      <c r="M199" s="110"/>
    </row>
    <row r="200" spans="1:13" s="9" customFormat="1" ht="64.5" customHeight="1" x14ac:dyDescent="0.5">
      <c r="A200" s="87"/>
      <c r="B200" s="88"/>
      <c r="C200" s="37"/>
      <c r="D200" s="37"/>
      <c r="E200" s="89"/>
      <c r="F200" s="37"/>
      <c r="G200" s="90"/>
      <c r="H200" s="180"/>
      <c r="I200" s="91"/>
      <c r="J200" s="33"/>
      <c r="K200" s="111"/>
      <c r="L200" s="111"/>
      <c r="M200" s="112"/>
    </row>
    <row r="201" spans="1:13" ht="71.25" customHeight="1" x14ac:dyDescent="0.5">
      <c r="L201" s="109"/>
      <c r="M201" s="110"/>
    </row>
    <row r="202" spans="1:13" ht="31.5" customHeight="1" x14ac:dyDescent="0.5">
      <c r="L202" s="109"/>
      <c r="M202" s="110"/>
    </row>
    <row r="203" spans="1:13" ht="31.5" customHeight="1" x14ac:dyDescent="0.5">
      <c r="L203" s="109"/>
      <c r="M203" s="110"/>
    </row>
    <row r="204" spans="1:13" ht="31.5" customHeight="1" x14ac:dyDescent="0.5">
      <c r="L204" s="109"/>
      <c r="M204" s="110"/>
    </row>
    <row r="205" spans="1:13" ht="31.5" customHeight="1" x14ac:dyDescent="0.5">
      <c r="L205" s="109"/>
      <c r="M205" s="110"/>
    </row>
    <row r="206" spans="1:13" ht="31.5" customHeight="1" x14ac:dyDescent="0.5">
      <c r="L206" s="109"/>
      <c r="M206" s="110"/>
    </row>
    <row r="207" spans="1:13" s="99" customFormat="1" ht="31.5" customHeight="1" x14ac:dyDescent="0.5">
      <c r="A207" s="87"/>
      <c r="B207" s="88"/>
      <c r="C207" s="37"/>
      <c r="D207" s="37"/>
      <c r="E207" s="89"/>
      <c r="F207" s="37"/>
      <c r="G207" s="90"/>
      <c r="H207" s="180"/>
      <c r="I207" s="91"/>
      <c r="J207" s="33"/>
      <c r="K207" s="113"/>
      <c r="L207" s="113"/>
      <c r="M207" s="114"/>
    </row>
    <row r="208" spans="1:13" ht="31.5" customHeight="1" x14ac:dyDescent="0.5">
      <c r="L208" s="109"/>
      <c r="M208" s="110"/>
    </row>
    <row r="209" spans="1:13" ht="251.25" customHeight="1" x14ac:dyDescent="0.5">
      <c r="L209" s="109"/>
      <c r="M209" s="110"/>
    </row>
    <row r="210" spans="1:13" s="115" customFormat="1" ht="31.5" customHeight="1" x14ac:dyDescent="0.5">
      <c r="A210" s="87"/>
      <c r="B210" s="88"/>
      <c r="C210" s="37"/>
      <c r="D210" s="37"/>
      <c r="E210" s="89"/>
      <c r="F210" s="37"/>
      <c r="G210" s="90"/>
      <c r="H210" s="180"/>
      <c r="I210" s="91"/>
      <c r="J210" s="33"/>
      <c r="K210" s="92"/>
      <c r="L210" s="92"/>
      <c r="M210" s="93"/>
    </row>
    <row r="211" spans="1:13" s="99" customFormat="1" ht="31.5" customHeight="1" x14ac:dyDescent="0.5">
      <c r="A211" s="87"/>
      <c r="B211" s="88"/>
      <c r="C211" s="37"/>
      <c r="D211" s="37"/>
      <c r="E211" s="89"/>
      <c r="F211" s="37"/>
      <c r="G211" s="90"/>
      <c r="H211" s="180"/>
      <c r="I211" s="91"/>
      <c r="J211" s="33"/>
      <c r="K211" s="113"/>
      <c r="L211" s="113"/>
      <c r="M211" s="114"/>
    </row>
    <row r="212" spans="1:13" s="99" customFormat="1" ht="31.5" customHeight="1" x14ac:dyDescent="0.5">
      <c r="A212" s="87"/>
      <c r="B212" s="88"/>
      <c r="C212" s="37"/>
      <c r="D212" s="37"/>
      <c r="E212" s="89"/>
      <c r="F212" s="37"/>
      <c r="G212" s="90"/>
      <c r="H212" s="180"/>
      <c r="I212" s="91"/>
      <c r="J212" s="33"/>
      <c r="K212" s="113"/>
      <c r="L212" s="113"/>
      <c r="M212" s="114"/>
    </row>
    <row r="213" spans="1:13" s="15" customFormat="1" ht="31.5" customHeight="1" x14ac:dyDescent="0.5">
      <c r="A213" s="87"/>
      <c r="B213" s="88"/>
      <c r="C213" s="37"/>
      <c r="D213" s="37"/>
      <c r="E213" s="89"/>
      <c r="F213" s="37"/>
      <c r="G213" s="90"/>
      <c r="H213" s="180"/>
      <c r="I213" s="91"/>
      <c r="J213" s="33"/>
      <c r="K213" s="116"/>
      <c r="L213" s="116"/>
      <c r="M213" s="117"/>
    </row>
    <row r="214" spans="1:13" ht="31.5" customHeight="1" x14ac:dyDescent="0.5">
      <c r="L214" s="109"/>
      <c r="M214" s="110"/>
    </row>
    <row r="215" spans="1:13" s="15" customFormat="1" ht="31.5" customHeight="1" x14ac:dyDescent="0.5">
      <c r="A215" s="87"/>
      <c r="B215" s="88"/>
      <c r="C215" s="37"/>
      <c r="D215" s="37"/>
      <c r="E215" s="89"/>
      <c r="F215" s="37"/>
      <c r="G215" s="90"/>
      <c r="H215" s="180"/>
      <c r="I215" s="91"/>
      <c r="J215" s="33"/>
      <c r="K215" s="116"/>
      <c r="L215" s="116"/>
      <c r="M215" s="117"/>
    </row>
    <row r="216" spans="1:13" s="15" customFormat="1" ht="31.5" customHeight="1" x14ac:dyDescent="0.5">
      <c r="A216" s="87"/>
      <c r="B216" s="88"/>
      <c r="C216" s="37"/>
      <c r="D216" s="37"/>
      <c r="E216" s="89"/>
      <c r="F216" s="37"/>
      <c r="G216" s="90"/>
      <c r="H216" s="180"/>
      <c r="I216" s="91"/>
      <c r="J216" s="33"/>
      <c r="K216" s="116"/>
      <c r="L216" s="116"/>
      <c r="M216" s="117"/>
    </row>
    <row r="217" spans="1:13" ht="31.5" customHeight="1" x14ac:dyDescent="0.5">
      <c r="L217" s="109"/>
      <c r="M217" s="110"/>
    </row>
    <row r="218" spans="1:13" ht="31.5" customHeight="1" x14ac:dyDescent="0.5">
      <c r="L218" s="109"/>
      <c r="M218" s="110"/>
    </row>
    <row r="219" spans="1:13" ht="31.5" customHeight="1" x14ac:dyDescent="0.5">
      <c r="L219" s="109"/>
      <c r="M219" s="110"/>
    </row>
    <row r="220" spans="1:13" ht="31.5" customHeight="1" x14ac:dyDescent="0.5">
      <c r="L220" s="109"/>
      <c r="M220" s="110"/>
    </row>
    <row r="221" spans="1:13" s="15" customFormat="1" ht="31.5" customHeight="1" x14ac:dyDescent="0.5">
      <c r="A221" s="87"/>
      <c r="B221" s="88"/>
      <c r="C221" s="37"/>
      <c r="D221" s="37"/>
      <c r="E221" s="89"/>
      <c r="F221" s="37"/>
      <c r="G221" s="90"/>
      <c r="H221" s="180"/>
      <c r="I221" s="91"/>
      <c r="J221" s="33"/>
      <c r="K221" s="116"/>
      <c r="L221" s="116"/>
      <c r="M221" s="117"/>
    </row>
    <row r="222" spans="1:13" ht="31.5" customHeight="1" x14ac:dyDescent="0.5">
      <c r="L222" s="109"/>
      <c r="M222" s="110"/>
    </row>
    <row r="223" spans="1:13" ht="31.5" customHeight="1" x14ac:dyDescent="0.5">
      <c r="L223" s="109"/>
      <c r="M223" s="110"/>
    </row>
    <row r="224" spans="1:13" ht="31.5" customHeight="1" x14ac:dyDescent="0.5">
      <c r="L224" s="109"/>
      <c r="M224" s="110"/>
    </row>
    <row r="225" spans="1:13" ht="31.5" customHeight="1" x14ac:dyDescent="0.5">
      <c r="L225" s="109"/>
      <c r="M225" s="110"/>
    </row>
    <row r="226" spans="1:13" ht="31.5" customHeight="1" x14ac:dyDescent="0.5">
      <c r="L226" s="109"/>
      <c r="M226" s="110"/>
    </row>
    <row r="227" spans="1:13" ht="31.5" customHeight="1" x14ac:dyDescent="0.5"/>
    <row r="228" spans="1:13" s="99" customFormat="1" ht="31.5" customHeight="1" x14ac:dyDescent="0.5">
      <c r="A228" s="87"/>
      <c r="B228" s="88"/>
      <c r="C228" s="37"/>
      <c r="D228" s="37"/>
      <c r="E228" s="89"/>
      <c r="F228" s="37"/>
      <c r="G228" s="90"/>
      <c r="H228" s="180"/>
      <c r="I228" s="91"/>
      <c r="J228" s="33"/>
      <c r="K228" s="113"/>
      <c r="L228" s="114"/>
    </row>
    <row r="229" spans="1:13" ht="31.5" customHeight="1" x14ac:dyDescent="0.5"/>
    <row r="230" spans="1:13" ht="31.5" customHeight="1" x14ac:dyDescent="0.5"/>
    <row r="231" spans="1:13" ht="31.5" customHeight="1" x14ac:dyDescent="0.5"/>
    <row r="232" spans="1:13" s="15" customFormat="1" ht="31.5" customHeight="1" x14ac:dyDescent="0.5">
      <c r="A232" s="87"/>
      <c r="B232" s="88"/>
      <c r="C232" s="37"/>
      <c r="D232" s="37"/>
      <c r="E232" s="89"/>
      <c r="F232" s="37"/>
      <c r="G232" s="90"/>
      <c r="H232" s="180"/>
      <c r="I232" s="91"/>
      <c r="J232" s="33"/>
      <c r="K232" s="116"/>
      <c r="L232" s="117"/>
    </row>
    <row r="233" spans="1:13" ht="31.5" customHeight="1" x14ac:dyDescent="0.5"/>
    <row r="234" spans="1:13" ht="31.5" customHeight="1" x14ac:dyDescent="0.5"/>
    <row r="235" spans="1:13" s="62" customFormat="1" ht="31.5" customHeight="1" x14ac:dyDescent="0.5">
      <c r="A235" s="87"/>
      <c r="B235" s="88"/>
      <c r="C235" s="37"/>
      <c r="D235" s="37"/>
      <c r="E235" s="89"/>
      <c r="F235" s="37"/>
      <c r="G235" s="90"/>
      <c r="H235" s="180"/>
      <c r="I235" s="91"/>
      <c r="J235" s="33"/>
      <c r="K235" s="109"/>
      <c r="L235" s="110"/>
    </row>
    <row r="236" spans="1:13" s="62" customFormat="1" ht="31.5" customHeight="1" x14ac:dyDescent="0.5">
      <c r="A236" s="87"/>
      <c r="B236" s="88"/>
      <c r="C236" s="37"/>
      <c r="D236" s="37"/>
      <c r="E236" s="89"/>
      <c r="F236" s="37"/>
      <c r="G236" s="90"/>
      <c r="H236" s="180"/>
      <c r="I236" s="91"/>
      <c r="J236" s="33"/>
      <c r="K236" s="109"/>
      <c r="L236" s="110"/>
    </row>
    <row r="237" spans="1:13" s="62" customFormat="1" ht="31.5" customHeight="1" x14ac:dyDescent="0.5">
      <c r="A237" s="87"/>
      <c r="B237" s="88"/>
      <c r="C237" s="37"/>
      <c r="D237" s="37"/>
      <c r="E237" s="89"/>
      <c r="F237" s="37"/>
      <c r="G237" s="90"/>
      <c r="H237" s="180"/>
      <c r="I237" s="91"/>
      <c r="J237" s="33"/>
      <c r="K237" s="109"/>
      <c r="L237" s="110"/>
    </row>
    <row r="238" spans="1:13" s="65" customFormat="1" ht="31.5" customHeight="1" x14ac:dyDescent="0.5">
      <c r="A238" s="87"/>
      <c r="B238" s="88"/>
      <c r="C238" s="37"/>
      <c r="D238" s="37"/>
      <c r="E238" s="89"/>
      <c r="F238" s="37"/>
      <c r="G238" s="90"/>
      <c r="H238" s="180"/>
      <c r="I238" s="91"/>
      <c r="J238" s="33"/>
      <c r="K238" s="97"/>
      <c r="L238" s="98"/>
    </row>
    <row r="239" spans="1:13" ht="31.5" customHeight="1" x14ac:dyDescent="0.5"/>
    <row r="240" spans="1:13" ht="31.5" customHeight="1" x14ac:dyDescent="0.5"/>
    <row r="241" spans="1:12" ht="31.5" customHeight="1" x14ac:dyDescent="0.5"/>
    <row r="242" spans="1:12" ht="31.5" customHeight="1" x14ac:dyDescent="0.5"/>
    <row r="243" spans="1:12" ht="31.5" customHeight="1" x14ac:dyDescent="0.5"/>
    <row r="244" spans="1:12" ht="31.5" customHeight="1" x14ac:dyDescent="0.5"/>
    <row r="245" spans="1:12" ht="31.5" customHeight="1" x14ac:dyDescent="0.5"/>
    <row r="246" spans="1:12" ht="31.5" customHeight="1" x14ac:dyDescent="0.5"/>
    <row r="247" spans="1:12" ht="31.5" customHeight="1" x14ac:dyDescent="0.5"/>
    <row r="248" spans="1:12" ht="31.5" customHeight="1" x14ac:dyDescent="0.5"/>
    <row r="249" spans="1:12" s="15" customFormat="1" ht="31.5" customHeight="1" x14ac:dyDescent="0.5">
      <c r="A249" s="87"/>
      <c r="B249" s="88"/>
      <c r="C249" s="37"/>
      <c r="D249" s="37"/>
      <c r="E249" s="89"/>
      <c r="F249" s="37"/>
      <c r="G249" s="90"/>
      <c r="H249" s="180"/>
      <c r="I249" s="91"/>
      <c r="J249" s="33"/>
      <c r="K249" s="116"/>
      <c r="L249" s="117"/>
    </row>
    <row r="250" spans="1:12" s="15" customFormat="1" ht="31.5" customHeight="1" x14ac:dyDescent="0.5">
      <c r="A250" s="87"/>
      <c r="B250" s="88"/>
      <c r="C250" s="37"/>
      <c r="D250" s="37"/>
      <c r="E250" s="89"/>
      <c r="F250" s="37"/>
      <c r="G250" s="90"/>
      <c r="H250" s="180"/>
      <c r="I250" s="91"/>
      <c r="J250" s="33"/>
      <c r="K250" s="116"/>
      <c r="L250" s="117"/>
    </row>
    <row r="251" spans="1:12" ht="31.5" customHeight="1" x14ac:dyDescent="0.5"/>
    <row r="252" spans="1:12" ht="31.5" customHeight="1" x14ac:dyDescent="0.5"/>
    <row r="253" spans="1:12" s="84" customFormat="1" ht="31.5" customHeight="1" x14ac:dyDescent="0.5">
      <c r="A253" s="87"/>
      <c r="B253" s="88"/>
      <c r="C253" s="37"/>
      <c r="D253" s="37"/>
      <c r="E253" s="89"/>
      <c r="F253" s="37"/>
      <c r="G253" s="90"/>
      <c r="H253" s="180"/>
      <c r="I253" s="91"/>
      <c r="J253" s="33"/>
      <c r="K253" s="118"/>
      <c r="L253" s="119"/>
    </row>
    <row r="254" spans="1:12" ht="31.5" customHeight="1" x14ac:dyDescent="0.5"/>
    <row r="255" spans="1:12" s="15" customFormat="1" ht="31.5" customHeight="1" x14ac:dyDescent="0.5">
      <c r="A255" s="87"/>
      <c r="B255" s="88"/>
      <c r="C255" s="37"/>
      <c r="D255" s="37"/>
      <c r="E255" s="89"/>
      <c r="F255" s="37"/>
      <c r="G255" s="90"/>
      <c r="H255" s="180"/>
      <c r="I255" s="91"/>
      <c r="J255" s="33"/>
      <c r="K255" s="116"/>
      <c r="L255" s="117"/>
    </row>
    <row r="256" spans="1:12" ht="31.5" customHeight="1" x14ac:dyDescent="0.5"/>
    <row r="257" spans="1:12" ht="31.5" customHeight="1" x14ac:dyDescent="0.5"/>
    <row r="258" spans="1:12" ht="81.75" customHeight="1" x14ac:dyDescent="0.5"/>
    <row r="259" spans="1:12" ht="31.5" customHeight="1" x14ac:dyDescent="0.5"/>
    <row r="260" spans="1:12" ht="31.5" customHeight="1" x14ac:dyDescent="0.5"/>
    <row r="261" spans="1:12" ht="31.5" customHeight="1" x14ac:dyDescent="0.5"/>
    <row r="262" spans="1:12" ht="31.5" customHeight="1" x14ac:dyDescent="0.5"/>
    <row r="263" spans="1:12" s="15" customFormat="1" ht="104.25" customHeight="1" x14ac:dyDescent="0.5">
      <c r="A263" s="87"/>
      <c r="B263" s="88"/>
      <c r="C263" s="37"/>
      <c r="D263" s="37"/>
      <c r="E263" s="89"/>
      <c r="F263" s="37"/>
      <c r="G263" s="90"/>
      <c r="H263" s="180"/>
      <c r="I263" s="91"/>
      <c r="J263" s="33"/>
      <c r="K263" s="116"/>
      <c r="L263" s="117"/>
    </row>
    <row r="264" spans="1:12" ht="31.5" customHeight="1" x14ac:dyDescent="0.5"/>
    <row r="265" spans="1:12" ht="31.5" customHeight="1" x14ac:dyDescent="0.5"/>
    <row r="266" spans="1:12" ht="31.5" customHeight="1" x14ac:dyDescent="0.5"/>
    <row r="267" spans="1:12" ht="171.75" customHeight="1" x14ac:dyDescent="0.5"/>
    <row r="268" spans="1:12" ht="160.5" customHeight="1" x14ac:dyDescent="0.5"/>
    <row r="269" spans="1:12" ht="130.5" customHeight="1" x14ac:dyDescent="0.5"/>
    <row r="270" spans="1:12" ht="147" customHeight="1" x14ac:dyDescent="0.5"/>
    <row r="271" spans="1:12" ht="31.5" customHeight="1" x14ac:dyDescent="0.5"/>
    <row r="272" spans="1:12" ht="31.5" customHeight="1" x14ac:dyDescent="0.5"/>
    <row r="273" spans="1:12" ht="122.25" customHeight="1" x14ac:dyDescent="0.5"/>
    <row r="274" spans="1:12" ht="31.5" customHeight="1" x14ac:dyDescent="0.5"/>
    <row r="275" spans="1:12" s="84" customFormat="1" ht="31.5" customHeight="1" x14ac:dyDescent="0.5">
      <c r="A275" s="87"/>
      <c r="B275" s="88"/>
      <c r="C275" s="37"/>
      <c r="D275" s="37"/>
      <c r="E275" s="89"/>
      <c r="F275" s="37"/>
      <c r="G275" s="90"/>
      <c r="H275" s="180"/>
      <c r="I275" s="91"/>
      <c r="J275" s="33"/>
      <c r="K275" s="118"/>
      <c r="L275" s="119"/>
    </row>
    <row r="276" spans="1:12" ht="31.5" customHeight="1" x14ac:dyDescent="0.5"/>
    <row r="277" spans="1:12" ht="31.5" customHeight="1" x14ac:dyDescent="0.5"/>
    <row r="278" spans="1:12" ht="31.5" customHeight="1" x14ac:dyDescent="0.5"/>
    <row r="279" spans="1:12" s="15" customFormat="1" ht="31.5" customHeight="1" x14ac:dyDescent="0.5">
      <c r="A279" s="87"/>
      <c r="B279" s="88"/>
      <c r="C279" s="37"/>
      <c r="D279" s="37"/>
      <c r="E279" s="89"/>
      <c r="F279" s="37"/>
      <c r="G279" s="90"/>
      <c r="H279" s="180"/>
      <c r="I279" s="91"/>
      <c r="J279" s="33"/>
      <c r="K279" s="116"/>
      <c r="L279" s="117"/>
    </row>
    <row r="280" spans="1:12" ht="123.75" customHeight="1" x14ac:dyDescent="0.5"/>
    <row r="281" spans="1:12" ht="31.5" customHeight="1" x14ac:dyDescent="0.5"/>
    <row r="282" spans="1:12" ht="31.5" customHeight="1" x14ac:dyDescent="0.5"/>
    <row r="283" spans="1:12" ht="31.5" customHeight="1" x14ac:dyDescent="0.5"/>
    <row r="284" spans="1:12" ht="31.5" customHeight="1" x14ac:dyDescent="0.5"/>
    <row r="285" spans="1:12" s="15" customFormat="1" ht="31.5" customHeight="1" x14ac:dyDescent="0.5">
      <c r="A285" s="87"/>
      <c r="B285" s="88"/>
      <c r="C285" s="37"/>
      <c r="D285" s="37"/>
      <c r="E285" s="89"/>
      <c r="F285" s="37"/>
      <c r="G285" s="90"/>
      <c r="H285" s="180"/>
      <c r="I285" s="91"/>
      <c r="J285" s="33"/>
      <c r="K285" s="116"/>
      <c r="L285" s="117"/>
    </row>
    <row r="286" spans="1:12" ht="31.5" customHeight="1" x14ac:dyDescent="0.5"/>
    <row r="287" spans="1:12" ht="31.5" customHeight="1" x14ac:dyDescent="0.5"/>
    <row r="288" spans="1:12" ht="31.5" customHeight="1" x14ac:dyDescent="0.5"/>
    <row r="289" spans="1:12" ht="31.5" customHeight="1" x14ac:dyDescent="0.5"/>
    <row r="290" spans="1:12" ht="31.5" customHeight="1" x14ac:dyDescent="0.5"/>
    <row r="291" spans="1:12" ht="31.5" customHeight="1" x14ac:dyDescent="0.5"/>
    <row r="292" spans="1:12" s="9" customFormat="1" ht="31.5" customHeight="1" x14ac:dyDescent="0.5">
      <c r="A292" s="87"/>
      <c r="B292" s="88"/>
      <c r="C292" s="37"/>
      <c r="D292" s="37"/>
      <c r="E292" s="89"/>
      <c r="F292" s="37"/>
      <c r="G292" s="90"/>
      <c r="H292" s="180"/>
      <c r="I292" s="91"/>
      <c r="J292" s="33"/>
      <c r="K292" s="111"/>
      <c r="L292" s="112"/>
    </row>
    <row r="293" spans="1:12" ht="31.5" customHeight="1" x14ac:dyDescent="0.5"/>
    <row r="294" spans="1:12" ht="31.5" customHeight="1" x14ac:dyDescent="0.5"/>
    <row r="295" spans="1:12" ht="31.5" customHeight="1" x14ac:dyDescent="0.5"/>
    <row r="296" spans="1:12" ht="31.5" customHeight="1" x14ac:dyDescent="0.5"/>
    <row r="297" spans="1:12" ht="31.5" customHeight="1" x14ac:dyDescent="0.5"/>
    <row r="298" spans="1:12" ht="31.5" customHeight="1" x14ac:dyDescent="0.5"/>
    <row r="299" spans="1:12" s="84" customFormat="1" ht="31.5" customHeight="1" x14ac:dyDescent="0.5">
      <c r="A299" s="87"/>
      <c r="B299" s="88"/>
      <c r="C299" s="37"/>
      <c r="D299" s="37"/>
      <c r="E299" s="89"/>
      <c r="F299" s="37"/>
      <c r="G299" s="90"/>
      <c r="H299" s="180"/>
      <c r="I299" s="91"/>
      <c r="J299" s="33"/>
      <c r="K299" s="118"/>
      <c r="L299" s="119"/>
    </row>
    <row r="300" spans="1:12" ht="31.5" customHeight="1" x14ac:dyDescent="0.5"/>
    <row r="301" spans="1:12" ht="31.5" customHeight="1" x14ac:dyDescent="0.5"/>
    <row r="302" spans="1:12" ht="31.5" customHeight="1" x14ac:dyDescent="0.5"/>
    <row r="303" spans="1:12" ht="31.5" customHeight="1" x14ac:dyDescent="0.5"/>
    <row r="304" spans="1:12" ht="31.5" customHeight="1" x14ac:dyDescent="0.5"/>
    <row r="305" ht="31.5" customHeight="1" x14ac:dyDescent="0.5"/>
    <row r="306" ht="31.5" customHeight="1" x14ac:dyDescent="0.5"/>
    <row r="307" ht="153.75" customHeight="1" x14ac:dyDescent="0.5"/>
    <row r="308" ht="31.5" customHeight="1" x14ac:dyDescent="0.5"/>
    <row r="309" ht="70.5" customHeight="1" x14ac:dyDescent="0.5"/>
    <row r="310" ht="31.5" customHeight="1" x14ac:dyDescent="0.5"/>
    <row r="311" ht="83.25" customHeight="1" x14ac:dyDescent="0.5"/>
    <row r="312" ht="99" customHeight="1" x14ac:dyDescent="0.5"/>
    <row r="313" ht="168" customHeight="1" x14ac:dyDescent="0.5"/>
    <row r="314" ht="31.5" customHeight="1" x14ac:dyDescent="0.5"/>
    <row r="315" ht="31.5" customHeight="1" x14ac:dyDescent="0.5"/>
    <row r="316" ht="31.5" customHeight="1" x14ac:dyDescent="0.5"/>
    <row r="317" ht="31.5" customHeight="1" x14ac:dyDescent="0.5"/>
    <row r="318" ht="31.5" customHeight="1" x14ac:dyDescent="0.5"/>
    <row r="319" ht="31.5" customHeight="1" x14ac:dyDescent="0.5"/>
    <row r="320" ht="31.5" customHeight="1" x14ac:dyDescent="0.5"/>
    <row r="321" ht="31.5" customHeight="1" x14ac:dyDescent="0.5"/>
    <row r="322" ht="31.5" customHeight="1" x14ac:dyDescent="0.5"/>
    <row r="323" ht="31.5" customHeight="1" x14ac:dyDescent="0.5"/>
    <row r="324" ht="31.5" customHeight="1" x14ac:dyDescent="0.5"/>
    <row r="325" ht="31.5" customHeight="1" x14ac:dyDescent="0.5"/>
    <row r="326" ht="31.5" customHeight="1" x14ac:dyDescent="0.5"/>
    <row r="327" ht="31.5" customHeight="1" x14ac:dyDescent="0.5"/>
    <row r="328" ht="31.5" customHeight="1" x14ac:dyDescent="0.5"/>
    <row r="329" ht="31.5" customHeight="1" x14ac:dyDescent="0.5"/>
    <row r="330" ht="31.5" customHeight="1" x14ac:dyDescent="0.5"/>
    <row r="331" ht="31.5" customHeight="1" x14ac:dyDescent="0.5"/>
    <row r="332" ht="31.5" customHeight="1" x14ac:dyDescent="0.5"/>
    <row r="333" ht="31.5" customHeight="1" x14ac:dyDescent="0.5"/>
    <row r="334" ht="31.5" customHeight="1" x14ac:dyDescent="0.5"/>
    <row r="335" ht="31.5" customHeight="1" x14ac:dyDescent="0.5"/>
    <row r="336" ht="31.5" customHeight="1" x14ac:dyDescent="0.5"/>
    <row r="337" ht="31.5" customHeight="1" x14ac:dyDescent="0.5"/>
    <row r="338" ht="31.5" customHeight="1" x14ac:dyDescent="0.5"/>
    <row r="339" ht="31.5" customHeight="1" x14ac:dyDescent="0.5"/>
    <row r="340" ht="31.5" customHeight="1" x14ac:dyDescent="0.5"/>
    <row r="341" ht="31.5" customHeight="1" x14ac:dyDescent="0.5"/>
    <row r="342" ht="31.5" customHeight="1" x14ac:dyDescent="0.5"/>
    <row r="343" ht="31.5" customHeight="1" x14ac:dyDescent="0.5"/>
    <row r="344" ht="31.5" customHeight="1" x14ac:dyDescent="0.5"/>
    <row r="345" ht="31.5" customHeight="1" x14ac:dyDescent="0.5"/>
    <row r="346" ht="31.5" customHeight="1" x14ac:dyDescent="0.5"/>
    <row r="347" ht="31.5" customHeight="1" x14ac:dyDescent="0.5"/>
    <row r="348" ht="31.5" customHeight="1" x14ac:dyDescent="0.5"/>
    <row r="349" ht="31.5" customHeight="1" x14ac:dyDescent="0.5"/>
    <row r="350" ht="31.5" customHeight="1" x14ac:dyDescent="0.5"/>
    <row r="351" ht="31.5" customHeight="1" x14ac:dyDescent="0.5"/>
    <row r="352" ht="31.5" customHeight="1" x14ac:dyDescent="0.5"/>
    <row r="353" ht="31.5" customHeight="1" x14ac:dyDescent="0.5"/>
    <row r="354" ht="31.5" customHeight="1" x14ac:dyDescent="0.5"/>
    <row r="355" ht="31.5" customHeight="1" x14ac:dyDescent="0.5"/>
    <row r="356" ht="31.5" customHeight="1" x14ac:dyDescent="0.5"/>
    <row r="357" ht="31.5" customHeight="1" x14ac:dyDescent="0.5"/>
    <row r="358" ht="31.5" customHeight="1" x14ac:dyDescent="0.5"/>
    <row r="359" ht="31.5" customHeight="1" x14ac:dyDescent="0.5"/>
    <row r="360" ht="31.5" customHeight="1" x14ac:dyDescent="0.5"/>
    <row r="361" ht="31.5" customHeight="1" x14ac:dyDescent="0.5"/>
    <row r="362" ht="31.5" customHeight="1" x14ac:dyDescent="0.5"/>
    <row r="363" ht="31.5" customHeight="1" x14ac:dyDescent="0.5"/>
    <row r="364" ht="31.5" customHeight="1" x14ac:dyDescent="0.5"/>
    <row r="365" ht="31.5" customHeight="1" x14ac:dyDescent="0.5"/>
    <row r="366" ht="31.5" customHeight="1" x14ac:dyDescent="0.5"/>
    <row r="367" ht="31.5" customHeight="1" x14ac:dyDescent="0.5"/>
    <row r="368" ht="31.5" customHeight="1" x14ac:dyDescent="0.5"/>
    <row r="369" ht="31.5" customHeight="1" x14ac:dyDescent="0.5"/>
    <row r="370" ht="31.5" customHeight="1" x14ac:dyDescent="0.5"/>
    <row r="371" ht="31.5" customHeight="1" x14ac:dyDescent="0.5"/>
    <row r="372" ht="31.5" customHeight="1" x14ac:dyDescent="0.5"/>
    <row r="373" ht="31.5" customHeight="1" x14ac:dyDescent="0.5"/>
    <row r="374" ht="31.5" customHeight="1" x14ac:dyDescent="0.5"/>
    <row r="375" ht="31.5" customHeight="1" x14ac:dyDescent="0.5"/>
    <row r="376" ht="31.5" customHeight="1" x14ac:dyDescent="0.5"/>
    <row r="377" ht="31.5" customHeight="1" x14ac:dyDescent="0.5"/>
    <row r="378" ht="31.5" customHeight="1" x14ac:dyDescent="0.5"/>
    <row r="379" ht="31.5" customHeight="1" x14ac:dyDescent="0.5"/>
    <row r="380" ht="31.5" customHeight="1" x14ac:dyDescent="0.5"/>
    <row r="381" ht="31.5" customHeight="1" x14ac:dyDescent="0.5"/>
    <row r="382" ht="31.5" customHeight="1" x14ac:dyDescent="0.5"/>
    <row r="383" ht="31.5" customHeight="1" x14ac:dyDescent="0.5"/>
    <row r="384" ht="31.5" customHeight="1" x14ac:dyDescent="0.5"/>
    <row r="385" ht="31.5" customHeight="1" x14ac:dyDescent="0.5"/>
    <row r="386" ht="31.5" customHeight="1" x14ac:dyDescent="0.5"/>
    <row r="387" ht="31.5" customHeight="1" x14ac:dyDescent="0.5"/>
    <row r="388" ht="31.5" customHeight="1" x14ac:dyDescent="0.5"/>
    <row r="389" ht="31.5" customHeight="1" x14ac:dyDescent="0.5"/>
    <row r="390" ht="31.5" customHeight="1" x14ac:dyDescent="0.5"/>
    <row r="391" ht="31.5" customHeight="1" x14ac:dyDescent="0.5"/>
    <row r="392" ht="31.5" customHeight="1" x14ac:dyDescent="0.5"/>
    <row r="393" ht="31.5" customHeight="1" x14ac:dyDescent="0.5"/>
    <row r="394" ht="31.5" customHeight="1" x14ac:dyDescent="0.5"/>
    <row r="395" ht="31.5" customHeight="1" x14ac:dyDescent="0.5"/>
    <row r="396" ht="31.5" customHeight="1" x14ac:dyDescent="0.5"/>
    <row r="397" ht="31.5" customHeight="1" x14ac:dyDescent="0.5"/>
    <row r="398" ht="31.5" customHeight="1" x14ac:dyDescent="0.5"/>
    <row r="399" ht="31.5" customHeight="1" x14ac:dyDescent="0.5"/>
    <row r="400" ht="31.5" customHeight="1" x14ac:dyDescent="0.5"/>
    <row r="401" ht="31.5" customHeight="1" x14ac:dyDescent="0.5"/>
    <row r="402" ht="31.5" customHeight="1" x14ac:dyDescent="0.5"/>
    <row r="403" ht="31.5" customHeight="1" x14ac:dyDescent="0.5"/>
    <row r="404" ht="31.5" customHeight="1" x14ac:dyDescent="0.5"/>
    <row r="405" ht="31.5" customHeight="1" x14ac:dyDescent="0.5"/>
    <row r="406" ht="31.5" customHeight="1" x14ac:dyDescent="0.5"/>
    <row r="407" ht="31.5" customHeight="1" x14ac:dyDescent="0.5"/>
    <row r="408" ht="31.5" customHeight="1" x14ac:dyDescent="0.5"/>
    <row r="409" ht="31.5" customHeight="1" x14ac:dyDescent="0.5"/>
    <row r="410" ht="31.5" customHeight="1" x14ac:dyDescent="0.5"/>
    <row r="411" ht="31.5" customHeight="1" x14ac:dyDescent="0.5"/>
    <row r="412" ht="31.5" customHeight="1" x14ac:dyDescent="0.5"/>
    <row r="413" ht="31.5" customHeight="1" x14ac:dyDescent="0.5"/>
    <row r="414" ht="31.5" customHeight="1" x14ac:dyDescent="0.5"/>
    <row r="415" ht="31.5" customHeight="1" x14ac:dyDescent="0.5"/>
    <row r="416" ht="31.5" customHeight="1" x14ac:dyDescent="0.5"/>
    <row r="417" ht="31.5" customHeight="1" x14ac:dyDescent="0.5"/>
    <row r="418" ht="31.5" customHeight="1" x14ac:dyDescent="0.5"/>
    <row r="419" ht="31.5" customHeight="1" x14ac:dyDescent="0.5"/>
    <row r="420" ht="31.5" customHeight="1" x14ac:dyDescent="0.5"/>
    <row r="421" ht="31.5" customHeight="1" x14ac:dyDescent="0.5"/>
    <row r="422" ht="31.5" customHeight="1" x14ac:dyDescent="0.5"/>
    <row r="423" ht="31.5" customHeight="1" x14ac:dyDescent="0.5"/>
    <row r="424" ht="31.5" customHeight="1" x14ac:dyDescent="0.5"/>
    <row r="425" ht="31.5" customHeight="1" x14ac:dyDescent="0.5"/>
    <row r="426" ht="31.5" customHeight="1" x14ac:dyDescent="0.5"/>
    <row r="427" ht="31.5" customHeight="1" x14ac:dyDescent="0.5"/>
    <row r="428" ht="31.5" customHeight="1" x14ac:dyDescent="0.5"/>
    <row r="429" ht="31.5" customHeight="1" x14ac:dyDescent="0.5"/>
    <row r="430" ht="31.5" customHeight="1" x14ac:dyDescent="0.5"/>
    <row r="431" ht="31.5" customHeight="1" x14ac:dyDescent="0.5"/>
    <row r="432" ht="31.5" customHeight="1" x14ac:dyDescent="0.5"/>
    <row r="433" ht="31.5" customHeight="1" x14ac:dyDescent="0.5"/>
    <row r="434" ht="31.5" customHeight="1" x14ac:dyDescent="0.5"/>
    <row r="435" ht="31.5" customHeight="1" x14ac:dyDescent="0.5"/>
    <row r="436" ht="31.5" customHeight="1" x14ac:dyDescent="0.5"/>
    <row r="437" ht="31.5" customHeight="1" x14ac:dyDescent="0.5"/>
    <row r="438" ht="31.5" customHeight="1" x14ac:dyDescent="0.5"/>
    <row r="439" ht="31.5" customHeight="1" x14ac:dyDescent="0.5"/>
    <row r="440" ht="31.5" customHeight="1" x14ac:dyDescent="0.5"/>
    <row r="441" ht="31.5" customHeight="1" x14ac:dyDescent="0.5"/>
    <row r="442" ht="31.5" customHeight="1" x14ac:dyDescent="0.5"/>
    <row r="443" ht="31.5" customHeight="1" x14ac:dyDescent="0.5"/>
    <row r="444" ht="31.5" customHeight="1" x14ac:dyDescent="0.5"/>
    <row r="445" ht="31.5" customHeight="1" x14ac:dyDescent="0.5"/>
    <row r="446" ht="31.5" customHeight="1" x14ac:dyDescent="0.5"/>
    <row r="447" ht="31.5" customHeight="1" x14ac:dyDescent="0.5"/>
    <row r="448" ht="31.5" customHeight="1" x14ac:dyDescent="0.5"/>
    <row r="449" ht="31.5" customHeight="1" x14ac:dyDescent="0.5"/>
    <row r="450" ht="31.5" customHeight="1" x14ac:dyDescent="0.5"/>
    <row r="451" ht="31.5" customHeight="1" x14ac:dyDescent="0.5"/>
    <row r="452" ht="31.5" customHeight="1" x14ac:dyDescent="0.5"/>
    <row r="453" ht="31.5" customHeight="1" x14ac:dyDescent="0.5"/>
    <row r="454" ht="31.5" customHeight="1" x14ac:dyDescent="0.5"/>
    <row r="455" ht="31.5" customHeight="1" x14ac:dyDescent="0.5"/>
    <row r="456" ht="31.5" customHeight="1" x14ac:dyDescent="0.5"/>
    <row r="457" ht="31.5" customHeight="1" x14ac:dyDescent="0.5"/>
    <row r="458" ht="31.5" customHeight="1" x14ac:dyDescent="0.5"/>
    <row r="459" ht="31.5" customHeight="1" x14ac:dyDescent="0.5"/>
    <row r="460" ht="31.5" customHeight="1" x14ac:dyDescent="0.5"/>
    <row r="461" ht="31.5" customHeight="1" x14ac:dyDescent="0.5"/>
    <row r="462" ht="31.5" customHeight="1" x14ac:dyDescent="0.5"/>
    <row r="463" ht="31.5" customHeight="1" x14ac:dyDescent="0.5"/>
    <row r="464" ht="31.5" customHeight="1" x14ac:dyDescent="0.5"/>
    <row r="465" ht="31.5" customHeight="1" x14ac:dyDescent="0.5"/>
    <row r="466" ht="31.5" customHeight="1" x14ac:dyDescent="0.5"/>
    <row r="467" ht="31.5" customHeight="1" x14ac:dyDescent="0.5"/>
    <row r="468" ht="31.5" customHeight="1" x14ac:dyDescent="0.5"/>
    <row r="469" ht="31.5" customHeight="1" x14ac:dyDescent="0.5"/>
    <row r="470" ht="31.5" customHeight="1" x14ac:dyDescent="0.5"/>
    <row r="471" ht="31.5" customHeight="1" x14ac:dyDescent="0.5"/>
    <row r="472" ht="31.5" customHeight="1" x14ac:dyDescent="0.5"/>
    <row r="473" ht="31.5" customHeight="1" x14ac:dyDescent="0.5"/>
    <row r="474" ht="31.5" customHeight="1" x14ac:dyDescent="0.5"/>
    <row r="475" ht="31.5" customHeight="1" x14ac:dyDescent="0.5"/>
    <row r="476" ht="31.5" customHeight="1" x14ac:dyDescent="0.5"/>
    <row r="477" ht="31.5" customHeight="1" x14ac:dyDescent="0.5"/>
    <row r="478" ht="31.5" customHeight="1" x14ac:dyDescent="0.5"/>
    <row r="479" ht="31.5" customHeight="1" x14ac:dyDescent="0.5"/>
    <row r="480" ht="31.5" customHeight="1" x14ac:dyDescent="0.5"/>
    <row r="481" ht="31.5" customHeight="1" x14ac:dyDescent="0.5"/>
    <row r="482" ht="31.5" customHeight="1" x14ac:dyDescent="0.5"/>
    <row r="483" ht="31.5" customHeight="1" x14ac:dyDescent="0.5"/>
    <row r="484" ht="31.5" customHeight="1" x14ac:dyDescent="0.5"/>
    <row r="485" ht="31.5" customHeight="1" x14ac:dyDescent="0.5"/>
    <row r="486" ht="31.5" customHeight="1" x14ac:dyDescent="0.5"/>
    <row r="487" ht="31.5" customHeight="1" x14ac:dyDescent="0.5"/>
  </sheetData>
  <mergeCells count="1">
    <mergeCell ref="A1:J1"/>
  </mergeCells>
  <hyperlinks>
    <hyperlink ref="A126" r:id="rId1" xr:uid="{A6086E44-5825-4DB3-983F-06A25624FFF6}"/>
    <hyperlink ref="A25" r:id="rId2" xr:uid="{D0479485-47C2-4419-BF43-622C69043AC4}"/>
    <hyperlink ref="A80" r:id="rId3" xr:uid="{BB383304-9483-4A70-8307-FFA7ABAC9597}"/>
    <hyperlink ref="A68" r:id="rId4" xr:uid="{9673A7D0-EB63-40BD-8159-CFBDFB73F8F0}"/>
    <hyperlink ref="A127" r:id="rId5" xr:uid="{A58E2E19-3810-4122-8363-16CDC058053F}"/>
    <hyperlink ref="A98" r:id="rId6" display="Цільова регіональна програма «Власний дім» на 2022-2026 роки" xr:uid="{5317BD9F-2A79-4BDE-81CE-EFF8E66BF729}"/>
    <hyperlink ref="A31" r:id="rId7" xr:uid="{5F54DF1D-C8C2-4094-8F17-BE3060C64C64}"/>
    <hyperlink ref="A87" r:id="rId8" xr:uid="{6C2B5D25-F998-4064-80B1-1FC41D916FDD}"/>
    <hyperlink ref="A84" r:id="rId9" xr:uid="{A6410B07-7174-4E1D-9DF1-5A4402032DEA}"/>
    <hyperlink ref="A19" r:id="rId10" xr:uid="{CF2EC8C1-007A-4943-8B7C-FDF49DF2EEAB}"/>
    <hyperlink ref="A78" r:id="rId11" xr:uid="{873F293C-6FD1-472A-B826-B1DE65128691}"/>
    <hyperlink ref="A99" r:id="rId12" xr:uid="{A5755D5A-0CA8-4A16-9AE5-E5893A7CD106}"/>
    <hyperlink ref="A100" r:id="rId13" display="http://oblrada-pl.gov.ua/sites/default/files/field/docs/361.pdf" xr:uid="{17CA16DF-0E7F-4E5C-97DC-0EF7F0EF5845}"/>
    <hyperlink ref="A101" r:id="rId14" display="Про Обласну програму розвитку закладів позашкільної освіти спортивного та фізкультурно-оздоровчого спрямування на 2022 – 2026 роки" xr:uid="{04A4E4EA-8918-471A-B137-E9CA9E2A536C}"/>
    <hyperlink ref="A34" r:id="rId15" xr:uid="{DD34A9CB-88BD-4257-8F2A-193204C9BFCF}"/>
    <hyperlink ref="A27" r:id="rId16" xr:uid="{E7448FB0-E4E7-441F-8DA8-11EB4A025435}"/>
    <hyperlink ref="A73" r:id="rId17" xr:uid="{C50CD2B9-54B2-450E-975B-4F8232E0A8AA}"/>
    <hyperlink ref="A102" r:id="rId18" display="http://oblrada-pl.gov.ua/sites/default/files/field/docs/368.pdf" xr:uid="{6A96FFA7-0EB2-4018-9AD9-F9335121E551}"/>
    <hyperlink ref="A81" r:id="rId19" xr:uid="{1DE095A5-661E-47C7-91B9-5CFCE4C24436}"/>
    <hyperlink ref="A63" r:id="rId20" xr:uid="{113FDC8A-E5A5-4708-812B-CAAD92B741E9}"/>
    <hyperlink ref="A13" r:id="rId21" xr:uid="{4F78C387-2396-4863-8F76-AA364D5AB276}"/>
    <hyperlink ref="A69" r:id="rId22" xr:uid="{9133920C-98A5-46C3-A20D-9969FB27ED4C}"/>
    <hyperlink ref="A92" r:id="rId23" xr:uid="{AF8756EB-447C-4FB3-8C5F-66212758010E}"/>
  </hyperlinks>
  <pageMargins left="0.75" right="0.75" top="1" bottom="1" header="0.5" footer="0.5"/>
  <pageSetup paperSize="9" scale="10" fitToWidth="0" orientation="landscape"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2" sqref="A2"/>
    </sheetView>
  </sheetViews>
  <sheetFormatPr defaultColWidth="14.5703125" defaultRowHeight="15" x14ac:dyDescent="0.2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Користувач Windows</cp:lastModifiedBy>
  <cp:lastPrinted>2022-01-21T08:21:43Z</cp:lastPrinted>
  <dcterms:created xsi:type="dcterms:W3CDTF">2021-11-25T09:32:54Z</dcterms:created>
  <dcterms:modified xsi:type="dcterms:W3CDTF">2022-01-21T08:54:36Z</dcterms:modified>
</cp:coreProperties>
</file>