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00" activeTab="1"/>
  </bookViews>
  <sheets>
    <sheet name="6pf_titul" sheetId="1" r:id="rId1"/>
    <sheet name="6pf" sheetId="2" r:id="rId2"/>
    <sheet name="Контроль 6pf" sheetId="3" r:id="rId3"/>
    <sheet name="Контроль 6pf новопризнач." sheetId="4" r:id="rId4"/>
    <sheet name="контр гр 6" sheetId="5" r:id="rId5"/>
    <sheet name="конт гр 5" sheetId="6" r:id="rId6"/>
    <sheet name="конт гр 4" sheetId="7" r:id="rId7"/>
    <sheet name="контр гр 3" sheetId="8" r:id="rId8"/>
    <sheet name="контр гр 2" sheetId="9" r:id="rId9"/>
  </sheets>
  <definedNames>
    <definedName name="Excel_BuiltIn__FilterDatabase" localSheetId="1">'6pf'!#REF!</definedName>
    <definedName name="Excel_BuiltIn_Print_Titles" localSheetId="1">'6pf'!#REF!</definedName>
    <definedName name="OLE_LINK2" localSheetId="1">'6pf'!#REF!</definedName>
  </definedNames>
  <calcPr calcId="145621"/>
</workbook>
</file>

<file path=xl/calcChain.xml><?xml version="1.0" encoding="utf-8"?>
<calcChain xmlns="http://schemas.openxmlformats.org/spreadsheetml/2006/main">
  <c r="C4" i="7" l="1"/>
  <c r="F4" i="7"/>
  <c r="G4" i="7" s="1"/>
  <c r="J4" i="7"/>
  <c r="M4" i="7"/>
  <c r="N4" i="7" s="1"/>
  <c r="C5" i="7"/>
  <c r="F5" i="7"/>
  <c r="G5" i="7" s="1"/>
  <c r="J5" i="7"/>
  <c r="M5" i="7"/>
  <c r="N5" i="7" s="1"/>
  <c r="C6" i="7"/>
  <c r="F6" i="7"/>
  <c r="G6" i="7" s="1"/>
  <c r="J6" i="7"/>
  <c r="M6" i="7"/>
  <c r="N6" i="7" s="1"/>
  <c r="C7" i="7"/>
  <c r="F7" i="7"/>
  <c r="G7" i="7" s="1"/>
  <c r="J7" i="7"/>
  <c r="M7" i="7"/>
  <c r="N7" i="7" s="1"/>
  <c r="C8" i="7"/>
  <c r="F8" i="7"/>
  <c r="G8" i="7"/>
  <c r="J8" i="7"/>
  <c r="M8" i="7"/>
  <c r="N8" i="7" s="1"/>
  <c r="C9" i="7"/>
  <c r="F9" i="7"/>
  <c r="G9" i="7"/>
  <c r="J9" i="7"/>
  <c r="M9" i="7"/>
  <c r="N9" i="7" s="1"/>
  <c r="C10" i="7"/>
  <c r="F10" i="7"/>
  <c r="G10" i="7"/>
  <c r="J10" i="7"/>
  <c r="M10" i="7"/>
  <c r="N10" i="7" s="1"/>
  <c r="C11" i="7"/>
  <c r="F11" i="7"/>
  <c r="G11" i="7"/>
  <c r="J11" i="7"/>
  <c r="M11" i="7"/>
  <c r="N11" i="7" s="1"/>
  <c r="C12" i="7"/>
  <c r="F12" i="7"/>
  <c r="G12" i="7"/>
  <c r="J12" i="7"/>
  <c r="M12" i="7"/>
  <c r="N12" i="7" s="1"/>
  <c r="C13" i="7"/>
  <c r="F13" i="7"/>
  <c r="G13" i="7"/>
  <c r="J13" i="7"/>
  <c r="M13" i="7"/>
  <c r="N13" i="7" s="1"/>
  <c r="C14" i="7"/>
  <c r="F14" i="7"/>
  <c r="G14" i="7"/>
  <c r="J14" i="7"/>
  <c r="M14" i="7"/>
  <c r="N14" i="7" s="1"/>
  <c r="C15" i="7"/>
  <c r="F15" i="7"/>
  <c r="G15" i="7"/>
  <c r="J15" i="7"/>
  <c r="M15" i="7"/>
  <c r="N15" i="7" s="1"/>
  <c r="C16" i="7"/>
  <c r="F16" i="7"/>
  <c r="G16" i="7"/>
  <c r="J16" i="7"/>
  <c r="M16" i="7"/>
  <c r="N16" i="7" s="1"/>
  <c r="C17" i="7"/>
  <c r="F17" i="7"/>
  <c r="G17" i="7"/>
  <c r="J17" i="7"/>
  <c r="M17" i="7"/>
  <c r="N17" i="7" s="1"/>
  <c r="C18" i="7"/>
  <c r="F18" i="7"/>
  <c r="G18" i="7"/>
  <c r="J18" i="7"/>
  <c r="M18" i="7"/>
  <c r="N18" i="7" s="1"/>
  <c r="C19" i="7"/>
  <c r="F19" i="7"/>
  <c r="G19" i="7"/>
  <c r="J19" i="7"/>
  <c r="M19" i="7"/>
  <c r="N19" i="7" s="1"/>
  <c r="C20" i="7"/>
  <c r="F20" i="7"/>
  <c r="G20" i="7"/>
  <c r="J20" i="7"/>
  <c r="M20" i="7"/>
  <c r="N20" i="7" s="1"/>
  <c r="C21" i="7"/>
  <c r="F21" i="7"/>
  <c r="G21" i="7"/>
  <c r="J21" i="7"/>
  <c r="M21" i="7"/>
  <c r="N21" i="7" s="1"/>
  <c r="C22" i="7"/>
  <c r="F22" i="7"/>
  <c r="G22" i="7"/>
  <c r="J22" i="7"/>
  <c r="M22" i="7"/>
  <c r="N22" i="7" s="1"/>
  <c r="C23" i="7"/>
  <c r="F23" i="7"/>
  <c r="G23" i="7"/>
  <c r="J23" i="7"/>
  <c r="M23" i="7"/>
  <c r="N23" i="7" s="1"/>
  <c r="C24" i="7"/>
  <c r="F24" i="7"/>
  <c r="G24" i="7"/>
  <c r="J24" i="7"/>
  <c r="M24" i="7"/>
  <c r="N24" i="7" s="1"/>
  <c r="C25" i="7"/>
  <c r="F25" i="7"/>
  <c r="G25" i="7"/>
  <c r="J25" i="7"/>
  <c r="M25" i="7"/>
  <c r="N25" i="7" s="1"/>
  <c r="C26" i="7"/>
  <c r="F26" i="7"/>
  <c r="G26" i="7"/>
  <c r="J26" i="7"/>
  <c r="M26" i="7"/>
  <c r="N26" i="7" s="1"/>
  <c r="C27" i="7"/>
  <c r="F27" i="7"/>
  <c r="G27" i="7"/>
  <c r="J27" i="7"/>
  <c r="M27" i="7"/>
  <c r="N27" i="7" s="1"/>
  <c r="C28" i="7"/>
  <c r="F28" i="7"/>
  <c r="G28" i="7"/>
  <c r="J28" i="7"/>
  <c r="M28" i="7"/>
  <c r="N28" i="7" s="1"/>
  <c r="C29" i="7"/>
  <c r="F29" i="7"/>
  <c r="G29" i="7"/>
  <c r="J29" i="7"/>
  <c r="M29" i="7"/>
  <c r="N29" i="7" s="1"/>
  <c r="C30" i="7"/>
  <c r="F30" i="7"/>
  <c r="G30" i="7"/>
  <c r="J30" i="7"/>
  <c r="M30" i="7"/>
  <c r="N30" i="7" s="1"/>
  <c r="C31" i="7"/>
  <c r="F31" i="7"/>
  <c r="G31" i="7"/>
  <c r="J31" i="7"/>
  <c r="M31" i="7"/>
  <c r="N31" i="7" s="1"/>
  <c r="C32" i="7"/>
  <c r="F32" i="7"/>
  <c r="G32" i="7"/>
  <c r="J32" i="7"/>
  <c r="M32" i="7"/>
  <c r="N32" i="7" s="1"/>
  <c r="C33" i="7"/>
  <c r="F33" i="7"/>
  <c r="G33" i="7"/>
  <c r="J33" i="7"/>
  <c r="M33" i="7"/>
  <c r="N33" i="7" s="1"/>
  <c r="C34" i="7"/>
  <c r="F34" i="7"/>
  <c r="G34" i="7"/>
  <c r="J34" i="7"/>
  <c r="M34" i="7"/>
  <c r="N34" i="7" s="1"/>
  <c r="C35" i="7"/>
  <c r="F35" i="7"/>
  <c r="G35" i="7"/>
  <c r="J35" i="7"/>
  <c r="M35" i="7"/>
  <c r="N35" i="7" s="1"/>
  <c r="C36" i="7"/>
  <c r="F36" i="7"/>
  <c r="G36" i="7"/>
  <c r="J36" i="7"/>
  <c r="M36" i="7"/>
  <c r="N36" i="7" s="1"/>
  <c r="C37" i="7"/>
  <c r="F37" i="7"/>
  <c r="G37" i="7"/>
  <c r="J37" i="7"/>
  <c r="M37" i="7"/>
  <c r="N37" i="7" s="1"/>
  <c r="C38" i="7"/>
  <c r="F38" i="7"/>
  <c r="G38" i="7"/>
  <c r="J38" i="7"/>
  <c r="M38" i="7"/>
  <c r="N38" i="7" s="1"/>
  <c r="C39" i="7"/>
  <c r="F39" i="7"/>
  <c r="G39" i="7"/>
  <c r="J39" i="7"/>
  <c r="M39" i="7"/>
  <c r="N39" i="7" s="1"/>
  <c r="C40" i="7"/>
  <c r="F40" i="7"/>
  <c r="G40" i="7"/>
  <c r="J40" i="7"/>
  <c r="M40" i="7"/>
  <c r="N40" i="7" s="1"/>
  <c r="C41" i="7"/>
  <c r="F41" i="7"/>
  <c r="G41" i="7"/>
  <c r="J41" i="7"/>
  <c r="M41" i="7"/>
  <c r="N41" i="7" s="1"/>
  <c r="C42" i="7"/>
  <c r="F42" i="7"/>
  <c r="G42" i="7"/>
  <c r="J42" i="7"/>
  <c r="M42" i="7"/>
  <c r="N42" i="7" s="1"/>
  <c r="C43" i="7"/>
  <c r="F43" i="7"/>
  <c r="G43" i="7"/>
  <c r="J43" i="7"/>
  <c r="M43" i="7"/>
  <c r="N43" i="7" s="1"/>
  <c r="C44" i="7"/>
  <c r="F44" i="7"/>
  <c r="G44" i="7"/>
  <c r="J44" i="7"/>
  <c r="M44" i="7"/>
  <c r="N44" i="7" s="1"/>
  <c r="C45" i="7"/>
  <c r="F45" i="7"/>
  <c r="G45" i="7"/>
  <c r="J45" i="7"/>
  <c r="M45" i="7"/>
  <c r="N45" i="7" s="1"/>
  <c r="C46" i="7"/>
  <c r="F46" i="7"/>
  <c r="G46" i="7"/>
  <c r="J46" i="7"/>
  <c r="M46" i="7"/>
  <c r="N46" i="7" s="1"/>
  <c r="C47" i="7"/>
  <c r="F47" i="7"/>
  <c r="G47" i="7"/>
  <c r="J47" i="7"/>
  <c r="M47" i="7"/>
  <c r="N47" i="7" s="1"/>
  <c r="C48" i="7"/>
  <c r="F48" i="7"/>
  <c r="G48" i="7"/>
  <c r="J48" i="7"/>
  <c r="M48" i="7"/>
  <c r="N48" i="7" s="1"/>
  <c r="C49" i="7"/>
  <c r="F49" i="7"/>
  <c r="G49" i="7"/>
  <c r="J49" i="7"/>
  <c r="M49" i="7"/>
  <c r="N49" i="7" s="1"/>
  <c r="C50" i="7"/>
  <c r="F50" i="7"/>
  <c r="G50" i="7"/>
  <c r="J50" i="7"/>
  <c r="M50" i="7"/>
  <c r="N50" i="7" s="1"/>
  <c r="C51" i="7"/>
  <c r="F51" i="7"/>
  <c r="G51" i="7"/>
  <c r="J51" i="7"/>
  <c r="M51" i="7"/>
  <c r="N51" i="7" s="1"/>
  <c r="C52" i="7"/>
  <c r="F52" i="7"/>
  <c r="G52" i="7"/>
  <c r="J52" i="7"/>
  <c r="M52" i="7"/>
  <c r="N52" i="7" s="1"/>
  <c r="C53" i="7"/>
  <c r="F53" i="7"/>
  <c r="G53" i="7"/>
  <c r="J53" i="7"/>
  <c r="M53" i="7"/>
  <c r="N53" i="7" s="1"/>
  <c r="C54" i="7"/>
  <c r="F54" i="7"/>
  <c r="G54" i="7"/>
  <c r="J54" i="7"/>
  <c r="M54" i="7"/>
  <c r="N54" i="7" s="1"/>
  <c r="C55" i="7"/>
  <c r="F55" i="7"/>
  <c r="G55" i="7"/>
  <c r="J55" i="7"/>
  <c r="M55" i="7"/>
  <c r="N55" i="7" s="1"/>
  <c r="C56" i="7"/>
  <c r="F56" i="7"/>
  <c r="G56" i="7"/>
  <c r="J56" i="7"/>
  <c r="M56" i="7"/>
  <c r="N56" i="7" s="1"/>
  <c r="C57" i="7"/>
  <c r="F57" i="7"/>
  <c r="G57" i="7"/>
  <c r="J57" i="7"/>
  <c r="M57" i="7"/>
  <c r="N57" i="7" s="1"/>
  <c r="C58" i="7"/>
  <c r="F58" i="7"/>
  <c r="G58" i="7"/>
  <c r="J58" i="7"/>
  <c r="M58" i="7"/>
  <c r="N58" i="7" s="1"/>
  <c r="C59" i="7"/>
  <c r="F59" i="7"/>
  <c r="G59" i="7"/>
  <c r="J59" i="7"/>
  <c r="M59" i="7"/>
  <c r="N59" i="7" s="1"/>
  <c r="C60" i="7"/>
  <c r="F60" i="7"/>
  <c r="G60" i="7"/>
  <c r="J60" i="7"/>
  <c r="M60" i="7"/>
  <c r="N60" i="7" s="1"/>
  <c r="C61" i="7"/>
  <c r="F61" i="7"/>
  <c r="G61" i="7"/>
  <c r="J61" i="7"/>
  <c r="M61" i="7"/>
  <c r="N61" i="7" s="1"/>
  <c r="C62" i="7"/>
  <c r="F62" i="7"/>
  <c r="G62" i="7"/>
  <c r="J62" i="7"/>
  <c r="M62" i="7"/>
  <c r="N62" i="7" s="1"/>
  <c r="C63" i="7"/>
  <c r="F63" i="7"/>
  <c r="G63" i="7"/>
  <c r="J63" i="7"/>
  <c r="M63" i="7"/>
  <c r="N63" i="7" s="1"/>
  <c r="C64" i="7"/>
  <c r="F64" i="7"/>
  <c r="G64" i="7"/>
  <c r="J64" i="7"/>
  <c r="M64" i="7"/>
  <c r="N64" i="7" s="1"/>
  <c r="C65" i="7"/>
  <c r="F65" i="7"/>
  <c r="G65" i="7"/>
  <c r="J65" i="7"/>
  <c r="M65" i="7"/>
  <c r="N65" i="7" s="1"/>
  <c r="C66" i="7"/>
  <c r="F66" i="7"/>
  <c r="G66" i="7"/>
  <c r="J66" i="7"/>
  <c r="M66" i="7"/>
  <c r="N66" i="7" s="1"/>
  <c r="C67" i="7"/>
  <c r="F67" i="7"/>
  <c r="G67" i="7"/>
  <c r="J67" i="7"/>
  <c r="M67" i="7"/>
  <c r="N67" i="7" s="1"/>
  <c r="C68" i="7"/>
  <c r="F68" i="7"/>
  <c r="G68" i="7"/>
  <c r="J68" i="7"/>
  <c r="M68" i="7"/>
  <c r="N68" i="7" s="1"/>
  <c r="C69" i="7"/>
  <c r="F69" i="7"/>
  <c r="G69" i="7"/>
  <c r="J69" i="7"/>
  <c r="M69" i="7"/>
  <c r="N69" i="7" s="1"/>
  <c r="C70" i="7"/>
  <c r="F70" i="7"/>
  <c r="G70" i="7"/>
  <c r="J70" i="7"/>
  <c r="M70" i="7"/>
  <c r="N70" i="7" s="1"/>
  <c r="C71" i="7"/>
  <c r="F71" i="7"/>
  <c r="G71" i="7"/>
  <c r="J71" i="7"/>
  <c r="M71" i="7"/>
  <c r="N71" i="7" s="1"/>
  <c r="C72" i="7"/>
  <c r="F72" i="7"/>
  <c r="G72" i="7"/>
  <c r="J72" i="7"/>
  <c r="M72" i="7"/>
  <c r="N72" i="7" s="1"/>
  <c r="C73" i="7"/>
  <c r="F73" i="7"/>
  <c r="G73" i="7"/>
  <c r="J73" i="7"/>
  <c r="M73" i="7"/>
  <c r="N73" i="7" s="1"/>
  <c r="C74" i="7"/>
  <c r="F74" i="7"/>
  <c r="G74" i="7"/>
  <c r="J74" i="7"/>
  <c r="M74" i="7"/>
  <c r="N74" i="7" s="1"/>
  <c r="C75" i="7"/>
  <c r="F75" i="7"/>
  <c r="G75" i="7"/>
  <c r="J75" i="7"/>
  <c r="M75" i="7"/>
  <c r="N75" i="7" s="1"/>
  <c r="C76" i="7"/>
  <c r="F76" i="7"/>
  <c r="G76" i="7"/>
  <c r="J76" i="7"/>
  <c r="M76" i="7"/>
  <c r="N76" i="7" s="1"/>
  <c r="C77" i="7"/>
  <c r="F77" i="7"/>
  <c r="G77" i="7"/>
  <c r="J77" i="7"/>
  <c r="M77" i="7"/>
  <c r="N77" i="7" s="1"/>
  <c r="C78" i="7"/>
  <c r="F78" i="7"/>
  <c r="G78" i="7"/>
  <c r="J78" i="7"/>
  <c r="M78" i="7"/>
  <c r="N78" i="7" s="1"/>
  <c r="C79" i="7"/>
  <c r="F79" i="7"/>
  <c r="G79" i="7"/>
  <c r="J79" i="7"/>
  <c r="M79" i="7"/>
  <c r="N79" i="7" s="1"/>
  <c r="C80" i="7"/>
  <c r="F80" i="7"/>
  <c r="G80" i="7"/>
  <c r="J80" i="7"/>
  <c r="M80" i="7"/>
  <c r="N80" i="7" s="1"/>
  <c r="C81" i="7"/>
  <c r="F81" i="7"/>
  <c r="G81" i="7"/>
  <c r="J81" i="7"/>
  <c r="M81" i="7"/>
  <c r="N81" i="7" s="1"/>
  <c r="C82" i="7"/>
  <c r="F82" i="7"/>
  <c r="G82" i="7"/>
  <c r="J82" i="7"/>
  <c r="M82" i="7"/>
  <c r="N82" i="7" s="1"/>
  <c r="C83" i="7"/>
  <c r="F83" i="7"/>
  <c r="G83" i="7"/>
  <c r="J83" i="7"/>
  <c r="M83" i="7"/>
  <c r="N83" i="7" s="1"/>
  <c r="C84" i="7"/>
  <c r="F84" i="7"/>
  <c r="G84" i="7"/>
  <c r="J84" i="7"/>
  <c r="M84" i="7"/>
  <c r="N84" i="7" s="1"/>
  <c r="C85" i="7"/>
  <c r="F85" i="7"/>
  <c r="G85" i="7"/>
  <c r="J85" i="7"/>
  <c r="M85" i="7"/>
  <c r="N85" i="7" s="1"/>
  <c r="C86" i="7"/>
  <c r="F86" i="7"/>
  <c r="G86" i="7"/>
  <c r="J86" i="7"/>
  <c r="M86" i="7"/>
  <c r="N86" i="7" s="1"/>
  <c r="C87" i="7"/>
  <c r="F87" i="7"/>
  <c r="G87" i="7"/>
  <c r="J87" i="7"/>
  <c r="M87" i="7"/>
  <c r="N87" i="7" s="1"/>
  <c r="C88" i="7"/>
  <c r="F88" i="7"/>
  <c r="G88" i="7"/>
  <c r="J88" i="7"/>
  <c r="M88" i="7"/>
  <c r="N88" i="7" s="1"/>
  <c r="C89" i="7"/>
  <c r="F89" i="7"/>
  <c r="G89" i="7"/>
  <c r="J89" i="7"/>
  <c r="M89" i="7"/>
  <c r="N89" i="7" s="1"/>
  <c r="C90" i="7"/>
  <c r="F90" i="7"/>
  <c r="G90" i="7"/>
  <c r="J90" i="7"/>
  <c r="M90" i="7"/>
  <c r="N90" i="7" s="1"/>
  <c r="C91" i="7"/>
  <c r="F91" i="7"/>
  <c r="G91" i="7"/>
  <c r="J91" i="7"/>
  <c r="M91" i="7"/>
  <c r="N91" i="7" s="1"/>
  <c r="C92" i="7"/>
  <c r="F92" i="7"/>
  <c r="G92" i="7"/>
  <c r="J92" i="7"/>
  <c r="M92" i="7"/>
  <c r="N92" i="7" s="1"/>
  <c r="C93" i="7"/>
  <c r="F93" i="7"/>
  <c r="G93" i="7"/>
  <c r="J93" i="7"/>
  <c r="M93" i="7"/>
  <c r="N93" i="7" s="1"/>
  <c r="C94" i="7"/>
  <c r="F94" i="7"/>
  <c r="G94" i="7"/>
  <c r="J94" i="7"/>
  <c r="M94" i="7"/>
  <c r="N94" i="7" s="1"/>
  <c r="C95" i="7"/>
  <c r="F95" i="7"/>
  <c r="G95" i="7"/>
  <c r="J95" i="7"/>
  <c r="M95" i="7"/>
  <c r="N95" i="7" s="1"/>
  <c r="C96" i="7"/>
  <c r="F96" i="7"/>
  <c r="G96" i="7"/>
  <c r="J96" i="7"/>
  <c r="M96" i="7"/>
  <c r="N96" i="7" s="1"/>
  <c r="C97" i="7"/>
  <c r="F97" i="7"/>
  <c r="G97" i="7"/>
  <c r="J97" i="7"/>
  <c r="M97" i="7"/>
  <c r="N97" i="7" s="1"/>
  <c r="C98" i="7"/>
  <c r="F98" i="7"/>
  <c r="G98" i="7"/>
  <c r="J98" i="7"/>
  <c r="M98" i="7"/>
  <c r="N98" i="7" s="1"/>
  <c r="C99" i="7"/>
  <c r="F99" i="7"/>
  <c r="G99" i="7"/>
  <c r="J99" i="7"/>
  <c r="M99" i="7"/>
  <c r="N99" i="7" s="1"/>
  <c r="C100" i="7"/>
  <c r="F100" i="7"/>
  <c r="G100" i="7"/>
  <c r="J100" i="7"/>
  <c r="M100" i="7"/>
  <c r="N100" i="7" s="1"/>
  <c r="C101" i="7"/>
  <c r="F101" i="7"/>
  <c r="G101" i="7"/>
  <c r="J101" i="7"/>
  <c r="M101" i="7"/>
  <c r="N101" i="7" s="1"/>
  <c r="C102" i="7"/>
  <c r="F102" i="7"/>
  <c r="G102" i="7"/>
  <c r="J102" i="7"/>
  <c r="M102" i="7"/>
  <c r="N102" i="7" s="1"/>
  <c r="C103" i="7"/>
  <c r="F103" i="7"/>
  <c r="G103" i="7"/>
  <c r="J103" i="7"/>
  <c r="M103" i="7"/>
  <c r="N103" i="7" s="1"/>
  <c r="C104" i="7"/>
  <c r="F104" i="7"/>
  <c r="G104" i="7"/>
  <c r="J104" i="7"/>
  <c r="M104" i="7"/>
  <c r="N104" i="7" s="1"/>
  <c r="C105" i="7"/>
  <c r="F105" i="7"/>
  <c r="G105" i="7"/>
  <c r="J105" i="7"/>
  <c r="M105" i="7"/>
  <c r="N105" i="7" s="1"/>
  <c r="C106" i="7"/>
  <c r="F106" i="7"/>
  <c r="G106" i="7"/>
  <c r="J106" i="7"/>
  <c r="M106" i="7"/>
  <c r="N106" i="7" s="1"/>
  <c r="C107" i="7"/>
  <c r="F107" i="7"/>
  <c r="G107" i="7"/>
  <c r="J107" i="7"/>
  <c r="M107" i="7"/>
  <c r="N107" i="7" s="1"/>
  <c r="C108" i="7"/>
  <c r="F108" i="7"/>
  <c r="G108" i="7"/>
  <c r="J108" i="7"/>
  <c r="M108" i="7"/>
  <c r="N108" i="7" s="1"/>
  <c r="C109" i="7"/>
  <c r="F109" i="7"/>
  <c r="G109" i="7"/>
  <c r="J109" i="7"/>
  <c r="M109" i="7"/>
  <c r="N109" i="7" s="1"/>
  <c r="C110" i="7"/>
  <c r="F110" i="7"/>
  <c r="G110" i="7"/>
  <c r="J110" i="7"/>
  <c r="M110" i="7"/>
  <c r="N110" i="7" s="1"/>
  <c r="C111" i="7"/>
  <c r="F111" i="7"/>
  <c r="G111" i="7"/>
  <c r="J111" i="7"/>
  <c r="M111" i="7"/>
  <c r="N111" i="7" s="1"/>
  <c r="C112" i="7"/>
  <c r="F112" i="7"/>
  <c r="G112" i="7"/>
  <c r="J112" i="7"/>
  <c r="M112" i="7"/>
  <c r="N112" i="7" s="1"/>
  <c r="C113" i="7"/>
  <c r="F113" i="7"/>
  <c r="G113" i="7"/>
  <c r="J113" i="7"/>
  <c r="M113" i="7"/>
  <c r="N113" i="7" s="1"/>
  <c r="C114" i="7"/>
  <c r="F114" i="7"/>
  <c r="G114" i="7"/>
  <c r="J114" i="7"/>
  <c r="M114" i="7"/>
  <c r="N114" i="7" s="1"/>
  <c r="C115" i="7"/>
  <c r="F115" i="7"/>
  <c r="G115" i="7"/>
  <c r="J115" i="7"/>
  <c r="M115" i="7"/>
  <c r="N115" i="7" s="1"/>
  <c r="C116" i="7"/>
  <c r="F116" i="7"/>
  <c r="G116" i="7"/>
  <c r="J116" i="7"/>
  <c r="M116" i="7"/>
  <c r="N116" i="7" s="1"/>
  <c r="C117" i="7"/>
  <c r="F117" i="7"/>
  <c r="G117" i="7"/>
  <c r="J117" i="7"/>
  <c r="M117" i="7"/>
  <c r="N117" i="7" s="1"/>
  <c r="C118" i="7"/>
  <c r="F118" i="7"/>
  <c r="G118" i="7"/>
  <c r="J118" i="7"/>
  <c r="M118" i="7"/>
  <c r="N118" i="7" s="1"/>
  <c r="C119" i="7"/>
  <c r="F119" i="7"/>
  <c r="G119" i="7"/>
  <c r="J119" i="7"/>
  <c r="M119" i="7"/>
  <c r="N119" i="7" s="1"/>
  <c r="C120" i="7"/>
  <c r="F120" i="7"/>
  <c r="G120" i="7"/>
  <c r="J120" i="7"/>
  <c r="M120" i="7"/>
  <c r="N120" i="7" s="1"/>
  <c r="C121" i="7"/>
  <c r="F121" i="7"/>
  <c r="G121" i="7"/>
  <c r="J121" i="7"/>
  <c r="M121" i="7"/>
  <c r="N121" i="7" s="1"/>
  <c r="C122" i="7"/>
  <c r="F122" i="7"/>
  <c r="G122" i="7"/>
  <c r="J122" i="7"/>
  <c r="M122" i="7"/>
  <c r="N122" i="7" s="1"/>
  <c r="C123" i="7"/>
  <c r="F123" i="7"/>
  <c r="G123" i="7"/>
  <c r="J123" i="7"/>
  <c r="M123" i="7"/>
  <c r="N123" i="7" s="1"/>
  <c r="C124" i="7"/>
  <c r="F124" i="7"/>
  <c r="G124" i="7"/>
  <c r="J124" i="7"/>
  <c r="M124" i="7"/>
  <c r="N124" i="7" s="1"/>
  <c r="C125" i="7"/>
  <c r="F125" i="7"/>
  <c r="G125" i="7"/>
  <c r="J125" i="7"/>
  <c r="M125" i="7"/>
  <c r="N125" i="7" s="1"/>
  <c r="C126" i="7"/>
  <c r="F126" i="7"/>
  <c r="G126" i="7"/>
  <c r="J126" i="7"/>
  <c r="M126" i="7"/>
  <c r="N126" i="7" s="1"/>
  <c r="C127" i="7"/>
  <c r="F127" i="7"/>
  <c r="G127" i="7"/>
  <c r="J127" i="7"/>
  <c r="M127" i="7"/>
  <c r="N127" i="7" s="1"/>
  <c r="C128" i="7"/>
  <c r="F128" i="7"/>
  <c r="G128" i="7"/>
  <c r="J128" i="7"/>
  <c r="M128" i="7"/>
  <c r="N128" i="7" s="1"/>
  <c r="C129" i="7"/>
  <c r="F129" i="7"/>
  <c r="G129" i="7"/>
  <c r="J129" i="7"/>
  <c r="M129" i="7"/>
  <c r="N129" i="7" s="1"/>
  <c r="C136" i="7"/>
  <c r="F136" i="7"/>
  <c r="G136" i="7"/>
  <c r="C137" i="7"/>
  <c r="F137" i="7"/>
  <c r="G137" i="7" s="1"/>
  <c r="C138" i="7"/>
  <c r="F138" i="7"/>
  <c r="G138" i="7"/>
  <c r="C139" i="7"/>
  <c r="F139" i="7"/>
  <c r="G139" i="7" s="1"/>
  <c r="C140" i="7"/>
  <c r="F140" i="7"/>
  <c r="G140" i="7"/>
  <c r="C141" i="7"/>
  <c r="F141" i="7"/>
  <c r="G141" i="7" s="1"/>
  <c r="C142" i="7"/>
  <c r="F142" i="7"/>
  <c r="G142" i="7"/>
  <c r="C143" i="7"/>
  <c r="F143" i="7"/>
  <c r="G143" i="7" s="1"/>
  <c r="C144" i="7"/>
  <c r="F144" i="7"/>
  <c r="G144" i="7"/>
  <c r="C145" i="7"/>
  <c r="F145" i="7"/>
  <c r="G145" i="7" s="1"/>
  <c r="C4" i="6"/>
  <c r="F4" i="6"/>
  <c r="G4" i="6"/>
  <c r="J4" i="6"/>
  <c r="M4" i="6"/>
  <c r="N4" i="6" s="1"/>
  <c r="C5" i="6"/>
  <c r="F5" i="6"/>
  <c r="G5" i="6"/>
  <c r="J5" i="6"/>
  <c r="M5" i="6"/>
  <c r="N5" i="6" s="1"/>
  <c r="C6" i="6"/>
  <c r="F6" i="6"/>
  <c r="G6" i="6"/>
  <c r="J6" i="6"/>
  <c r="M6" i="6"/>
  <c r="N6" i="6" s="1"/>
  <c r="C7" i="6"/>
  <c r="F7" i="6"/>
  <c r="G7" i="6"/>
  <c r="J7" i="6"/>
  <c r="M7" i="6"/>
  <c r="N7" i="6" s="1"/>
  <c r="C8" i="6"/>
  <c r="F8" i="6"/>
  <c r="G8" i="6"/>
  <c r="J8" i="6"/>
  <c r="M8" i="6"/>
  <c r="N8" i="6" s="1"/>
  <c r="C9" i="6"/>
  <c r="F9" i="6"/>
  <c r="G9" i="6"/>
  <c r="J9" i="6"/>
  <c r="M9" i="6"/>
  <c r="N9" i="6" s="1"/>
  <c r="C10" i="6"/>
  <c r="F10" i="6"/>
  <c r="G10" i="6"/>
  <c r="J10" i="6"/>
  <c r="M10" i="6"/>
  <c r="N10" i="6" s="1"/>
  <c r="C11" i="6"/>
  <c r="F11" i="6"/>
  <c r="G11" i="6"/>
  <c r="J11" i="6"/>
  <c r="M11" i="6"/>
  <c r="N11" i="6" s="1"/>
  <c r="C12" i="6"/>
  <c r="F12" i="6"/>
  <c r="G12" i="6"/>
  <c r="J12" i="6"/>
  <c r="M12" i="6"/>
  <c r="N12" i="6" s="1"/>
  <c r="C13" i="6"/>
  <c r="F13" i="6"/>
  <c r="G13" i="6"/>
  <c r="J13" i="6"/>
  <c r="M13" i="6"/>
  <c r="N13" i="6" s="1"/>
  <c r="C14" i="6"/>
  <c r="F14" i="6"/>
  <c r="G14" i="6"/>
  <c r="J14" i="6"/>
  <c r="M14" i="6"/>
  <c r="N14" i="6" s="1"/>
  <c r="C15" i="6"/>
  <c r="F15" i="6"/>
  <c r="G15" i="6"/>
  <c r="J15" i="6"/>
  <c r="M15" i="6"/>
  <c r="N15" i="6" s="1"/>
  <c r="C16" i="6"/>
  <c r="F16" i="6"/>
  <c r="G16" i="6"/>
  <c r="J16" i="6"/>
  <c r="M16" i="6"/>
  <c r="N16" i="6" s="1"/>
  <c r="C17" i="6"/>
  <c r="F17" i="6"/>
  <c r="G17" i="6"/>
  <c r="J17" i="6"/>
  <c r="M17" i="6"/>
  <c r="N17" i="6" s="1"/>
  <c r="C18" i="6"/>
  <c r="F18" i="6"/>
  <c r="G18" i="6"/>
  <c r="J18" i="6"/>
  <c r="M18" i="6"/>
  <c r="N18" i="6" s="1"/>
  <c r="C19" i="6"/>
  <c r="F19" i="6"/>
  <c r="G19" i="6"/>
  <c r="J19" i="6"/>
  <c r="M19" i="6"/>
  <c r="N19" i="6" s="1"/>
  <c r="C20" i="6"/>
  <c r="F20" i="6"/>
  <c r="G20" i="6"/>
  <c r="J20" i="6"/>
  <c r="M20" i="6"/>
  <c r="N20" i="6" s="1"/>
  <c r="C21" i="6"/>
  <c r="F21" i="6"/>
  <c r="G21" i="6"/>
  <c r="J21" i="6"/>
  <c r="M21" i="6"/>
  <c r="N21" i="6" s="1"/>
  <c r="C22" i="6"/>
  <c r="F22" i="6"/>
  <c r="G22" i="6"/>
  <c r="J22" i="6"/>
  <c r="M22" i="6"/>
  <c r="N22" i="6" s="1"/>
  <c r="C23" i="6"/>
  <c r="F23" i="6"/>
  <c r="G23" i="6"/>
  <c r="J23" i="6"/>
  <c r="M23" i="6"/>
  <c r="N23" i="6" s="1"/>
  <c r="C24" i="6"/>
  <c r="F24" i="6"/>
  <c r="G24" i="6"/>
  <c r="J24" i="6"/>
  <c r="M24" i="6"/>
  <c r="N24" i="6" s="1"/>
  <c r="C25" i="6"/>
  <c r="F25" i="6"/>
  <c r="G25" i="6"/>
  <c r="J25" i="6"/>
  <c r="M25" i="6"/>
  <c r="N25" i="6" s="1"/>
  <c r="C26" i="6"/>
  <c r="F26" i="6"/>
  <c r="G26" i="6"/>
  <c r="J26" i="6"/>
  <c r="M26" i="6"/>
  <c r="N26" i="6" s="1"/>
  <c r="C27" i="6"/>
  <c r="F27" i="6"/>
  <c r="G27" i="6"/>
  <c r="J27" i="6"/>
  <c r="M27" i="6"/>
  <c r="N27" i="6" s="1"/>
  <c r="C28" i="6"/>
  <c r="F28" i="6"/>
  <c r="G28" i="6"/>
  <c r="J28" i="6"/>
  <c r="M28" i="6"/>
  <c r="N28" i="6" s="1"/>
  <c r="C29" i="6"/>
  <c r="F29" i="6"/>
  <c r="G29" i="6"/>
  <c r="J29" i="6"/>
  <c r="M29" i="6"/>
  <c r="N29" i="6" s="1"/>
  <c r="C30" i="6"/>
  <c r="F30" i="6"/>
  <c r="G30" i="6"/>
  <c r="J30" i="6"/>
  <c r="M30" i="6"/>
  <c r="N30" i="6" s="1"/>
  <c r="C31" i="6"/>
  <c r="F31" i="6"/>
  <c r="G31" i="6"/>
  <c r="J31" i="6"/>
  <c r="M31" i="6"/>
  <c r="N31" i="6" s="1"/>
  <c r="C32" i="6"/>
  <c r="F32" i="6"/>
  <c r="G32" i="6"/>
  <c r="J32" i="6"/>
  <c r="M32" i="6"/>
  <c r="N32" i="6" s="1"/>
  <c r="C33" i="6"/>
  <c r="F33" i="6"/>
  <c r="G33" i="6"/>
  <c r="J33" i="6"/>
  <c r="M33" i="6"/>
  <c r="N33" i="6" s="1"/>
  <c r="C34" i="6"/>
  <c r="F34" i="6"/>
  <c r="G34" i="6"/>
  <c r="J34" i="6"/>
  <c r="M34" i="6"/>
  <c r="N34" i="6" s="1"/>
  <c r="C35" i="6"/>
  <c r="F35" i="6"/>
  <c r="G35" i="6"/>
  <c r="J35" i="6"/>
  <c r="M35" i="6"/>
  <c r="N35" i="6" s="1"/>
  <c r="C36" i="6"/>
  <c r="F36" i="6"/>
  <c r="G36" i="6"/>
  <c r="J36" i="6"/>
  <c r="M36" i="6"/>
  <c r="N36" i="6" s="1"/>
  <c r="C37" i="6"/>
  <c r="F37" i="6"/>
  <c r="G37" i="6"/>
  <c r="J37" i="6"/>
  <c r="M37" i="6"/>
  <c r="N37" i="6" s="1"/>
  <c r="C38" i="6"/>
  <c r="F38" i="6"/>
  <c r="G38" i="6"/>
  <c r="J38" i="6"/>
  <c r="M38" i="6"/>
  <c r="N38" i="6" s="1"/>
  <c r="C39" i="6"/>
  <c r="F39" i="6"/>
  <c r="G39" i="6"/>
  <c r="J39" i="6"/>
  <c r="M39" i="6"/>
  <c r="N39" i="6" s="1"/>
  <c r="C40" i="6"/>
  <c r="F40" i="6"/>
  <c r="G40" i="6"/>
  <c r="J40" i="6"/>
  <c r="M40" i="6"/>
  <c r="N40" i="6" s="1"/>
  <c r="C41" i="6"/>
  <c r="F41" i="6"/>
  <c r="G41" i="6"/>
  <c r="J41" i="6"/>
  <c r="M41" i="6"/>
  <c r="N41" i="6" s="1"/>
  <c r="C42" i="6"/>
  <c r="F42" i="6"/>
  <c r="G42" i="6"/>
  <c r="J42" i="6"/>
  <c r="M42" i="6"/>
  <c r="N42" i="6" s="1"/>
  <c r="C43" i="6"/>
  <c r="F43" i="6"/>
  <c r="G43" i="6" s="1"/>
  <c r="J43" i="6"/>
  <c r="M43" i="6"/>
  <c r="N43" i="6"/>
  <c r="C44" i="6"/>
  <c r="F44" i="6"/>
  <c r="G44" i="6" s="1"/>
  <c r="J44" i="6"/>
  <c r="M44" i="6"/>
  <c r="N44" i="6"/>
  <c r="C45" i="6"/>
  <c r="F45" i="6"/>
  <c r="G45" i="6" s="1"/>
  <c r="J45" i="6"/>
  <c r="M45" i="6"/>
  <c r="N45" i="6"/>
  <c r="C46" i="6"/>
  <c r="F46" i="6"/>
  <c r="G46" i="6" s="1"/>
  <c r="J46" i="6"/>
  <c r="M46" i="6"/>
  <c r="N46" i="6"/>
  <c r="C47" i="6"/>
  <c r="F47" i="6"/>
  <c r="G47" i="6" s="1"/>
  <c r="J47" i="6"/>
  <c r="M47" i="6"/>
  <c r="N47" i="6"/>
  <c r="C48" i="6"/>
  <c r="F48" i="6"/>
  <c r="G48" i="6" s="1"/>
  <c r="J48" i="6"/>
  <c r="M48" i="6"/>
  <c r="N48" i="6"/>
  <c r="C49" i="6"/>
  <c r="F49" i="6"/>
  <c r="G49" i="6" s="1"/>
  <c r="J49" i="6"/>
  <c r="M49" i="6"/>
  <c r="N49" i="6"/>
  <c r="C50" i="6"/>
  <c r="F50" i="6"/>
  <c r="G50" i="6" s="1"/>
  <c r="J50" i="6"/>
  <c r="M50" i="6"/>
  <c r="N50" i="6"/>
  <c r="C51" i="6"/>
  <c r="F51" i="6"/>
  <c r="G51" i="6" s="1"/>
  <c r="J51" i="6"/>
  <c r="M51" i="6"/>
  <c r="N51" i="6"/>
  <c r="C52" i="6"/>
  <c r="F52" i="6"/>
  <c r="G52" i="6" s="1"/>
  <c r="J52" i="6"/>
  <c r="M52" i="6"/>
  <c r="N52" i="6"/>
  <c r="C53" i="6"/>
  <c r="F53" i="6"/>
  <c r="G53" i="6" s="1"/>
  <c r="J53" i="6"/>
  <c r="M53" i="6"/>
  <c r="N53" i="6"/>
  <c r="C54" i="6"/>
  <c r="F54" i="6"/>
  <c r="G54" i="6" s="1"/>
  <c r="J54" i="6"/>
  <c r="M54" i="6"/>
  <c r="N54" i="6"/>
  <c r="C55" i="6"/>
  <c r="F55" i="6"/>
  <c r="G55" i="6" s="1"/>
  <c r="J55" i="6"/>
  <c r="M55" i="6"/>
  <c r="N55" i="6"/>
  <c r="C56" i="6"/>
  <c r="F56" i="6"/>
  <c r="G56" i="6" s="1"/>
  <c r="J56" i="6"/>
  <c r="M56" i="6"/>
  <c r="N56" i="6"/>
  <c r="C57" i="6"/>
  <c r="F57" i="6"/>
  <c r="G57" i="6" s="1"/>
  <c r="J57" i="6"/>
  <c r="M57" i="6"/>
  <c r="N57" i="6"/>
  <c r="C58" i="6"/>
  <c r="F58" i="6"/>
  <c r="G58" i="6" s="1"/>
  <c r="J58" i="6"/>
  <c r="M58" i="6"/>
  <c r="N58" i="6"/>
  <c r="C59" i="6"/>
  <c r="F59" i="6"/>
  <c r="G59" i="6" s="1"/>
  <c r="J59" i="6"/>
  <c r="M59" i="6"/>
  <c r="N59" i="6"/>
  <c r="C60" i="6"/>
  <c r="F60" i="6"/>
  <c r="G60" i="6" s="1"/>
  <c r="J60" i="6"/>
  <c r="M60" i="6"/>
  <c r="N60" i="6"/>
  <c r="C61" i="6"/>
  <c r="F61" i="6"/>
  <c r="G61" i="6" s="1"/>
  <c r="J61" i="6"/>
  <c r="M61" i="6"/>
  <c r="N61" i="6"/>
  <c r="C62" i="6"/>
  <c r="F62" i="6"/>
  <c r="G62" i="6" s="1"/>
  <c r="J62" i="6"/>
  <c r="M62" i="6"/>
  <c r="N62" i="6"/>
  <c r="C63" i="6"/>
  <c r="F63" i="6"/>
  <c r="G63" i="6" s="1"/>
  <c r="J63" i="6"/>
  <c r="M63" i="6"/>
  <c r="N63" i="6"/>
  <c r="C64" i="6"/>
  <c r="F64" i="6"/>
  <c r="G64" i="6" s="1"/>
  <c r="J64" i="6"/>
  <c r="M64" i="6"/>
  <c r="N64" i="6"/>
  <c r="C65" i="6"/>
  <c r="F65" i="6"/>
  <c r="G65" i="6" s="1"/>
  <c r="J65" i="6"/>
  <c r="M65" i="6"/>
  <c r="N65" i="6"/>
  <c r="C66" i="6"/>
  <c r="F66" i="6"/>
  <c r="G66" i="6" s="1"/>
  <c r="J66" i="6"/>
  <c r="M66" i="6"/>
  <c r="N66" i="6"/>
  <c r="C67" i="6"/>
  <c r="F67" i="6"/>
  <c r="G67" i="6" s="1"/>
  <c r="J67" i="6"/>
  <c r="M67" i="6"/>
  <c r="N67" i="6"/>
  <c r="C68" i="6"/>
  <c r="F68" i="6"/>
  <c r="G68" i="6" s="1"/>
  <c r="J68" i="6"/>
  <c r="M68" i="6"/>
  <c r="N68" i="6"/>
  <c r="C69" i="6"/>
  <c r="F69" i="6"/>
  <c r="G69" i="6" s="1"/>
  <c r="J69" i="6"/>
  <c r="M69" i="6"/>
  <c r="N69" i="6"/>
  <c r="C70" i="6"/>
  <c r="F70" i="6"/>
  <c r="G70" i="6" s="1"/>
  <c r="J70" i="6"/>
  <c r="M70" i="6"/>
  <c r="N70" i="6"/>
  <c r="C71" i="6"/>
  <c r="F71" i="6"/>
  <c r="G71" i="6" s="1"/>
  <c r="J71" i="6"/>
  <c r="M71" i="6"/>
  <c r="N71" i="6"/>
  <c r="C72" i="6"/>
  <c r="F72" i="6"/>
  <c r="G72" i="6" s="1"/>
  <c r="J72" i="6"/>
  <c r="M72" i="6"/>
  <c r="N72" i="6"/>
  <c r="C73" i="6"/>
  <c r="F73" i="6"/>
  <c r="G73" i="6" s="1"/>
  <c r="J73" i="6"/>
  <c r="M73" i="6"/>
  <c r="N73" i="6"/>
  <c r="C74" i="6"/>
  <c r="F74" i="6"/>
  <c r="G74" i="6" s="1"/>
  <c r="J74" i="6"/>
  <c r="M74" i="6"/>
  <c r="N74" i="6"/>
  <c r="C75" i="6"/>
  <c r="F75" i="6"/>
  <c r="G75" i="6" s="1"/>
  <c r="J75" i="6"/>
  <c r="M75" i="6"/>
  <c r="N75" i="6"/>
  <c r="C76" i="6"/>
  <c r="F76" i="6"/>
  <c r="G76" i="6" s="1"/>
  <c r="J76" i="6"/>
  <c r="M76" i="6"/>
  <c r="N76" i="6"/>
  <c r="C77" i="6"/>
  <c r="F77" i="6"/>
  <c r="G77" i="6" s="1"/>
  <c r="J77" i="6"/>
  <c r="M77" i="6"/>
  <c r="N77" i="6"/>
  <c r="C78" i="6"/>
  <c r="F78" i="6"/>
  <c r="G78" i="6" s="1"/>
  <c r="J78" i="6"/>
  <c r="M78" i="6"/>
  <c r="N78" i="6"/>
  <c r="C79" i="6"/>
  <c r="F79" i="6"/>
  <c r="G79" i="6" s="1"/>
  <c r="J79" i="6"/>
  <c r="M79" i="6"/>
  <c r="N79" i="6"/>
  <c r="C80" i="6"/>
  <c r="F80" i="6"/>
  <c r="G80" i="6" s="1"/>
  <c r="J80" i="6"/>
  <c r="M80" i="6"/>
  <c r="N80" i="6"/>
  <c r="C81" i="6"/>
  <c r="F81" i="6"/>
  <c r="G81" i="6" s="1"/>
  <c r="J81" i="6"/>
  <c r="M81" i="6"/>
  <c r="N81" i="6"/>
  <c r="C82" i="6"/>
  <c r="F82" i="6"/>
  <c r="G82" i="6" s="1"/>
  <c r="J82" i="6"/>
  <c r="M82" i="6"/>
  <c r="N82" i="6"/>
  <c r="C83" i="6"/>
  <c r="F83" i="6"/>
  <c r="G83" i="6" s="1"/>
  <c r="J83" i="6"/>
  <c r="M83" i="6"/>
  <c r="N83" i="6"/>
  <c r="C84" i="6"/>
  <c r="F84" i="6"/>
  <c r="G84" i="6" s="1"/>
  <c r="J84" i="6"/>
  <c r="M84" i="6"/>
  <c r="N84" i="6"/>
  <c r="C85" i="6"/>
  <c r="F85" i="6"/>
  <c r="G85" i="6" s="1"/>
  <c r="J85" i="6"/>
  <c r="M85" i="6"/>
  <c r="N85" i="6"/>
  <c r="C86" i="6"/>
  <c r="F86" i="6"/>
  <c r="G86" i="6" s="1"/>
  <c r="J86" i="6"/>
  <c r="M86" i="6"/>
  <c r="N86" i="6"/>
  <c r="C87" i="6"/>
  <c r="F87" i="6"/>
  <c r="G87" i="6" s="1"/>
  <c r="J87" i="6"/>
  <c r="M87" i="6"/>
  <c r="N87" i="6"/>
  <c r="C88" i="6"/>
  <c r="F88" i="6"/>
  <c r="G88" i="6" s="1"/>
  <c r="J88" i="6"/>
  <c r="M88" i="6"/>
  <c r="N88" i="6"/>
  <c r="C89" i="6"/>
  <c r="F89" i="6"/>
  <c r="G89" i="6" s="1"/>
  <c r="J89" i="6"/>
  <c r="M89" i="6"/>
  <c r="N89" i="6"/>
  <c r="C90" i="6"/>
  <c r="F90" i="6"/>
  <c r="G90" i="6" s="1"/>
  <c r="J90" i="6"/>
  <c r="M90" i="6"/>
  <c r="N90" i="6"/>
  <c r="C91" i="6"/>
  <c r="F91" i="6"/>
  <c r="G91" i="6" s="1"/>
  <c r="J91" i="6"/>
  <c r="M91" i="6"/>
  <c r="N91" i="6"/>
  <c r="C92" i="6"/>
  <c r="F92" i="6"/>
  <c r="G92" i="6" s="1"/>
  <c r="J92" i="6"/>
  <c r="M92" i="6"/>
  <c r="N92" i="6"/>
  <c r="C93" i="6"/>
  <c r="F93" i="6"/>
  <c r="G93" i="6" s="1"/>
  <c r="J93" i="6"/>
  <c r="M93" i="6"/>
  <c r="N93" i="6"/>
  <c r="C94" i="6"/>
  <c r="F94" i="6"/>
  <c r="G94" i="6" s="1"/>
  <c r="J94" i="6"/>
  <c r="M94" i="6"/>
  <c r="N94" i="6"/>
  <c r="C95" i="6"/>
  <c r="F95" i="6"/>
  <c r="G95" i="6" s="1"/>
  <c r="J95" i="6"/>
  <c r="M95" i="6"/>
  <c r="N95" i="6"/>
  <c r="C96" i="6"/>
  <c r="F96" i="6"/>
  <c r="G96" i="6" s="1"/>
  <c r="J96" i="6"/>
  <c r="M96" i="6"/>
  <c r="N96" i="6"/>
  <c r="C97" i="6"/>
  <c r="F97" i="6"/>
  <c r="G97" i="6" s="1"/>
  <c r="J97" i="6"/>
  <c r="M97" i="6"/>
  <c r="N97" i="6"/>
  <c r="C98" i="6"/>
  <c r="F98" i="6"/>
  <c r="G98" i="6" s="1"/>
  <c r="J98" i="6"/>
  <c r="M98" i="6"/>
  <c r="N98" i="6"/>
  <c r="C99" i="6"/>
  <c r="F99" i="6"/>
  <c r="G99" i="6" s="1"/>
  <c r="J99" i="6"/>
  <c r="M99" i="6"/>
  <c r="N99" i="6"/>
  <c r="C100" i="6"/>
  <c r="F100" i="6"/>
  <c r="G100" i="6" s="1"/>
  <c r="J100" i="6"/>
  <c r="M100" i="6"/>
  <c r="N100" i="6"/>
  <c r="C101" i="6"/>
  <c r="F101" i="6"/>
  <c r="G101" i="6" s="1"/>
  <c r="J101" i="6"/>
  <c r="M101" i="6"/>
  <c r="N101" i="6"/>
  <c r="C102" i="6"/>
  <c r="F102" i="6"/>
  <c r="G102" i="6" s="1"/>
  <c r="J102" i="6"/>
  <c r="M102" i="6"/>
  <c r="N102" i="6"/>
  <c r="C103" i="6"/>
  <c r="F103" i="6"/>
  <c r="G103" i="6" s="1"/>
  <c r="J103" i="6"/>
  <c r="M103" i="6"/>
  <c r="N103" i="6"/>
  <c r="C104" i="6"/>
  <c r="F104" i="6"/>
  <c r="G104" i="6" s="1"/>
  <c r="J104" i="6"/>
  <c r="M104" i="6"/>
  <c r="N104" i="6"/>
  <c r="C105" i="6"/>
  <c r="F105" i="6"/>
  <c r="G105" i="6" s="1"/>
  <c r="J105" i="6"/>
  <c r="M105" i="6"/>
  <c r="N105" i="6"/>
  <c r="C106" i="6"/>
  <c r="F106" i="6"/>
  <c r="G106" i="6" s="1"/>
  <c r="J106" i="6"/>
  <c r="M106" i="6"/>
  <c r="N106" i="6"/>
  <c r="C107" i="6"/>
  <c r="F107" i="6"/>
  <c r="G107" i="6" s="1"/>
  <c r="J107" i="6"/>
  <c r="M107" i="6"/>
  <c r="N107" i="6"/>
  <c r="C108" i="6"/>
  <c r="F108" i="6"/>
  <c r="G108" i="6" s="1"/>
  <c r="J108" i="6"/>
  <c r="M108" i="6"/>
  <c r="N108" i="6"/>
  <c r="C109" i="6"/>
  <c r="F109" i="6"/>
  <c r="G109" i="6" s="1"/>
  <c r="J109" i="6"/>
  <c r="M109" i="6"/>
  <c r="N109" i="6"/>
  <c r="C110" i="6"/>
  <c r="F110" i="6"/>
  <c r="G110" i="6" s="1"/>
  <c r="J110" i="6"/>
  <c r="M110" i="6"/>
  <c r="N110" i="6"/>
  <c r="C111" i="6"/>
  <c r="F111" i="6"/>
  <c r="G111" i="6" s="1"/>
  <c r="J111" i="6"/>
  <c r="M111" i="6"/>
  <c r="N111" i="6"/>
  <c r="C112" i="6"/>
  <c r="F112" i="6"/>
  <c r="G112" i="6" s="1"/>
  <c r="J112" i="6"/>
  <c r="M112" i="6"/>
  <c r="N112" i="6"/>
  <c r="C113" i="6"/>
  <c r="F113" i="6"/>
  <c r="G113" i="6" s="1"/>
  <c r="J113" i="6"/>
  <c r="M113" i="6"/>
  <c r="N113" i="6"/>
  <c r="C114" i="6"/>
  <c r="F114" i="6"/>
  <c r="G114" i="6" s="1"/>
  <c r="J114" i="6"/>
  <c r="M114" i="6"/>
  <c r="N114" i="6"/>
  <c r="C115" i="6"/>
  <c r="F115" i="6"/>
  <c r="G115" i="6" s="1"/>
  <c r="J115" i="6"/>
  <c r="M115" i="6"/>
  <c r="N115" i="6"/>
  <c r="C116" i="6"/>
  <c r="F116" i="6"/>
  <c r="G116" i="6" s="1"/>
  <c r="J116" i="6"/>
  <c r="M116" i="6"/>
  <c r="N116" i="6"/>
  <c r="C117" i="6"/>
  <c r="F117" i="6"/>
  <c r="G117" i="6" s="1"/>
  <c r="J117" i="6"/>
  <c r="M117" i="6"/>
  <c r="N117" i="6"/>
  <c r="C118" i="6"/>
  <c r="F118" i="6"/>
  <c r="G118" i="6" s="1"/>
  <c r="J118" i="6"/>
  <c r="M118" i="6"/>
  <c r="N118" i="6"/>
  <c r="C119" i="6"/>
  <c r="F119" i="6"/>
  <c r="G119" i="6" s="1"/>
  <c r="J119" i="6"/>
  <c r="M119" i="6"/>
  <c r="N119" i="6"/>
  <c r="C120" i="6"/>
  <c r="F120" i="6"/>
  <c r="G120" i="6" s="1"/>
  <c r="J120" i="6"/>
  <c r="M120" i="6"/>
  <c r="N120" i="6"/>
  <c r="C121" i="6"/>
  <c r="F121" i="6"/>
  <c r="G121" i="6" s="1"/>
  <c r="J121" i="6"/>
  <c r="M121" i="6"/>
  <c r="N121" i="6"/>
  <c r="C122" i="6"/>
  <c r="F122" i="6"/>
  <c r="G122" i="6" s="1"/>
  <c r="J122" i="6"/>
  <c r="M122" i="6"/>
  <c r="N122" i="6"/>
  <c r="C123" i="6"/>
  <c r="F123" i="6"/>
  <c r="G123" i="6" s="1"/>
  <c r="J123" i="6"/>
  <c r="M123" i="6"/>
  <c r="N123" i="6"/>
  <c r="C124" i="6"/>
  <c r="F124" i="6"/>
  <c r="G124" i="6" s="1"/>
  <c r="J124" i="6"/>
  <c r="M124" i="6"/>
  <c r="N124" i="6"/>
  <c r="C125" i="6"/>
  <c r="F125" i="6"/>
  <c r="G125" i="6" s="1"/>
  <c r="J125" i="6"/>
  <c r="M125" i="6"/>
  <c r="N125" i="6"/>
  <c r="C126" i="6"/>
  <c r="F126" i="6"/>
  <c r="G126" i="6" s="1"/>
  <c r="J126" i="6"/>
  <c r="M126" i="6"/>
  <c r="N126" i="6"/>
  <c r="C127" i="6"/>
  <c r="F127" i="6"/>
  <c r="G127" i="6" s="1"/>
  <c r="J127" i="6"/>
  <c r="M127" i="6"/>
  <c r="N127" i="6"/>
  <c r="C128" i="6"/>
  <c r="F128" i="6"/>
  <c r="G128" i="6" s="1"/>
  <c r="J128" i="6"/>
  <c r="M128" i="6"/>
  <c r="N128" i="6"/>
  <c r="C129" i="6"/>
  <c r="F129" i="6"/>
  <c r="G129" i="6" s="1"/>
  <c r="J129" i="6"/>
  <c r="M129" i="6"/>
  <c r="N129" i="6"/>
  <c r="C136" i="6"/>
  <c r="F136" i="6"/>
  <c r="G136" i="6" s="1"/>
  <c r="C137" i="6"/>
  <c r="F137" i="6"/>
  <c r="G137" i="6"/>
  <c r="C138" i="6"/>
  <c r="F138" i="6"/>
  <c r="G138" i="6" s="1"/>
  <c r="C139" i="6"/>
  <c r="F139" i="6"/>
  <c r="G139" i="6"/>
  <c r="C140" i="6"/>
  <c r="F140" i="6"/>
  <c r="G140" i="6" s="1"/>
  <c r="C141" i="6"/>
  <c r="F141" i="6"/>
  <c r="G141" i="6"/>
  <c r="C142" i="6"/>
  <c r="F142" i="6"/>
  <c r="G142" i="6" s="1"/>
  <c r="C143" i="6"/>
  <c r="F143" i="6"/>
  <c r="G143" i="6"/>
  <c r="C144" i="6"/>
  <c r="F144" i="6"/>
  <c r="G144" i="6" s="1"/>
  <c r="C145" i="6"/>
  <c r="F145" i="6"/>
  <c r="G145" i="6"/>
  <c r="C4" i="9"/>
  <c r="F4" i="9"/>
  <c r="G4" i="9" s="1"/>
  <c r="J4" i="9"/>
  <c r="M4" i="9"/>
  <c r="N4" i="9"/>
  <c r="C5" i="9"/>
  <c r="F5" i="9"/>
  <c r="G5" i="9" s="1"/>
  <c r="J5" i="9"/>
  <c r="M5" i="9"/>
  <c r="N5" i="9"/>
  <c r="C6" i="9"/>
  <c r="F6" i="9"/>
  <c r="G6" i="9" s="1"/>
  <c r="J6" i="9"/>
  <c r="M6" i="9"/>
  <c r="N6" i="9"/>
  <c r="C7" i="9"/>
  <c r="F7" i="9"/>
  <c r="G7" i="9" s="1"/>
  <c r="J7" i="9"/>
  <c r="M7" i="9"/>
  <c r="N7" i="9"/>
  <c r="C8" i="9"/>
  <c r="F8" i="9"/>
  <c r="G8" i="9" s="1"/>
  <c r="J8" i="9"/>
  <c r="M8" i="9"/>
  <c r="N8" i="9"/>
  <c r="C9" i="9"/>
  <c r="F9" i="9"/>
  <c r="G9" i="9" s="1"/>
  <c r="J9" i="9"/>
  <c r="M9" i="9"/>
  <c r="N9" i="9"/>
  <c r="C10" i="9"/>
  <c r="F10" i="9"/>
  <c r="G10" i="9" s="1"/>
  <c r="J10" i="9"/>
  <c r="M10" i="9"/>
  <c r="N10" i="9"/>
  <c r="C11" i="9"/>
  <c r="F11" i="9"/>
  <c r="G11" i="9" s="1"/>
  <c r="J11" i="9"/>
  <c r="M11" i="9"/>
  <c r="N11" i="9"/>
  <c r="C12" i="9"/>
  <c r="F12" i="9"/>
  <c r="G12" i="9" s="1"/>
  <c r="J12" i="9"/>
  <c r="M12" i="9"/>
  <c r="N12" i="9"/>
  <c r="C13" i="9"/>
  <c r="F13" i="9"/>
  <c r="G13" i="9" s="1"/>
  <c r="J13" i="9"/>
  <c r="M13" i="9"/>
  <c r="N13" i="9"/>
  <c r="C14" i="9"/>
  <c r="F14" i="9"/>
  <c r="G14" i="9" s="1"/>
  <c r="J14" i="9"/>
  <c r="M14" i="9"/>
  <c r="N14" i="9"/>
  <c r="C15" i="9"/>
  <c r="F15" i="9"/>
  <c r="G15" i="9" s="1"/>
  <c r="J15" i="9"/>
  <c r="M15" i="9"/>
  <c r="N15" i="9"/>
  <c r="C16" i="9"/>
  <c r="F16" i="9"/>
  <c r="G16" i="9" s="1"/>
  <c r="J16" i="9"/>
  <c r="M16" i="9"/>
  <c r="N16" i="9"/>
  <c r="C17" i="9"/>
  <c r="F17" i="9"/>
  <c r="G17" i="9" s="1"/>
  <c r="J17" i="9"/>
  <c r="M17" i="9"/>
  <c r="N17" i="9"/>
  <c r="C18" i="9"/>
  <c r="F18" i="9"/>
  <c r="G18" i="9" s="1"/>
  <c r="J18" i="9"/>
  <c r="M18" i="9"/>
  <c r="N18" i="9"/>
  <c r="C19" i="9"/>
  <c r="F19" i="9"/>
  <c r="G19" i="9" s="1"/>
  <c r="J19" i="9"/>
  <c r="M19" i="9"/>
  <c r="N19" i="9"/>
  <c r="C20" i="9"/>
  <c r="F20" i="9"/>
  <c r="G20" i="9" s="1"/>
  <c r="J20" i="9"/>
  <c r="M20" i="9"/>
  <c r="N20" i="9"/>
  <c r="C21" i="9"/>
  <c r="F21" i="9"/>
  <c r="G21" i="9" s="1"/>
  <c r="J21" i="9"/>
  <c r="M21" i="9"/>
  <c r="N21" i="9"/>
  <c r="C22" i="9"/>
  <c r="F22" i="9"/>
  <c r="G22" i="9" s="1"/>
  <c r="J22" i="9"/>
  <c r="M22" i="9"/>
  <c r="N22" i="9"/>
  <c r="C23" i="9"/>
  <c r="F23" i="9"/>
  <c r="G23" i="9" s="1"/>
  <c r="J23" i="9"/>
  <c r="M23" i="9"/>
  <c r="N23" i="9"/>
  <c r="C24" i="9"/>
  <c r="F24" i="9"/>
  <c r="G24" i="9" s="1"/>
  <c r="J24" i="9"/>
  <c r="M24" i="9"/>
  <c r="N24" i="9"/>
  <c r="C25" i="9"/>
  <c r="F25" i="9"/>
  <c r="G25" i="9" s="1"/>
  <c r="J25" i="9"/>
  <c r="M25" i="9"/>
  <c r="N25" i="9"/>
  <c r="C26" i="9"/>
  <c r="F26" i="9"/>
  <c r="G26" i="9" s="1"/>
  <c r="J26" i="9"/>
  <c r="M26" i="9"/>
  <c r="N26" i="9"/>
  <c r="C27" i="9"/>
  <c r="F27" i="9"/>
  <c r="G27" i="9" s="1"/>
  <c r="J27" i="9"/>
  <c r="M27" i="9"/>
  <c r="N27" i="9"/>
  <c r="C28" i="9"/>
  <c r="F28" i="9"/>
  <c r="G28" i="9" s="1"/>
  <c r="J28" i="9"/>
  <c r="M28" i="9"/>
  <c r="N28" i="9"/>
  <c r="C29" i="9"/>
  <c r="F29" i="9"/>
  <c r="G29" i="9" s="1"/>
  <c r="J29" i="9"/>
  <c r="M29" i="9"/>
  <c r="N29" i="9"/>
  <c r="C30" i="9"/>
  <c r="F30" i="9"/>
  <c r="G30" i="9" s="1"/>
  <c r="J30" i="9"/>
  <c r="M30" i="9"/>
  <c r="N30" i="9"/>
  <c r="C31" i="9"/>
  <c r="F31" i="9"/>
  <c r="G31" i="9" s="1"/>
  <c r="J31" i="9"/>
  <c r="M31" i="9"/>
  <c r="N31" i="9"/>
  <c r="C32" i="9"/>
  <c r="F32" i="9"/>
  <c r="G32" i="9" s="1"/>
  <c r="J32" i="9"/>
  <c r="M32" i="9"/>
  <c r="N32" i="9"/>
  <c r="C33" i="9"/>
  <c r="F33" i="9"/>
  <c r="G33" i="9" s="1"/>
  <c r="J33" i="9"/>
  <c r="M33" i="9"/>
  <c r="N33" i="9"/>
  <c r="C34" i="9"/>
  <c r="F34" i="9"/>
  <c r="G34" i="9" s="1"/>
  <c r="J34" i="9"/>
  <c r="M34" i="9"/>
  <c r="N34" i="9"/>
  <c r="C35" i="9"/>
  <c r="F35" i="9"/>
  <c r="G35" i="9" s="1"/>
  <c r="J35" i="9"/>
  <c r="M35" i="9"/>
  <c r="N35" i="9"/>
  <c r="C36" i="9"/>
  <c r="F36" i="9"/>
  <c r="G36" i="9" s="1"/>
  <c r="J36" i="9"/>
  <c r="M36" i="9"/>
  <c r="N36" i="9"/>
  <c r="C37" i="9"/>
  <c r="F37" i="9"/>
  <c r="G37" i="9" s="1"/>
  <c r="J37" i="9"/>
  <c r="M37" i="9"/>
  <c r="N37" i="9"/>
  <c r="C38" i="9"/>
  <c r="F38" i="9"/>
  <c r="G38" i="9" s="1"/>
  <c r="J38" i="9"/>
  <c r="M38" i="9"/>
  <c r="N38" i="9"/>
  <c r="C39" i="9"/>
  <c r="F39" i="9"/>
  <c r="G39" i="9" s="1"/>
  <c r="J39" i="9"/>
  <c r="M39" i="9"/>
  <c r="N39" i="9"/>
  <c r="C40" i="9"/>
  <c r="F40" i="9"/>
  <c r="G40" i="9" s="1"/>
  <c r="J40" i="9"/>
  <c r="M40" i="9"/>
  <c r="N40" i="9"/>
  <c r="C41" i="9"/>
  <c r="F41" i="9"/>
  <c r="G41" i="9" s="1"/>
  <c r="J41" i="9"/>
  <c r="M41" i="9"/>
  <c r="N41" i="9"/>
  <c r="C42" i="9"/>
  <c r="F42" i="9"/>
  <c r="G42" i="9" s="1"/>
  <c r="J42" i="9"/>
  <c r="M42" i="9"/>
  <c r="N42" i="9"/>
  <c r="C43" i="9"/>
  <c r="F43" i="9"/>
  <c r="G43" i="9" s="1"/>
  <c r="J43" i="9"/>
  <c r="M43" i="9"/>
  <c r="N43" i="9"/>
  <c r="C44" i="9"/>
  <c r="F44" i="9"/>
  <c r="G44" i="9" s="1"/>
  <c r="J44" i="9"/>
  <c r="M44" i="9"/>
  <c r="N44" i="9"/>
  <c r="C45" i="9"/>
  <c r="F45" i="9"/>
  <c r="G45" i="9" s="1"/>
  <c r="J45" i="9"/>
  <c r="M45" i="9"/>
  <c r="N45" i="9"/>
  <c r="C46" i="9"/>
  <c r="F46" i="9"/>
  <c r="G46" i="9" s="1"/>
  <c r="J46" i="9"/>
  <c r="M46" i="9"/>
  <c r="N46" i="9"/>
  <c r="C47" i="9"/>
  <c r="F47" i="9"/>
  <c r="G47" i="9" s="1"/>
  <c r="J47" i="9"/>
  <c r="M47" i="9"/>
  <c r="N47" i="9"/>
  <c r="C48" i="9"/>
  <c r="F48" i="9"/>
  <c r="G48" i="9" s="1"/>
  <c r="J48" i="9"/>
  <c r="M48" i="9"/>
  <c r="N48" i="9"/>
  <c r="C49" i="9"/>
  <c r="F49" i="9"/>
  <c r="G49" i="9" s="1"/>
  <c r="J49" i="9"/>
  <c r="M49" i="9"/>
  <c r="N49" i="9"/>
  <c r="C50" i="9"/>
  <c r="F50" i="9"/>
  <c r="G50" i="9" s="1"/>
  <c r="J50" i="9"/>
  <c r="M50" i="9"/>
  <c r="N50" i="9"/>
  <c r="C51" i="9"/>
  <c r="F51" i="9"/>
  <c r="G51" i="9" s="1"/>
  <c r="J51" i="9"/>
  <c r="M51" i="9"/>
  <c r="N51" i="9"/>
  <c r="C52" i="9"/>
  <c r="F52" i="9"/>
  <c r="G52" i="9" s="1"/>
  <c r="J52" i="9"/>
  <c r="M52" i="9"/>
  <c r="N52" i="9"/>
  <c r="C53" i="9"/>
  <c r="F53" i="9"/>
  <c r="G53" i="9" s="1"/>
  <c r="J53" i="9"/>
  <c r="M53" i="9"/>
  <c r="N53" i="9"/>
  <c r="C54" i="9"/>
  <c r="F54" i="9"/>
  <c r="G54" i="9" s="1"/>
  <c r="J54" i="9"/>
  <c r="M54" i="9"/>
  <c r="N54" i="9"/>
  <c r="C55" i="9"/>
  <c r="F55" i="9"/>
  <c r="G55" i="9" s="1"/>
  <c r="J55" i="9"/>
  <c r="M55" i="9"/>
  <c r="N55" i="9"/>
  <c r="C56" i="9"/>
  <c r="F56" i="9"/>
  <c r="G56" i="9" s="1"/>
  <c r="J56" i="9"/>
  <c r="M56" i="9"/>
  <c r="N56" i="9"/>
  <c r="C57" i="9"/>
  <c r="F57" i="9"/>
  <c r="G57" i="9" s="1"/>
  <c r="J57" i="9"/>
  <c r="M57" i="9"/>
  <c r="N57" i="9"/>
  <c r="C58" i="9"/>
  <c r="F58" i="9"/>
  <c r="G58" i="9" s="1"/>
  <c r="J58" i="9"/>
  <c r="M58" i="9"/>
  <c r="N58" i="9"/>
  <c r="C59" i="9"/>
  <c r="F59" i="9"/>
  <c r="G59" i="9" s="1"/>
  <c r="J59" i="9"/>
  <c r="M59" i="9"/>
  <c r="N59" i="9"/>
  <c r="C60" i="9"/>
  <c r="F60" i="9"/>
  <c r="G60" i="9" s="1"/>
  <c r="J60" i="9"/>
  <c r="M60" i="9"/>
  <c r="N60" i="9"/>
  <c r="C61" i="9"/>
  <c r="F61" i="9"/>
  <c r="G61" i="9" s="1"/>
  <c r="J61" i="9"/>
  <c r="M61" i="9"/>
  <c r="N61" i="9"/>
  <c r="C62" i="9"/>
  <c r="F62" i="9"/>
  <c r="G62" i="9" s="1"/>
  <c r="J62" i="9"/>
  <c r="M62" i="9"/>
  <c r="N62" i="9"/>
  <c r="C63" i="9"/>
  <c r="F63" i="9"/>
  <c r="G63" i="9" s="1"/>
  <c r="J63" i="9"/>
  <c r="M63" i="9"/>
  <c r="N63" i="9"/>
  <c r="C64" i="9"/>
  <c r="F64" i="9"/>
  <c r="G64" i="9" s="1"/>
  <c r="J64" i="9"/>
  <c r="M64" i="9"/>
  <c r="N64" i="9"/>
  <c r="C65" i="9"/>
  <c r="F65" i="9"/>
  <c r="G65" i="9" s="1"/>
  <c r="J65" i="9"/>
  <c r="M65" i="9"/>
  <c r="N65" i="9"/>
  <c r="C66" i="9"/>
  <c r="F66" i="9"/>
  <c r="G66" i="9" s="1"/>
  <c r="J66" i="9"/>
  <c r="M66" i="9"/>
  <c r="N66" i="9"/>
  <c r="C67" i="9"/>
  <c r="F67" i="9"/>
  <c r="G67" i="9" s="1"/>
  <c r="J67" i="9"/>
  <c r="M67" i="9"/>
  <c r="N67" i="9"/>
  <c r="C68" i="9"/>
  <c r="F68" i="9"/>
  <c r="G68" i="9" s="1"/>
  <c r="J68" i="9"/>
  <c r="M68" i="9"/>
  <c r="N68" i="9"/>
  <c r="C69" i="9"/>
  <c r="F69" i="9"/>
  <c r="G69" i="9" s="1"/>
  <c r="J69" i="9"/>
  <c r="M69" i="9"/>
  <c r="N69" i="9"/>
  <c r="C70" i="9"/>
  <c r="F70" i="9"/>
  <c r="G70" i="9" s="1"/>
  <c r="J70" i="9"/>
  <c r="M70" i="9"/>
  <c r="N70" i="9"/>
  <c r="C71" i="9"/>
  <c r="F71" i="9"/>
  <c r="G71" i="9" s="1"/>
  <c r="J71" i="9"/>
  <c r="M71" i="9"/>
  <c r="N71" i="9"/>
  <c r="C72" i="9"/>
  <c r="F72" i="9"/>
  <c r="G72" i="9" s="1"/>
  <c r="J72" i="9"/>
  <c r="M72" i="9"/>
  <c r="N72" i="9"/>
  <c r="C73" i="9"/>
  <c r="F73" i="9"/>
  <c r="G73" i="9" s="1"/>
  <c r="J73" i="9"/>
  <c r="M73" i="9"/>
  <c r="N73" i="9"/>
  <c r="C74" i="9"/>
  <c r="F74" i="9"/>
  <c r="G74" i="9" s="1"/>
  <c r="J74" i="9"/>
  <c r="M74" i="9"/>
  <c r="N74" i="9"/>
  <c r="C75" i="9"/>
  <c r="F75" i="9"/>
  <c r="G75" i="9" s="1"/>
  <c r="J75" i="9"/>
  <c r="M75" i="9"/>
  <c r="N75" i="9"/>
  <c r="C76" i="9"/>
  <c r="F76" i="9"/>
  <c r="G76" i="9" s="1"/>
  <c r="J76" i="9"/>
  <c r="M76" i="9"/>
  <c r="N76" i="9"/>
  <c r="C77" i="9"/>
  <c r="F77" i="9"/>
  <c r="G77" i="9" s="1"/>
  <c r="J77" i="9"/>
  <c r="M77" i="9"/>
  <c r="N77" i="9"/>
  <c r="C78" i="9"/>
  <c r="F78" i="9"/>
  <c r="G78" i="9" s="1"/>
  <c r="J78" i="9"/>
  <c r="M78" i="9"/>
  <c r="N78" i="9"/>
  <c r="C79" i="9"/>
  <c r="F79" i="9"/>
  <c r="G79" i="9" s="1"/>
  <c r="J79" i="9"/>
  <c r="M79" i="9"/>
  <c r="N79" i="9"/>
  <c r="C80" i="9"/>
  <c r="F80" i="9"/>
  <c r="G80" i="9" s="1"/>
  <c r="J80" i="9"/>
  <c r="M80" i="9"/>
  <c r="N80" i="9"/>
  <c r="C81" i="9"/>
  <c r="F81" i="9"/>
  <c r="G81" i="9" s="1"/>
  <c r="J81" i="9"/>
  <c r="M81" i="9"/>
  <c r="N81" i="9"/>
  <c r="C82" i="9"/>
  <c r="F82" i="9"/>
  <c r="G82" i="9" s="1"/>
  <c r="J82" i="9"/>
  <c r="M82" i="9"/>
  <c r="N82" i="9" s="1"/>
  <c r="C83" i="9"/>
  <c r="F83" i="9"/>
  <c r="G83" i="9"/>
  <c r="J83" i="9"/>
  <c r="M83" i="9"/>
  <c r="N83" i="9" s="1"/>
  <c r="C84" i="9"/>
  <c r="F84" i="9"/>
  <c r="G84" i="9"/>
  <c r="J84" i="9"/>
  <c r="M84" i="9"/>
  <c r="N84" i="9" s="1"/>
  <c r="C85" i="9"/>
  <c r="F85" i="9"/>
  <c r="G85" i="9"/>
  <c r="J85" i="9"/>
  <c r="M85" i="9"/>
  <c r="N85" i="9" s="1"/>
  <c r="C86" i="9"/>
  <c r="F86" i="9"/>
  <c r="G86" i="9"/>
  <c r="J86" i="9"/>
  <c r="M86" i="9"/>
  <c r="N86" i="9" s="1"/>
  <c r="C87" i="9"/>
  <c r="F87" i="9"/>
  <c r="G87" i="9"/>
  <c r="J87" i="9"/>
  <c r="M87" i="9"/>
  <c r="N87" i="9" s="1"/>
  <c r="C88" i="9"/>
  <c r="F88" i="9"/>
  <c r="G88" i="9"/>
  <c r="J88" i="9"/>
  <c r="M88" i="9"/>
  <c r="N88" i="9" s="1"/>
  <c r="C89" i="9"/>
  <c r="F89" i="9"/>
  <c r="G89" i="9"/>
  <c r="J89" i="9"/>
  <c r="M89" i="9"/>
  <c r="N89" i="9" s="1"/>
  <c r="C90" i="9"/>
  <c r="F90" i="9"/>
  <c r="G90" i="9"/>
  <c r="J90" i="9"/>
  <c r="M90" i="9"/>
  <c r="N90" i="9" s="1"/>
  <c r="C91" i="9"/>
  <c r="F91" i="9"/>
  <c r="G91" i="9"/>
  <c r="J91" i="9"/>
  <c r="M91" i="9"/>
  <c r="N91" i="9" s="1"/>
  <c r="C92" i="9"/>
  <c r="F92" i="9"/>
  <c r="G92" i="9"/>
  <c r="J92" i="9"/>
  <c r="M92" i="9"/>
  <c r="N92" i="9" s="1"/>
  <c r="C93" i="9"/>
  <c r="F93" i="9"/>
  <c r="G93" i="9"/>
  <c r="J93" i="9"/>
  <c r="M93" i="9"/>
  <c r="N93" i="9" s="1"/>
  <c r="C94" i="9"/>
  <c r="F94" i="9"/>
  <c r="G94" i="9"/>
  <c r="J94" i="9"/>
  <c r="M94" i="9"/>
  <c r="N94" i="9" s="1"/>
  <c r="C95" i="9"/>
  <c r="F95" i="9"/>
  <c r="G95" i="9"/>
  <c r="J95" i="9"/>
  <c r="M95" i="9"/>
  <c r="N95" i="9" s="1"/>
  <c r="C96" i="9"/>
  <c r="F96" i="9"/>
  <c r="G96" i="9"/>
  <c r="J96" i="9"/>
  <c r="M96" i="9"/>
  <c r="N96" i="9" s="1"/>
  <c r="C97" i="9"/>
  <c r="F97" i="9"/>
  <c r="G97" i="9"/>
  <c r="J97" i="9"/>
  <c r="M97" i="9"/>
  <c r="N97" i="9" s="1"/>
  <c r="C98" i="9"/>
  <c r="F98" i="9"/>
  <c r="G98" i="9"/>
  <c r="J98" i="9"/>
  <c r="M98" i="9"/>
  <c r="N98" i="9" s="1"/>
  <c r="C99" i="9"/>
  <c r="F99" i="9"/>
  <c r="G99" i="9"/>
  <c r="J99" i="9"/>
  <c r="M99" i="9"/>
  <c r="N99" i="9" s="1"/>
  <c r="C100" i="9"/>
  <c r="F100" i="9"/>
  <c r="G100" i="9"/>
  <c r="J100" i="9"/>
  <c r="M100" i="9"/>
  <c r="N100" i="9" s="1"/>
  <c r="C101" i="9"/>
  <c r="F101" i="9"/>
  <c r="G101" i="9"/>
  <c r="J101" i="9"/>
  <c r="M101" i="9"/>
  <c r="N101" i="9" s="1"/>
  <c r="C102" i="9"/>
  <c r="F102" i="9"/>
  <c r="G102" i="9"/>
  <c r="J102" i="9"/>
  <c r="M102" i="9"/>
  <c r="N102" i="9" s="1"/>
  <c r="C103" i="9"/>
  <c r="F103" i="9"/>
  <c r="G103" i="9"/>
  <c r="J103" i="9"/>
  <c r="M103" i="9"/>
  <c r="N103" i="9" s="1"/>
  <c r="C104" i="9"/>
  <c r="F104" i="9"/>
  <c r="G104" i="9"/>
  <c r="J104" i="9"/>
  <c r="M104" i="9"/>
  <c r="N104" i="9" s="1"/>
  <c r="C105" i="9"/>
  <c r="F105" i="9"/>
  <c r="G105" i="9"/>
  <c r="J105" i="9"/>
  <c r="M105" i="9"/>
  <c r="N105" i="9" s="1"/>
  <c r="C106" i="9"/>
  <c r="F106" i="9"/>
  <c r="G106" i="9"/>
  <c r="J106" i="9"/>
  <c r="M106" i="9"/>
  <c r="N106" i="9" s="1"/>
  <c r="C107" i="9"/>
  <c r="F107" i="9"/>
  <c r="G107" i="9"/>
  <c r="J107" i="9"/>
  <c r="M107" i="9"/>
  <c r="N107" i="9" s="1"/>
  <c r="C108" i="9"/>
  <c r="F108" i="9"/>
  <c r="G108" i="9"/>
  <c r="J108" i="9"/>
  <c r="M108" i="9"/>
  <c r="N108" i="9" s="1"/>
  <c r="C109" i="9"/>
  <c r="F109" i="9"/>
  <c r="G109" i="9"/>
  <c r="J109" i="9"/>
  <c r="M109" i="9"/>
  <c r="N109" i="9" s="1"/>
  <c r="C110" i="9"/>
  <c r="F110" i="9"/>
  <c r="G110" i="9"/>
  <c r="J110" i="9"/>
  <c r="M110" i="9"/>
  <c r="N110" i="9" s="1"/>
  <c r="C111" i="9"/>
  <c r="F111" i="9"/>
  <c r="G111" i="9"/>
  <c r="J111" i="9"/>
  <c r="M111" i="9"/>
  <c r="N111" i="9" s="1"/>
  <c r="C112" i="9"/>
  <c r="F112" i="9"/>
  <c r="G112" i="9"/>
  <c r="J112" i="9"/>
  <c r="M112" i="9"/>
  <c r="N112" i="9" s="1"/>
  <c r="C113" i="9"/>
  <c r="F113" i="9"/>
  <c r="G113" i="9"/>
  <c r="J113" i="9"/>
  <c r="M113" i="9"/>
  <c r="N113" i="9" s="1"/>
  <c r="C114" i="9"/>
  <c r="F114" i="9"/>
  <c r="G114" i="9"/>
  <c r="J114" i="9"/>
  <c r="M114" i="9"/>
  <c r="N114" i="9" s="1"/>
  <c r="C115" i="9"/>
  <c r="F115" i="9"/>
  <c r="G115" i="9"/>
  <c r="J115" i="9"/>
  <c r="M115" i="9"/>
  <c r="N115" i="9" s="1"/>
  <c r="C116" i="9"/>
  <c r="F116" i="9"/>
  <c r="G116" i="9"/>
  <c r="J116" i="9"/>
  <c r="M116" i="9"/>
  <c r="N116" i="9" s="1"/>
  <c r="C117" i="9"/>
  <c r="F117" i="9"/>
  <c r="G117" i="9"/>
  <c r="J117" i="9"/>
  <c r="M117" i="9"/>
  <c r="N117" i="9" s="1"/>
  <c r="C118" i="9"/>
  <c r="F118" i="9"/>
  <c r="G118" i="9"/>
  <c r="J118" i="9"/>
  <c r="M118" i="9"/>
  <c r="N118" i="9" s="1"/>
  <c r="C119" i="9"/>
  <c r="F119" i="9"/>
  <c r="G119" i="9"/>
  <c r="J119" i="9"/>
  <c r="M119" i="9"/>
  <c r="N119" i="9" s="1"/>
  <c r="C120" i="9"/>
  <c r="F120" i="9"/>
  <c r="G120" i="9"/>
  <c r="J120" i="9"/>
  <c r="M120" i="9"/>
  <c r="N120" i="9" s="1"/>
  <c r="C121" i="9"/>
  <c r="F121" i="9"/>
  <c r="G121" i="9"/>
  <c r="J121" i="9"/>
  <c r="M121" i="9"/>
  <c r="N121" i="9" s="1"/>
  <c r="C122" i="9"/>
  <c r="F122" i="9"/>
  <c r="G122" i="9"/>
  <c r="J122" i="9"/>
  <c r="M122" i="9"/>
  <c r="N122" i="9" s="1"/>
  <c r="C123" i="9"/>
  <c r="F123" i="9"/>
  <c r="G123" i="9"/>
  <c r="J123" i="9"/>
  <c r="M123" i="9"/>
  <c r="N123" i="9" s="1"/>
  <c r="C124" i="9"/>
  <c r="F124" i="9"/>
  <c r="G124" i="9"/>
  <c r="J124" i="9"/>
  <c r="M124" i="9"/>
  <c r="N124" i="9" s="1"/>
  <c r="C125" i="9"/>
  <c r="F125" i="9"/>
  <c r="G125" i="9"/>
  <c r="J125" i="9"/>
  <c r="M125" i="9"/>
  <c r="N125" i="9" s="1"/>
  <c r="C126" i="9"/>
  <c r="F126" i="9"/>
  <c r="G126" i="9"/>
  <c r="J126" i="9"/>
  <c r="M126" i="9"/>
  <c r="N126" i="9" s="1"/>
  <c r="C127" i="9"/>
  <c r="F127" i="9"/>
  <c r="G127" i="9"/>
  <c r="J127" i="9"/>
  <c r="M127" i="9"/>
  <c r="N127" i="9" s="1"/>
  <c r="C128" i="9"/>
  <c r="F128" i="9"/>
  <c r="G128" i="9"/>
  <c r="J128" i="9"/>
  <c r="M128" i="9"/>
  <c r="N128" i="9" s="1"/>
  <c r="C129" i="9"/>
  <c r="F129" i="9"/>
  <c r="G129" i="9"/>
  <c r="J129" i="9"/>
  <c r="M129" i="9"/>
  <c r="N129" i="9" s="1"/>
  <c r="C136" i="9"/>
  <c r="F136" i="9"/>
  <c r="G136" i="9"/>
  <c r="C137" i="9"/>
  <c r="F137" i="9"/>
  <c r="G137" i="9" s="1"/>
  <c r="C138" i="9"/>
  <c r="F138" i="9"/>
  <c r="G138" i="9"/>
  <c r="C139" i="9"/>
  <c r="F139" i="9"/>
  <c r="G139" i="9" s="1"/>
  <c r="C140" i="9"/>
  <c r="F140" i="9"/>
  <c r="G140" i="9"/>
  <c r="C141" i="9"/>
  <c r="F141" i="9"/>
  <c r="G141" i="9" s="1"/>
  <c r="C142" i="9"/>
  <c r="F142" i="9"/>
  <c r="G142" i="9"/>
  <c r="C143" i="9"/>
  <c r="F143" i="9"/>
  <c r="G143" i="9" s="1"/>
  <c r="C144" i="9"/>
  <c r="F144" i="9"/>
  <c r="G144" i="9"/>
  <c r="C145" i="9"/>
  <c r="F145" i="9"/>
  <c r="G145" i="9" s="1"/>
  <c r="C4" i="8"/>
  <c r="F4" i="8"/>
  <c r="G4" i="8"/>
  <c r="J4" i="8"/>
  <c r="M4" i="8"/>
  <c r="N4" i="8" s="1"/>
  <c r="C5" i="8"/>
  <c r="F5" i="8"/>
  <c r="G5" i="8"/>
  <c r="J5" i="8"/>
  <c r="M5" i="8"/>
  <c r="N5" i="8" s="1"/>
  <c r="C6" i="8"/>
  <c r="F6" i="8"/>
  <c r="G6" i="8"/>
  <c r="J6" i="8"/>
  <c r="M6" i="8"/>
  <c r="N6" i="8" s="1"/>
  <c r="C7" i="8"/>
  <c r="F7" i="8"/>
  <c r="G7" i="8"/>
  <c r="J7" i="8"/>
  <c r="M7" i="8"/>
  <c r="N7" i="8" s="1"/>
  <c r="C8" i="8"/>
  <c r="F8" i="8"/>
  <c r="G8" i="8"/>
  <c r="J8" i="8"/>
  <c r="M8" i="8"/>
  <c r="N8" i="8" s="1"/>
  <c r="C9" i="8"/>
  <c r="F9" i="8"/>
  <c r="G9" i="8"/>
  <c r="J9" i="8"/>
  <c r="M9" i="8"/>
  <c r="N9" i="8" s="1"/>
  <c r="C10" i="8"/>
  <c r="F10" i="8"/>
  <c r="G10" i="8"/>
  <c r="J10" i="8"/>
  <c r="M10" i="8"/>
  <c r="N10" i="8" s="1"/>
  <c r="C11" i="8"/>
  <c r="F11" i="8"/>
  <c r="G11" i="8"/>
  <c r="J11" i="8"/>
  <c r="M11" i="8"/>
  <c r="N11" i="8" s="1"/>
  <c r="C12" i="8"/>
  <c r="F12" i="8"/>
  <c r="G12" i="8"/>
  <c r="J12" i="8"/>
  <c r="M12" i="8"/>
  <c r="N12" i="8" s="1"/>
  <c r="C13" i="8"/>
  <c r="F13" i="8"/>
  <c r="G13" i="8"/>
  <c r="J13" i="8"/>
  <c r="M13" i="8"/>
  <c r="N13" i="8" s="1"/>
  <c r="C14" i="8"/>
  <c r="F14" i="8"/>
  <c r="G14" i="8"/>
  <c r="J14" i="8"/>
  <c r="M14" i="8"/>
  <c r="N14" i="8" s="1"/>
  <c r="C15" i="8"/>
  <c r="F15" i="8"/>
  <c r="G15" i="8"/>
  <c r="J15" i="8"/>
  <c r="M15" i="8"/>
  <c r="N15" i="8" s="1"/>
  <c r="C16" i="8"/>
  <c r="F16" i="8"/>
  <c r="G16" i="8"/>
  <c r="J16" i="8"/>
  <c r="M16" i="8"/>
  <c r="N16" i="8" s="1"/>
  <c r="C17" i="8"/>
  <c r="F17" i="8"/>
  <c r="G17" i="8"/>
  <c r="J17" i="8"/>
  <c r="M17" i="8"/>
  <c r="N17" i="8" s="1"/>
  <c r="C18" i="8"/>
  <c r="F18" i="8"/>
  <c r="G18" i="8"/>
  <c r="J18" i="8"/>
  <c r="M18" i="8"/>
  <c r="N18" i="8" s="1"/>
  <c r="C19" i="8"/>
  <c r="F19" i="8"/>
  <c r="G19" i="8"/>
  <c r="J19" i="8"/>
  <c r="M19" i="8"/>
  <c r="N19" i="8" s="1"/>
  <c r="C20" i="8"/>
  <c r="F20" i="8"/>
  <c r="G20" i="8"/>
  <c r="J20" i="8"/>
  <c r="M20" i="8"/>
  <c r="N20" i="8" s="1"/>
  <c r="C21" i="8"/>
  <c r="F21" i="8"/>
  <c r="G21" i="8"/>
  <c r="J21" i="8"/>
  <c r="M21" i="8"/>
  <c r="N21" i="8" s="1"/>
  <c r="C22" i="8"/>
  <c r="F22" i="8"/>
  <c r="G22" i="8"/>
  <c r="J22" i="8"/>
  <c r="M22" i="8"/>
  <c r="N22" i="8" s="1"/>
  <c r="C23" i="8"/>
  <c r="F23" i="8"/>
  <c r="G23" i="8"/>
  <c r="J23" i="8"/>
  <c r="M23" i="8"/>
  <c r="N23" i="8" s="1"/>
  <c r="C24" i="8"/>
  <c r="F24" i="8"/>
  <c r="G24" i="8"/>
  <c r="J24" i="8"/>
  <c r="M24" i="8"/>
  <c r="N24" i="8" s="1"/>
  <c r="C25" i="8"/>
  <c r="F25" i="8"/>
  <c r="G25" i="8"/>
  <c r="J25" i="8"/>
  <c r="M25" i="8"/>
  <c r="N25" i="8" s="1"/>
  <c r="C26" i="8"/>
  <c r="F26" i="8"/>
  <c r="G26" i="8"/>
  <c r="J26" i="8"/>
  <c r="M26" i="8"/>
  <c r="N26" i="8" s="1"/>
  <c r="C27" i="8"/>
  <c r="F27" i="8"/>
  <c r="G27" i="8"/>
  <c r="J27" i="8"/>
  <c r="M27" i="8"/>
  <c r="N27" i="8" s="1"/>
  <c r="C28" i="8"/>
  <c r="F28" i="8"/>
  <c r="G28" i="8"/>
  <c r="J28" i="8"/>
  <c r="M28" i="8"/>
  <c r="N28" i="8" s="1"/>
  <c r="C29" i="8"/>
  <c r="F29" i="8"/>
  <c r="G29" i="8"/>
  <c r="J29" i="8"/>
  <c r="M29" i="8"/>
  <c r="N29" i="8" s="1"/>
  <c r="C30" i="8"/>
  <c r="F30" i="8"/>
  <c r="G30" i="8"/>
  <c r="J30" i="8"/>
  <c r="M30" i="8"/>
  <c r="N30" i="8" s="1"/>
  <c r="C31" i="8"/>
  <c r="F31" i="8"/>
  <c r="G31" i="8"/>
  <c r="J31" i="8"/>
  <c r="M31" i="8"/>
  <c r="N31" i="8" s="1"/>
  <c r="C32" i="8"/>
  <c r="F32" i="8"/>
  <c r="G32" i="8"/>
  <c r="J32" i="8"/>
  <c r="M32" i="8"/>
  <c r="N32" i="8" s="1"/>
  <c r="C33" i="8"/>
  <c r="F33" i="8"/>
  <c r="G33" i="8"/>
  <c r="J33" i="8"/>
  <c r="M33" i="8"/>
  <c r="N33" i="8" s="1"/>
  <c r="C34" i="8"/>
  <c r="F34" i="8"/>
  <c r="G34" i="8"/>
  <c r="J34" i="8"/>
  <c r="M34" i="8"/>
  <c r="N34" i="8" s="1"/>
  <c r="C35" i="8"/>
  <c r="F35" i="8"/>
  <c r="G35" i="8"/>
  <c r="J35" i="8"/>
  <c r="M35" i="8"/>
  <c r="N35" i="8" s="1"/>
  <c r="C36" i="8"/>
  <c r="F36" i="8"/>
  <c r="G36" i="8"/>
  <c r="J36" i="8"/>
  <c r="M36" i="8"/>
  <c r="N36" i="8" s="1"/>
  <c r="C37" i="8"/>
  <c r="F37" i="8"/>
  <c r="G37" i="8"/>
  <c r="J37" i="8"/>
  <c r="M37" i="8"/>
  <c r="N37" i="8" s="1"/>
  <c r="C38" i="8"/>
  <c r="F38" i="8"/>
  <c r="G38" i="8"/>
  <c r="J38" i="8"/>
  <c r="M38" i="8"/>
  <c r="N38" i="8" s="1"/>
  <c r="C39" i="8"/>
  <c r="F39" i="8"/>
  <c r="G39" i="8"/>
  <c r="J39" i="8"/>
  <c r="M39" i="8"/>
  <c r="N39" i="8" s="1"/>
  <c r="C40" i="8"/>
  <c r="F40" i="8"/>
  <c r="G40" i="8"/>
  <c r="J40" i="8"/>
  <c r="M40" i="8"/>
  <c r="N40" i="8" s="1"/>
  <c r="C41" i="8"/>
  <c r="F41" i="8"/>
  <c r="G41" i="8"/>
  <c r="J41" i="8"/>
  <c r="M41" i="8"/>
  <c r="N41" i="8" s="1"/>
  <c r="C42" i="8"/>
  <c r="F42" i="8"/>
  <c r="G42" i="8"/>
  <c r="J42" i="8"/>
  <c r="M42" i="8"/>
  <c r="N42" i="8" s="1"/>
  <c r="C43" i="8"/>
  <c r="F43" i="8"/>
  <c r="G43" i="8"/>
  <c r="J43" i="8"/>
  <c r="M43" i="8"/>
  <c r="N43" i="8" s="1"/>
  <c r="C44" i="8"/>
  <c r="F44" i="8"/>
  <c r="G44" i="8"/>
  <c r="J44" i="8"/>
  <c r="M44" i="8"/>
  <c r="N44" i="8" s="1"/>
  <c r="C45" i="8"/>
  <c r="F45" i="8"/>
  <c r="G45" i="8"/>
  <c r="J45" i="8"/>
  <c r="M45" i="8"/>
  <c r="N45" i="8" s="1"/>
  <c r="C46" i="8"/>
  <c r="F46" i="8"/>
  <c r="G46" i="8"/>
  <c r="J46" i="8"/>
  <c r="M46" i="8"/>
  <c r="N46" i="8" s="1"/>
  <c r="C47" i="8"/>
  <c r="F47" i="8"/>
  <c r="G47" i="8"/>
  <c r="J47" i="8"/>
  <c r="M47" i="8"/>
  <c r="N47" i="8" s="1"/>
  <c r="C48" i="8"/>
  <c r="F48" i="8"/>
  <c r="G48" i="8"/>
  <c r="J48" i="8"/>
  <c r="M48" i="8"/>
  <c r="N48" i="8" s="1"/>
  <c r="C49" i="8"/>
  <c r="F49" i="8"/>
  <c r="G49" i="8"/>
  <c r="J49" i="8"/>
  <c r="M49" i="8"/>
  <c r="N49" i="8" s="1"/>
  <c r="C50" i="8"/>
  <c r="F50" i="8"/>
  <c r="G50" i="8"/>
  <c r="J50" i="8"/>
  <c r="M50" i="8"/>
  <c r="N50" i="8" s="1"/>
  <c r="C51" i="8"/>
  <c r="F51" i="8"/>
  <c r="G51" i="8"/>
  <c r="J51" i="8"/>
  <c r="M51" i="8"/>
  <c r="N51" i="8" s="1"/>
  <c r="C52" i="8"/>
  <c r="F52" i="8"/>
  <c r="G52" i="8"/>
  <c r="J52" i="8"/>
  <c r="M52" i="8"/>
  <c r="N52" i="8" s="1"/>
  <c r="C53" i="8"/>
  <c r="F53" i="8"/>
  <c r="G53" i="8"/>
  <c r="J53" i="8"/>
  <c r="M53" i="8"/>
  <c r="N53" i="8" s="1"/>
  <c r="C54" i="8"/>
  <c r="F54" i="8"/>
  <c r="G54" i="8"/>
  <c r="J54" i="8"/>
  <c r="M54" i="8"/>
  <c r="N54" i="8" s="1"/>
  <c r="C55" i="8"/>
  <c r="F55" i="8"/>
  <c r="G55" i="8"/>
  <c r="J55" i="8"/>
  <c r="M55" i="8"/>
  <c r="N55" i="8" s="1"/>
  <c r="C56" i="8"/>
  <c r="F56" i="8"/>
  <c r="G56" i="8"/>
  <c r="J56" i="8"/>
  <c r="M56" i="8"/>
  <c r="N56" i="8" s="1"/>
  <c r="C57" i="8"/>
  <c r="F57" i="8"/>
  <c r="G57" i="8"/>
  <c r="J57" i="8"/>
  <c r="M57" i="8"/>
  <c r="N57" i="8" s="1"/>
  <c r="C58" i="8"/>
  <c r="F58" i="8"/>
  <c r="G58" i="8"/>
  <c r="J58" i="8"/>
  <c r="M58" i="8"/>
  <c r="N58" i="8" s="1"/>
  <c r="C59" i="8"/>
  <c r="F59" i="8"/>
  <c r="G59" i="8"/>
  <c r="J59" i="8"/>
  <c r="M59" i="8"/>
  <c r="N59" i="8" s="1"/>
  <c r="C60" i="8"/>
  <c r="F60" i="8"/>
  <c r="G60" i="8"/>
  <c r="J60" i="8"/>
  <c r="M60" i="8"/>
  <c r="N60" i="8" s="1"/>
  <c r="C61" i="8"/>
  <c r="F61" i="8"/>
  <c r="G61" i="8"/>
  <c r="J61" i="8"/>
  <c r="M61" i="8"/>
  <c r="N61" i="8" s="1"/>
  <c r="C62" i="8"/>
  <c r="F62" i="8"/>
  <c r="G62" i="8"/>
  <c r="J62" i="8"/>
  <c r="M62" i="8"/>
  <c r="N62" i="8" s="1"/>
  <c r="C63" i="8"/>
  <c r="F63" i="8"/>
  <c r="G63" i="8"/>
  <c r="J63" i="8"/>
  <c r="M63" i="8"/>
  <c r="N63" i="8" s="1"/>
  <c r="C64" i="8"/>
  <c r="F64" i="8"/>
  <c r="G64" i="8"/>
  <c r="J64" i="8"/>
  <c r="M64" i="8"/>
  <c r="N64" i="8" s="1"/>
  <c r="C65" i="8"/>
  <c r="F65" i="8"/>
  <c r="G65" i="8"/>
  <c r="J65" i="8"/>
  <c r="M65" i="8"/>
  <c r="N65" i="8" s="1"/>
  <c r="C66" i="8"/>
  <c r="F66" i="8"/>
  <c r="G66" i="8"/>
  <c r="J66" i="8"/>
  <c r="M66" i="8"/>
  <c r="N66" i="8" s="1"/>
  <c r="C67" i="8"/>
  <c r="F67" i="8"/>
  <c r="G67" i="8"/>
  <c r="J67" i="8"/>
  <c r="M67" i="8"/>
  <c r="N67" i="8" s="1"/>
  <c r="C68" i="8"/>
  <c r="F68" i="8"/>
  <c r="G68" i="8"/>
  <c r="J68" i="8"/>
  <c r="M68" i="8"/>
  <c r="N68" i="8" s="1"/>
  <c r="C69" i="8"/>
  <c r="F69" i="8"/>
  <c r="G69" i="8"/>
  <c r="J69" i="8"/>
  <c r="M69" i="8"/>
  <c r="N69" i="8" s="1"/>
  <c r="C70" i="8"/>
  <c r="F70" i="8"/>
  <c r="G70" i="8"/>
  <c r="J70" i="8"/>
  <c r="M70" i="8"/>
  <c r="N70" i="8" s="1"/>
  <c r="C71" i="8"/>
  <c r="F71" i="8"/>
  <c r="G71" i="8"/>
  <c r="J71" i="8"/>
  <c r="M71" i="8"/>
  <c r="N71" i="8" s="1"/>
  <c r="C72" i="8"/>
  <c r="F72" i="8"/>
  <c r="G72" i="8"/>
  <c r="J72" i="8"/>
  <c r="M72" i="8"/>
  <c r="N72" i="8" s="1"/>
  <c r="C73" i="8"/>
  <c r="F73" i="8"/>
  <c r="G73" i="8"/>
  <c r="J73" i="8"/>
  <c r="M73" i="8"/>
  <c r="N73" i="8" s="1"/>
  <c r="C74" i="8"/>
  <c r="F74" i="8"/>
  <c r="G74" i="8"/>
  <c r="J74" i="8"/>
  <c r="M74" i="8"/>
  <c r="N74" i="8" s="1"/>
  <c r="C75" i="8"/>
  <c r="F75" i="8"/>
  <c r="G75" i="8"/>
  <c r="J75" i="8"/>
  <c r="M75" i="8"/>
  <c r="N75" i="8" s="1"/>
  <c r="C76" i="8"/>
  <c r="F76" i="8"/>
  <c r="G76" i="8"/>
  <c r="J76" i="8"/>
  <c r="M76" i="8"/>
  <c r="N76" i="8" s="1"/>
  <c r="C77" i="8"/>
  <c r="F77" i="8"/>
  <c r="G77" i="8"/>
  <c r="J77" i="8"/>
  <c r="M77" i="8"/>
  <c r="N77" i="8" s="1"/>
  <c r="C78" i="8"/>
  <c r="F78" i="8"/>
  <c r="G78" i="8"/>
  <c r="J78" i="8"/>
  <c r="M78" i="8"/>
  <c r="N78" i="8" s="1"/>
  <c r="C79" i="8"/>
  <c r="F79" i="8"/>
  <c r="G79" i="8"/>
  <c r="J79" i="8"/>
  <c r="M79" i="8"/>
  <c r="N79" i="8" s="1"/>
  <c r="C80" i="8"/>
  <c r="F80" i="8"/>
  <c r="G80" i="8"/>
  <c r="J80" i="8"/>
  <c r="M80" i="8"/>
  <c r="N80" i="8" s="1"/>
  <c r="C81" i="8"/>
  <c r="F81" i="8"/>
  <c r="G81" i="8"/>
  <c r="J81" i="8"/>
  <c r="M81" i="8"/>
  <c r="N81" i="8" s="1"/>
  <c r="C82" i="8"/>
  <c r="F82" i="8"/>
  <c r="G82" i="8"/>
  <c r="J82" i="8"/>
  <c r="M82" i="8"/>
  <c r="N82" i="8" s="1"/>
  <c r="C83" i="8"/>
  <c r="F83" i="8"/>
  <c r="G83" i="8"/>
  <c r="J83" i="8"/>
  <c r="M83" i="8"/>
  <c r="N83" i="8" s="1"/>
  <c r="C84" i="8"/>
  <c r="F84" i="8"/>
  <c r="G84" i="8"/>
  <c r="J84" i="8"/>
  <c r="M84" i="8"/>
  <c r="N84" i="8" s="1"/>
  <c r="C85" i="8"/>
  <c r="F85" i="8"/>
  <c r="G85" i="8"/>
  <c r="J85" i="8"/>
  <c r="M85" i="8"/>
  <c r="N85" i="8" s="1"/>
  <c r="C86" i="8"/>
  <c r="F86" i="8"/>
  <c r="G86" i="8"/>
  <c r="J86" i="8"/>
  <c r="M86" i="8"/>
  <c r="N86" i="8" s="1"/>
  <c r="C87" i="8"/>
  <c r="F87" i="8"/>
  <c r="G87" i="8"/>
  <c r="J87" i="8"/>
  <c r="M87" i="8"/>
  <c r="N87" i="8" s="1"/>
  <c r="C88" i="8"/>
  <c r="F88" i="8"/>
  <c r="G88" i="8"/>
  <c r="J88" i="8"/>
  <c r="M88" i="8"/>
  <c r="N88" i="8" s="1"/>
  <c r="C89" i="8"/>
  <c r="F89" i="8"/>
  <c r="G89" i="8"/>
  <c r="J89" i="8"/>
  <c r="M89" i="8"/>
  <c r="N89" i="8" s="1"/>
  <c r="C90" i="8"/>
  <c r="F90" i="8"/>
  <c r="G90" i="8"/>
  <c r="J90" i="8"/>
  <c r="M90" i="8"/>
  <c r="N90" i="8" s="1"/>
  <c r="C91" i="8"/>
  <c r="F91" i="8"/>
  <c r="G91" i="8"/>
  <c r="J91" i="8"/>
  <c r="M91" i="8"/>
  <c r="N91" i="8" s="1"/>
  <c r="C92" i="8"/>
  <c r="F92" i="8"/>
  <c r="G92" i="8"/>
  <c r="J92" i="8"/>
  <c r="M92" i="8"/>
  <c r="N92" i="8" s="1"/>
  <c r="C93" i="8"/>
  <c r="F93" i="8"/>
  <c r="G93" i="8"/>
  <c r="J93" i="8"/>
  <c r="M93" i="8"/>
  <c r="N93" i="8" s="1"/>
  <c r="C94" i="8"/>
  <c r="F94" i="8"/>
  <c r="G94" i="8"/>
  <c r="J94" i="8"/>
  <c r="M94" i="8"/>
  <c r="N94" i="8" s="1"/>
  <c r="C95" i="8"/>
  <c r="F95" i="8"/>
  <c r="G95" i="8"/>
  <c r="J95" i="8"/>
  <c r="M95" i="8"/>
  <c r="N95" i="8" s="1"/>
  <c r="C96" i="8"/>
  <c r="F96" i="8"/>
  <c r="G96" i="8"/>
  <c r="J96" i="8"/>
  <c r="M96" i="8"/>
  <c r="N96" i="8" s="1"/>
  <c r="C97" i="8"/>
  <c r="F97" i="8"/>
  <c r="G97" i="8"/>
  <c r="J97" i="8"/>
  <c r="M97" i="8"/>
  <c r="N97" i="8" s="1"/>
  <c r="C98" i="8"/>
  <c r="F98" i="8"/>
  <c r="G98" i="8"/>
  <c r="J98" i="8"/>
  <c r="M98" i="8"/>
  <c r="N98" i="8" s="1"/>
  <c r="C99" i="8"/>
  <c r="F99" i="8"/>
  <c r="G99" i="8"/>
  <c r="J99" i="8"/>
  <c r="M99" i="8"/>
  <c r="N99" i="8" s="1"/>
  <c r="C100" i="8"/>
  <c r="F100" i="8"/>
  <c r="G100" i="8"/>
  <c r="J100" i="8"/>
  <c r="M100" i="8"/>
  <c r="N100" i="8" s="1"/>
  <c r="C101" i="8"/>
  <c r="F101" i="8"/>
  <c r="G101" i="8"/>
  <c r="J101" i="8"/>
  <c r="M101" i="8"/>
  <c r="N101" i="8" s="1"/>
  <c r="C102" i="8"/>
  <c r="F102" i="8"/>
  <c r="G102" i="8"/>
  <c r="J102" i="8"/>
  <c r="M102" i="8"/>
  <c r="N102" i="8" s="1"/>
  <c r="C103" i="8"/>
  <c r="F103" i="8"/>
  <c r="G103" i="8"/>
  <c r="J103" i="8"/>
  <c r="M103" i="8"/>
  <c r="N103" i="8" s="1"/>
  <c r="C104" i="8"/>
  <c r="F104" i="8"/>
  <c r="G104" i="8"/>
  <c r="J104" i="8"/>
  <c r="M104" i="8"/>
  <c r="N104" i="8" s="1"/>
  <c r="C105" i="8"/>
  <c r="F105" i="8"/>
  <c r="G105" i="8"/>
  <c r="J105" i="8"/>
  <c r="M105" i="8"/>
  <c r="N105" i="8" s="1"/>
  <c r="C106" i="8"/>
  <c r="F106" i="8"/>
  <c r="G106" i="8"/>
  <c r="J106" i="8"/>
  <c r="M106" i="8"/>
  <c r="N106" i="8" s="1"/>
  <c r="C107" i="8"/>
  <c r="F107" i="8"/>
  <c r="G107" i="8"/>
  <c r="J107" i="8"/>
  <c r="M107" i="8"/>
  <c r="N107" i="8" s="1"/>
  <c r="C108" i="8"/>
  <c r="F108" i="8"/>
  <c r="G108" i="8"/>
  <c r="J108" i="8"/>
  <c r="M108" i="8"/>
  <c r="N108" i="8" s="1"/>
  <c r="C109" i="8"/>
  <c r="F109" i="8"/>
  <c r="G109" i="8"/>
  <c r="J109" i="8"/>
  <c r="M109" i="8"/>
  <c r="N109" i="8" s="1"/>
  <c r="C110" i="8"/>
  <c r="F110" i="8"/>
  <c r="G110" i="8"/>
  <c r="J110" i="8"/>
  <c r="M110" i="8"/>
  <c r="N110" i="8" s="1"/>
  <c r="C111" i="8"/>
  <c r="F111" i="8"/>
  <c r="G111" i="8"/>
  <c r="J111" i="8"/>
  <c r="M111" i="8"/>
  <c r="N111" i="8" s="1"/>
  <c r="C112" i="8"/>
  <c r="F112" i="8"/>
  <c r="G112" i="8"/>
  <c r="J112" i="8"/>
  <c r="M112" i="8"/>
  <c r="N112" i="8" s="1"/>
  <c r="C113" i="8"/>
  <c r="F113" i="8"/>
  <c r="G113" i="8"/>
  <c r="J113" i="8"/>
  <c r="M113" i="8"/>
  <c r="N113" i="8" s="1"/>
  <c r="C114" i="8"/>
  <c r="F114" i="8"/>
  <c r="G114" i="8"/>
  <c r="J114" i="8"/>
  <c r="M114" i="8"/>
  <c r="N114" i="8" s="1"/>
  <c r="C115" i="8"/>
  <c r="F115" i="8"/>
  <c r="G115" i="8"/>
  <c r="J115" i="8"/>
  <c r="M115" i="8"/>
  <c r="N115" i="8" s="1"/>
  <c r="C116" i="8"/>
  <c r="F116" i="8"/>
  <c r="G116" i="8"/>
  <c r="J116" i="8"/>
  <c r="M116" i="8"/>
  <c r="N116" i="8" s="1"/>
  <c r="C117" i="8"/>
  <c r="F117" i="8"/>
  <c r="G117" i="8"/>
  <c r="J117" i="8"/>
  <c r="M117" i="8"/>
  <c r="N117" i="8" s="1"/>
  <c r="C118" i="8"/>
  <c r="F118" i="8"/>
  <c r="G118" i="8"/>
  <c r="J118" i="8"/>
  <c r="M118" i="8"/>
  <c r="N118" i="8" s="1"/>
  <c r="C119" i="8"/>
  <c r="F119" i="8"/>
  <c r="G119" i="8"/>
  <c r="J119" i="8"/>
  <c r="M119" i="8"/>
  <c r="N119" i="8" s="1"/>
  <c r="C120" i="8"/>
  <c r="F120" i="8"/>
  <c r="G120" i="8"/>
  <c r="J120" i="8"/>
  <c r="M120" i="8"/>
  <c r="N120" i="8" s="1"/>
  <c r="C121" i="8"/>
  <c r="F121" i="8"/>
  <c r="G121" i="8"/>
  <c r="J121" i="8"/>
  <c r="M121" i="8"/>
  <c r="N121" i="8" s="1"/>
  <c r="C122" i="8"/>
  <c r="F122" i="8"/>
  <c r="G122" i="8"/>
  <c r="J122" i="8"/>
  <c r="M122" i="8"/>
  <c r="N122" i="8" s="1"/>
  <c r="C123" i="8"/>
  <c r="F123" i="8"/>
  <c r="G123" i="8"/>
  <c r="J123" i="8"/>
  <c r="M123" i="8"/>
  <c r="N123" i="8" s="1"/>
  <c r="C124" i="8"/>
  <c r="F124" i="8"/>
  <c r="G124" i="8"/>
  <c r="J124" i="8"/>
  <c r="M124" i="8"/>
  <c r="N124" i="8" s="1"/>
  <c r="C125" i="8"/>
  <c r="F125" i="8"/>
  <c r="G125" i="8"/>
  <c r="J125" i="8"/>
  <c r="M125" i="8"/>
  <c r="N125" i="8" s="1"/>
  <c r="C126" i="8"/>
  <c r="F126" i="8"/>
  <c r="G126" i="8"/>
  <c r="J126" i="8"/>
  <c r="M126" i="8"/>
  <c r="N126" i="8" s="1"/>
  <c r="C127" i="8"/>
  <c r="F127" i="8"/>
  <c r="G127" i="8"/>
  <c r="J127" i="8"/>
  <c r="M127" i="8"/>
  <c r="N127" i="8" s="1"/>
  <c r="C128" i="8"/>
  <c r="F128" i="8"/>
  <c r="G128" i="8"/>
  <c r="J128" i="8"/>
  <c r="M128" i="8"/>
  <c r="N128" i="8" s="1"/>
  <c r="C129" i="8"/>
  <c r="F129" i="8"/>
  <c r="G129" i="8"/>
  <c r="J129" i="8"/>
  <c r="M129" i="8"/>
  <c r="N129" i="8" s="1"/>
  <c r="C136" i="8"/>
  <c r="F136" i="8"/>
  <c r="G136" i="8"/>
  <c r="C137" i="8"/>
  <c r="F137" i="8"/>
  <c r="G137" i="8" s="1"/>
  <c r="C138" i="8"/>
  <c r="F138" i="8"/>
  <c r="G138" i="8"/>
  <c r="C139" i="8"/>
  <c r="F139" i="8"/>
  <c r="G139" i="8" s="1"/>
  <c r="C140" i="8"/>
  <c r="F140" i="8"/>
  <c r="G140" i="8"/>
  <c r="C141" i="8"/>
  <c r="F141" i="8"/>
  <c r="G141" i="8" s="1"/>
  <c r="C142" i="8"/>
  <c r="F142" i="8"/>
  <c r="G142" i="8"/>
  <c r="C143" i="8"/>
  <c r="F143" i="8"/>
  <c r="G143" i="8" s="1"/>
  <c r="C144" i="8"/>
  <c r="F144" i="8"/>
  <c r="G144" i="8"/>
  <c r="C145" i="8"/>
  <c r="F145" i="8"/>
  <c r="G145" i="8" s="1"/>
  <c r="C4" i="5"/>
  <c r="F4" i="5"/>
  <c r="G4" i="5"/>
  <c r="J4" i="5"/>
  <c r="M4" i="5"/>
  <c r="N4" i="5" s="1"/>
  <c r="C5" i="5"/>
  <c r="F5" i="5"/>
  <c r="G5" i="5"/>
  <c r="J5" i="5"/>
  <c r="M5" i="5"/>
  <c r="N5" i="5" s="1"/>
  <c r="C6" i="5"/>
  <c r="F6" i="5"/>
  <c r="G6" i="5"/>
  <c r="J6" i="5"/>
  <c r="M6" i="5"/>
  <c r="N6" i="5" s="1"/>
  <c r="C7" i="5"/>
  <c r="F7" i="5"/>
  <c r="G7" i="5"/>
  <c r="J7" i="5"/>
  <c r="M7" i="5"/>
  <c r="N7" i="5" s="1"/>
  <c r="C8" i="5"/>
  <c r="F8" i="5"/>
  <c r="G8" i="5"/>
  <c r="J8" i="5"/>
  <c r="M8" i="5"/>
  <c r="N8" i="5" s="1"/>
  <c r="C9" i="5"/>
  <c r="F9" i="5"/>
  <c r="G9" i="5"/>
  <c r="J9" i="5"/>
  <c r="M9" i="5"/>
  <c r="N9" i="5" s="1"/>
  <c r="C10" i="5"/>
  <c r="F10" i="5"/>
  <c r="G10" i="5"/>
  <c r="J10" i="5"/>
  <c r="M10" i="5"/>
  <c r="N10" i="5" s="1"/>
  <c r="C11" i="5"/>
  <c r="F11" i="5"/>
  <c r="G11" i="5"/>
  <c r="J11" i="5"/>
  <c r="M11" i="5"/>
  <c r="N11" i="5" s="1"/>
  <c r="C12" i="5"/>
  <c r="F12" i="5"/>
  <c r="G12" i="5"/>
  <c r="J12" i="5"/>
  <c r="M12" i="5"/>
  <c r="N12" i="5" s="1"/>
  <c r="C13" i="5"/>
  <c r="F13" i="5"/>
  <c r="G13" i="5"/>
  <c r="J13" i="5"/>
  <c r="M13" i="5"/>
  <c r="N13" i="5" s="1"/>
  <c r="C14" i="5"/>
  <c r="F14" i="5"/>
  <c r="G14" i="5"/>
  <c r="J14" i="5"/>
  <c r="M14" i="5"/>
  <c r="N14" i="5" s="1"/>
  <c r="C15" i="5"/>
  <c r="F15" i="5"/>
  <c r="G15" i="5"/>
  <c r="J15" i="5"/>
  <c r="M15" i="5"/>
  <c r="N15" i="5" s="1"/>
  <c r="C16" i="5"/>
  <c r="F16" i="5"/>
  <c r="G16" i="5"/>
  <c r="J16" i="5"/>
  <c r="M16" i="5"/>
  <c r="N16" i="5" s="1"/>
  <c r="C17" i="5"/>
  <c r="F17" i="5"/>
  <c r="G17" i="5"/>
  <c r="J17" i="5"/>
  <c r="M17" i="5"/>
  <c r="N17" i="5" s="1"/>
  <c r="C18" i="5"/>
  <c r="F18" i="5"/>
  <c r="G18" i="5"/>
  <c r="J18" i="5"/>
  <c r="M18" i="5"/>
  <c r="N18" i="5" s="1"/>
  <c r="C19" i="5"/>
  <c r="F19" i="5"/>
  <c r="G19" i="5"/>
  <c r="J19" i="5"/>
  <c r="M19" i="5"/>
  <c r="N19" i="5" s="1"/>
  <c r="C20" i="5"/>
  <c r="F20" i="5"/>
  <c r="G20" i="5"/>
  <c r="J20" i="5"/>
  <c r="M20" i="5"/>
  <c r="N20" i="5" s="1"/>
  <c r="C21" i="5"/>
  <c r="F21" i="5"/>
  <c r="G21" i="5"/>
  <c r="J21" i="5"/>
  <c r="M21" i="5"/>
  <c r="N21" i="5" s="1"/>
  <c r="C22" i="5"/>
  <c r="F22" i="5"/>
  <c r="G22" i="5"/>
  <c r="J22" i="5"/>
  <c r="M22" i="5"/>
  <c r="N22" i="5" s="1"/>
  <c r="C23" i="5"/>
  <c r="F23" i="5"/>
  <c r="G23" i="5"/>
  <c r="J23" i="5"/>
  <c r="M23" i="5"/>
  <c r="N23" i="5" s="1"/>
  <c r="C24" i="5"/>
  <c r="F24" i="5"/>
  <c r="G24" i="5"/>
  <c r="J24" i="5"/>
  <c r="M24" i="5"/>
  <c r="N24" i="5" s="1"/>
  <c r="C25" i="5"/>
  <c r="F25" i="5"/>
  <c r="G25" i="5"/>
  <c r="J25" i="5"/>
  <c r="M25" i="5"/>
  <c r="N25" i="5" s="1"/>
  <c r="C26" i="5"/>
  <c r="F26" i="5"/>
  <c r="G26" i="5"/>
  <c r="J26" i="5"/>
  <c r="M26" i="5"/>
  <c r="N26" i="5" s="1"/>
  <c r="C27" i="5"/>
  <c r="F27" i="5"/>
  <c r="G27" i="5"/>
  <c r="J27" i="5"/>
  <c r="M27" i="5"/>
  <c r="N27" i="5" s="1"/>
  <c r="C28" i="5"/>
  <c r="F28" i="5"/>
  <c r="G28" i="5"/>
  <c r="J28" i="5"/>
  <c r="M28" i="5"/>
  <c r="N28" i="5" s="1"/>
  <c r="C29" i="5"/>
  <c r="F29" i="5"/>
  <c r="G29" i="5"/>
  <c r="J29" i="5"/>
  <c r="M29" i="5"/>
  <c r="N29" i="5" s="1"/>
  <c r="C30" i="5"/>
  <c r="F30" i="5"/>
  <c r="G30" i="5"/>
  <c r="J30" i="5"/>
  <c r="M30" i="5"/>
  <c r="N30" i="5" s="1"/>
  <c r="C31" i="5"/>
  <c r="F31" i="5"/>
  <c r="G31" i="5"/>
  <c r="J31" i="5"/>
  <c r="M31" i="5"/>
  <c r="N31" i="5" s="1"/>
  <c r="C32" i="5"/>
  <c r="F32" i="5"/>
  <c r="G32" i="5"/>
  <c r="J32" i="5"/>
  <c r="M32" i="5"/>
  <c r="N32" i="5" s="1"/>
  <c r="C33" i="5"/>
  <c r="F33" i="5"/>
  <c r="G33" i="5"/>
  <c r="J33" i="5"/>
  <c r="M33" i="5"/>
  <c r="N33" i="5" s="1"/>
  <c r="C34" i="5"/>
  <c r="F34" i="5"/>
  <c r="G34" i="5"/>
  <c r="J34" i="5"/>
  <c r="M34" i="5"/>
  <c r="N34" i="5" s="1"/>
  <c r="C35" i="5"/>
  <c r="F35" i="5"/>
  <c r="G35" i="5"/>
  <c r="J35" i="5"/>
  <c r="M35" i="5"/>
  <c r="N35" i="5" s="1"/>
  <c r="C36" i="5"/>
  <c r="F36" i="5"/>
  <c r="G36" i="5"/>
  <c r="J36" i="5"/>
  <c r="M36" i="5"/>
  <c r="N36" i="5" s="1"/>
  <c r="C37" i="5"/>
  <c r="F37" i="5"/>
  <c r="G37" i="5"/>
  <c r="J37" i="5"/>
  <c r="M37" i="5"/>
  <c r="N37" i="5" s="1"/>
  <c r="C38" i="5"/>
  <c r="F38" i="5"/>
  <c r="G38" i="5"/>
  <c r="J38" i="5"/>
  <c r="M38" i="5"/>
  <c r="N38" i="5" s="1"/>
  <c r="C39" i="5"/>
  <c r="F39" i="5"/>
  <c r="G39" i="5"/>
  <c r="J39" i="5"/>
  <c r="M39" i="5"/>
  <c r="N39" i="5" s="1"/>
  <c r="C40" i="5"/>
  <c r="F40" i="5"/>
  <c r="G40" i="5"/>
  <c r="J40" i="5"/>
  <c r="M40" i="5"/>
  <c r="N40" i="5" s="1"/>
  <c r="C41" i="5"/>
  <c r="F41" i="5"/>
  <c r="G41" i="5"/>
  <c r="J41" i="5"/>
  <c r="M41" i="5"/>
  <c r="N41" i="5" s="1"/>
  <c r="C42" i="5"/>
  <c r="F42" i="5"/>
  <c r="G42" i="5"/>
  <c r="J42" i="5"/>
  <c r="M42" i="5"/>
  <c r="N42" i="5" s="1"/>
  <c r="C43" i="5"/>
  <c r="F43" i="5"/>
  <c r="G43" i="5"/>
  <c r="J43" i="5"/>
  <c r="M43" i="5"/>
  <c r="N43" i="5" s="1"/>
  <c r="C44" i="5"/>
  <c r="F44" i="5"/>
  <c r="G44" i="5"/>
  <c r="J44" i="5"/>
  <c r="M44" i="5"/>
  <c r="N44" i="5" s="1"/>
  <c r="C45" i="5"/>
  <c r="F45" i="5"/>
  <c r="G45" i="5"/>
  <c r="J45" i="5"/>
  <c r="M45" i="5"/>
  <c r="N45" i="5" s="1"/>
  <c r="C46" i="5"/>
  <c r="F46" i="5"/>
  <c r="G46" i="5"/>
  <c r="J46" i="5"/>
  <c r="M46" i="5"/>
  <c r="N46" i="5" s="1"/>
  <c r="C47" i="5"/>
  <c r="F47" i="5"/>
  <c r="G47" i="5"/>
  <c r="J47" i="5"/>
  <c r="M47" i="5"/>
  <c r="N47" i="5" s="1"/>
  <c r="C48" i="5"/>
  <c r="F48" i="5"/>
  <c r="G48" i="5"/>
  <c r="J48" i="5"/>
  <c r="M48" i="5"/>
  <c r="N48" i="5" s="1"/>
  <c r="C49" i="5"/>
  <c r="F49" i="5"/>
  <c r="G49" i="5"/>
  <c r="J49" i="5"/>
  <c r="M49" i="5"/>
  <c r="N49" i="5" s="1"/>
  <c r="C50" i="5"/>
  <c r="F50" i="5"/>
  <c r="G50" i="5"/>
  <c r="J50" i="5"/>
  <c r="M50" i="5"/>
  <c r="N50" i="5" s="1"/>
  <c r="C51" i="5"/>
  <c r="F51" i="5"/>
  <c r="G51" i="5"/>
  <c r="J51" i="5"/>
  <c r="M51" i="5"/>
  <c r="N51" i="5" s="1"/>
  <c r="C52" i="5"/>
  <c r="F52" i="5"/>
  <c r="G52" i="5"/>
  <c r="J52" i="5"/>
  <c r="M52" i="5"/>
  <c r="N52" i="5" s="1"/>
  <c r="C53" i="5"/>
  <c r="F53" i="5"/>
  <c r="G53" i="5"/>
  <c r="J53" i="5"/>
  <c r="M53" i="5"/>
  <c r="N53" i="5" s="1"/>
  <c r="C54" i="5"/>
  <c r="F54" i="5"/>
  <c r="G54" i="5"/>
  <c r="J54" i="5"/>
  <c r="M54" i="5"/>
  <c r="N54" i="5" s="1"/>
  <c r="C55" i="5"/>
  <c r="F55" i="5"/>
  <c r="G55" i="5"/>
  <c r="J55" i="5"/>
  <c r="M55" i="5"/>
  <c r="N55" i="5" s="1"/>
  <c r="C56" i="5"/>
  <c r="F56" i="5"/>
  <c r="G56" i="5"/>
  <c r="J56" i="5"/>
  <c r="M56" i="5"/>
  <c r="N56" i="5" s="1"/>
  <c r="C57" i="5"/>
  <c r="F57" i="5"/>
  <c r="G57" i="5"/>
  <c r="J57" i="5"/>
  <c r="M57" i="5"/>
  <c r="N57" i="5" s="1"/>
  <c r="C58" i="5"/>
  <c r="F58" i="5"/>
  <c r="G58" i="5"/>
  <c r="J58" i="5"/>
  <c r="M58" i="5"/>
  <c r="N58" i="5" s="1"/>
  <c r="C59" i="5"/>
  <c r="F59" i="5"/>
  <c r="G59" i="5"/>
  <c r="J59" i="5"/>
  <c r="M59" i="5"/>
  <c r="N59" i="5" s="1"/>
  <c r="C60" i="5"/>
  <c r="F60" i="5"/>
  <c r="G60" i="5"/>
  <c r="J60" i="5"/>
  <c r="M60" i="5"/>
  <c r="N60" i="5" s="1"/>
  <c r="C61" i="5"/>
  <c r="F61" i="5"/>
  <c r="G61" i="5"/>
  <c r="J61" i="5"/>
  <c r="M61" i="5"/>
  <c r="N61" i="5" s="1"/>
  <c r="C62" i="5"/>
  <c r="F62" i="5"/>
  <c r="G62" i="5"/>
  <c r="J62" i="5"/>
  <c r="M62" i="5"/>
  <c r="N62" i="5" s="1"/>
  <c r="C63" i="5"/>
  <c r="F63" i="5"/>
  <c r="G63" i="5"/>
  <c r="J63" i="5"/>
  <c r="M63" i="5"/>
  <c r="N63" i="5" s="1"/>
  <c r="C64" i="5"/>
  <c r="F64" i="5"/>
  <c r="G64" i="5"/>
  <c r="J64" i="5"/>
  <c r="M64" i="5"/>
  <c r="N64" i="5" s="1"/>
  <c r="C65" i="5"/>
  <c r="F65" i="5"/>
  <c r="G65" i="5"/>
  <c r="J65" i="5"/>
  <c r="M65" i="5"/>
  <c r="N65" i="5" s="1"/>
  <c r="C66" i="5"/>
  <c r="F66" i="5"/>
  <c r="G66" i="5"/>
  <c r="J66" i="5"/>
  <c r="M66" i="5"/>
  <c r="N66" i="5" s="1"/>
  <c r="C67" i="5"/>
  <c r="F67" i="5"/>
  <c r="G67" i="5"/>
  <c r="J67" i="5"/>
  <c r="M67" i="5"/>
  <c r="N67" i="5" s="1"/>
  <c r="C68" i="5"/>
  <c r="F68" i="5"/>
  <c r="G68" i="5"/>
  <c r="J68" i="5"/>
  <c r="M68" i="5"/>
  <c r="N68" i="5" s="1"/>
  <c r="C69" i="5"/>
  <c r="F69" i="5"/>
  <c r="G69" i="5"/>
  <c r="J69" i="5"/>
  <c r="M69" i="5"/>
  <c r="N69" i="5" s="1"/>
  <c r="C70" i="5"/>
  <c r="F70" i="5"/>
  <c r="G70" i="5"/>
  <c r="J70" i="5"/>
  <c r="M70" i="5"/>
  <c r="N70" i="5" s="1"/>
  <c r="C71" i="5"/>
  <c r="F71" i="5"/>
  <c r="G71" i="5"/>
  <c r="J71" i="5"/>
  <c r="M71" i="5"/>
  <c r="N71" i="5" s="1"/>
  <c r="C72" i="5"/>
  <c r="F72" i="5"/>
  <c r="G72" i="5"/>
  <c r="J72" i="5"/>
  <c r="M72" i="5"/>
  <c r="N72" i="5" s="1"/>
  <c r="C73" i="5"/>
  <c r="F73" i="5"/>
  <c r="G73" i="5"/>
  <c r="J73" i="5"/>
  <c r="M73" i="5"/>
  <c r="N73" i="5" s="1"/>
  <c r="C74" i="5"/>
  <c r="F74" i="5"/>
  <c r="G74" i="5"/>
  <c r="J74" i="5"/>
  <c r="M74" i="5"/>
  <c r="N74" i="5" s="1"/>
  <c r="C75" i="5"/>
  <c r="F75" i="5"/>
  <c r="G75" i="5"/>
  <c r="J75" i="5"/>
  <c r="M75" i="5"/>
  <c r="N75" i="5" s="1"/>
  <c r="C76" i="5"/>
  <c r="F76" i="5"/>
  <c r="G76" i="5"/>
  <c r="J76" i="5"/>
  <c r="M76" i="5"/>
  <c r="N76" i="5" s="1"/>
  <c r="C77" i="5"/>
  <c r="F77" i="5"/>
  <c r="G77" i="5"/>
  <c r="J77" i="5"/>
  <c r="M77" i="5"/>
  <c r="N77" i="5" s="1"/>
  <c r="C78" i="5"/>
  <c r="F78" i="5"/>
  <c r="G78" i="5"/>
  <c r="J78" i="5"/>
  <c r="M78" i="5"/>
  <c r="N78" i="5" s="1"/>
  <c r="C79" i="5"/>
  <c r="F79" i="5"/>
  <c r="G79" i="5"/>
  <c r="J79" i="5"/>
  <c r="M79" i="5"/>
  <c r="N79" i="5" s="1"/>
  <c r="C80" i="5"/>
  <c r="F80" i="5"/>
  <c r="G80" i="5"/>
  <c r="J80" i="5"/>
  <c r="M80" i="5"/>
  <c r="N80" i="5" s="1"/>
  <c r="C81" i="5"/>
  <c r="F81" i="5"/>
  <c r="G81" i="5"/>
  <c r="J81" i="5"/>
  <c r="M81" i="5"/>
  <c r="N81" i="5" s="1"/>
  <c r="C82" i="5"/>
  <c r="F82" i="5"/>
  <c r="G82" i="5"/>
  <c r="J82" i="5"/>
  <c r="M82" i="5"/>
  <c r="N82" i="5" s="1"/>
  <c r="C83" i="5"/>
  <c r="F83" i="5"/>
  <c r="G83" i="5"/>
  <c r="J83" i="5"/>
  <c r="M83" i="5"/>
  <c r="N83" i="5" s="1"/>
  <c r="C84" i="5"/>
  <c r="F84" i="5"/>
  <c r="G84" i="5"/>
  <c r="J84" i="5"/>
  <c r="M84" i="5"/>
  <c r="N84" i="5" s="1"/>
  <c r="C85" i="5"/>
  <c r="F85" i="5"/>
  <c r="G85" i="5"/>
  <c r="J85" i="5"/>
  <c r="M85" i="5"/>
  <c r="N85" i="5" s="1"/>
  <c r="C86" i="5"/>
  <c r="F86" i="5"/>
  <c r="G86" i="5"/>
  <c r="J86" i="5"/>
  <c r="M86" i="5"/>
  <c r="N86" i="5" s="1"/>
  <c r="C87" i="5"/>
  <c r="F87" i="5"/>
  <c r="G87" i="5"/>
  <c r="J87" i="5"/>
  <c r="M87" i="5"/>
  <c r="N87" i="5" s="1"/>
  <c r="C88" i="5"/>
  <c r="F88" i="5"/>
  <c r="G88" i="5"/>
  <c r="J88" i="5"/>
  <c r="M88" i="5"/>
  <c r="N88" i="5" s="1"/>
  <c r="C89" i="5"/>
  <c r="F89" i="5"/>
  <c r="G89" i="5"/>
  <c r="J89" i="5"/>
  <c r="M89" i="5"/>
  <c r="N89" i="5" s="1"/>
  <c r="C90" i="5"/>
  <c r="F90" i="5"/>
  <c r="G90" i="5"/>
  <c r="J90" i="5"/>
  <c r="M90" i="5"/>
  <c r="N90" i="5" s="1"/>
  <c r="C91" i="5"/>
  <c r="F91" i="5"/>
  <c r="G91" i="5"/>
  <c r="J91" i="5"/>
  <c r="M91" i="5"/>
  <c r="N91" i="5" s="1"/>
  <c r="C92" i="5"/>
  <c r="F92" i="5"/>
  <c r="G92" i="5"/>
  <c r="J92" i="5"/>
  <c r="M92" i="5"/>
  <c r="N92" i="5" s="1"/>
  <c r="C93" i="5"/>
  <c r="F93" i="5"/>
  <c r="G93" i="5"/>
  <c r="J93" i="5"/>
  <c r="M93" i="5"/>
  <c r="N93" i="5" s="1"/>
  <c r="C94" i="5"/>
  <c r="F94" i="5"/>
  <c r="G94" i="5"/>
  <c r="J94" i="5"/>
  <c r="M94" i="5"/>
  <c r="N94" i="5" s="1"/>
  <c r="C95" i="5"/>
  <c r="F95" i="5"/>
  <c r="G95" i="5"/>
  <c r="J95" i="5"/>
  <c r="M95" i="5"/>
  <c r="N95" i="5" s="1"/>
  <c r="C96" i="5"/>
  <c r="F96" i="5"/>
  <c r="G96" i="5"/>
  <c r="J96" i="5"/>
  <c r="M96" i="5"/>
  <c r="N96" i="5" s="1"/>
  <c r="C97" i="5"/>
  <c r="F97" i="5"/>
  <c r="G97" i="5"/>
  <c r="J97" i="5"/>
  <c r="M97" i="5"/>
  <c r="N97" i="5" s="1"/>
  <c r="C98" i="5"/>
  <c r="F98" i="5"/>
  <c r="G98" i="5"/>
  <c r="J98" i="5"/>
  <c r="M98" i="5"/>
  <c r="N98" i="5" s="1"/>
  <c r="C99" i="5"/>
  <c r="F99" i="5"/>
  <c r="G99" i="5"/>
  <c r="J99" i="5"/>
  <c r="M99" i="5"/>
  <c r="N99" i="5" s="1"/>
  <c r="C100" i="5"/>
  <c r="F100" i="5"/>
  <c r="G100" i="5"/>
  <c r="J100" i="5"/>
  <c r="M100" i="5"/>
  <c r="N100" i="5" s="1"/>
  <c r="C101" i="5"/>
  <c r="F101" i="5"/>
  <c r="G101" i="5"/>
  <c r="J101" i="5"/>
  <c r="M101" i="5"/>
  <c r="N101" i="5" s="1"/>
  <c r="C102" i="5"/>
  <c r="F102" i="5"/>
  <c r="G102" i="5"/>
  <c r="J102" i="5"/>
  <c r="M102" i="5"/>
  <c r="N102" i="5" s="1"/>
  <c r="C103" i="5"/>
  <c r="F103" i="5"/>
  <c r="G103" i="5"/>
  <c r="J103" i="5"/>
  <c r="K103" i="5"/>
  <c r="M103" i="5"/>
  <c r="N103" i="5"/>
  <c r="C104" i="5"/>
  <c r="F104" i="5"/>
  <c r="G104" i="5" s="1"/>
  <c r="J104" i="5"/>
  <c r="M104" i="5"/>
  <c r="N104" i="5"/>
  <c r="C105" i="5"/>
  <c r="F105" i="5"/>
  <c r="G105" i="5" s="1"/>
  <c r="J105" i="5"/>
  <c r="M105" i="5"/>
  <c r="N105" i="5"/>
  <c r="C106" i="5"/>
  <c r="F106" i="5"/>
  <c r="G106" i="5" s="1"/>
  <c r="J106" i="5"/>
  <c r="M106" i="5"/>
  <c r="N106" i="5"/>
  <c r="C107" i="5"/>
  <c r="F107" i="5"/>
  <c r="G107" i="5" s="1"/>
  <c r="J107" i="5"/>
  <c r="M107" i="5"/>
  <c r="N107" i="5"/>
  <c r="C108" i="5"/>
  <c r="F108" i="5"/>
  <c r="G108" i="5" s="1"/>
  <c r="J108" i="5"/>
  <c r="M108" i="5"/>
  <c r="N108" i="5"/>
  <c r="C109" i="5"/>
  <c r="F109" i="5"/>
  <c r="G109" i="5" s="1"/>
  <c r="J109" i="5"/>
  <c r="M109" i="5"/>
  <c r="N109" i="5"/>
  <c r="C110" i="5"/>
  <c r="F110" i="5"/>
  <c r="G110" i="5" s="1"/>
  <c r="J110" i="5"/>
  <c r="M110" i="5"/>
  <c r="N110" i="5"/>
  <c r="C111" i="5"/>
  <c r="F111" i="5"/>
  <c r="G111" i="5" s="1"/>
  <c r="J111" i="5"/>
  <c r="M111" i="5"/>
  <c r="N111" i="5"/>
  <c r="C112" i="5"/>
  <c r="F112" i="5"/>
  <c r="G112" i="5" s="1"/>
  <c r="J112" i="5"/>
  <c r="M112" i="5"/>
  <c r="N112" i="5"/>
  <c r="C113" i="5"/>
  <c r="F113" i="5"/>
  <c r="G113" i="5" s="1"/>
  <c r="J113" i="5"/>
  <c r="M113" i="5"/>
  <c r="N113" i="5"/>
  <c r="C114" i="5"/>
  <c r="F114" i="5"/>
  <c r="G114" i="5" s="1"/>
  <c r="J114" i="5"/>
  <c r="M114" i="5"/>
  <c r="N114" i="5"/>
  <c r="C115" i="5"/>
  <c r="F115" i="5"/>
  <c r="G115" i="5" s="1"/>
  <c r="J115" i="5"/>
  <c r="M115" i="5"/>
  <c r="N115" i="5"/>
  <c r="C116" i="5"/>
  <c r="F116" i="5"/>
  <c r="G116" i="5" s="1"/>
  <c r="J116" i="5"/>
  <c r="M116" i="5"/>
  <c r="N116" i="5"/>
  <c r="C117" i="5"/>
  <c r="F117" i="5"/>
  <c r="G117" i="5" s="1"/>
  <c r="J117" i="5"/>
  <c r="M117" i="5"/>
  <c r="N117" i="5"/>
  <c r="C118" i="5"/>
  <c r="F118" i="5"/>
  <c r="G118" i="5" s="1"/>
  <c r="J118" i="5"/>
  <c r="M118" i="5"/>
  <c r="N118" i="5"/>
  <c r="C119" i="5"/>
  <c r="F119" i="5"/>
  <c r="G119" i="5" s="1"/>
  <c r="J119" i="5"/>
  <c r="M119" i="5"/>
  <c r="N119" i="5"/>
  <c r="C120" i="5"/>
  <c r="F120" i="5"/>
  <c r="G120" i="5" s="1"/>
  <c r="J120" i="5"/>
  <c r="M120" i="5"/>
  <c r="N120" i="5"/>
  <c r="C121" i="5"/>
  <c r="F121" i="5"/>
  <c r="G121" i="5" s="1"/>
  <c r="J121" i="5"/>
  <c r="M121" i="5"/>
  <c r="N121" i="5"/>
  <c r="C122" i="5"/>
  <c r="F122" i="5"/>
  <c r="G122" i="5" s="1"/>
  <c r="J122" i="5"/>
  <c r="M122" i="5"/>
  <c r="N122" i="5"/>
  <c r="C123" i="5"/>
  <c r="F123" i="5"/>
  <c r="G123" i="5" s="1"/>
  <c r="J123" i="5"/>
  <c r="M123" i="5"/>
  <c r="N123" i="5"/>
  <c r="C124" i="5"/>
  <c r="F124" i="5"/>
  <c r="G124" i="5" s="1"/>
  <c r="J124" i="5"/>
  <c r="M124" i="5"/>
  <c r="N124" i="5"/>
  <c r="C125" i="5"/>
  <c r="F125" i="5"/>
  <c r="G125" i="5" s="1"/>
  <c r="J125" i="5"/>
  <c r="M125" i="5"/>
  <c r="N125" i="5"/>
  <c r="C126" i="5"/>
  <c r="F126" i="5"/>
  <c r="G126" i="5" s="1"/>
  <c r="J126" i="5"/>
  <c r="M126" i="5"/>
  <c r="N126" i="5"/>
  <c r="C127" i="5"/>
  <c r="F127" i="5"/>
  <c r="G127" i="5" s="1"/>
  <c r="J127" i="5"/>
  <c r="M127" i="5"/>
  <c r="N127" i="5"/>
  <c r="C128" i="5"/>
  <c r="F128" i="5"/>
  <c r="G128" i="5" s="1"/>
  <c r="J128" i="5"/>
  <c r="M128" i="5"/>
  <c r="N128" i="5"/>
  <c r="C129" i="5"/>
  <c r="F129" i="5"/>
  <c r="G129" i="5" s="1"/>
  <c r="J129" i="5"/>
  <c r="M129" i="5"/>
  <c r="N129" i="5"/>
  <c r="C136" i="5"/>
  <c r="F136" i="5"/>
  <c r="G136" i="5" s="1"/>
  <c r="C137" i="5"/>
  <c r="F137" i="5"/>
  <c r="G137" i="5"/>
  <c r="C138" i="5"/>
  <c r="F138" i="5"/>
  <c r="G138" i="5" s="1"/>
  <c r="C139" i="5"/>
  <c r="F139" i="5"/>
  <c r="G139" i="5"/>
  <c r="C140" i="5"/>
  <c r="F140" i="5"/>
  <c r="G140" i="5" s="1"/>
  <c r="C141" i="5"/>
  <c r="F141" i="5"/>
  <c r="G141" i="5"/>
  <c r="C142" i="5"/>
  <c r="F142" i="5"/>
  <c r="G142" i="5" s="1"/>
  <c r="C143" i="5"/>
  <c r="F143" i="5"/>
  <c r="G143" i="5"/>
  <c r="C144" i="5"/>
  <c r="F144" i="5"/>
  <c r="G144" i="5" s="1"/>
  <c r="C145" i="5"/>
  <c r="F145" i="5"/>
  <c r="G145" i="5"/>
  <c r="C4" i="3"/>
  <c r="F4" i="3"/>
  <c r="G4" i="3" s="1"/>
  <c r="J4" i="3"/>
  <c r="M4" i="3"/>
  <c r="N4" i="3"/>
  <c r="C5" i="3"/>
  <c r="F5" i="3"/>
  <c r="G5" i="3" s="1"/>
  <c r="J5" i="3"/>
  <c r="M5" i="3"/>
  <c r="N5" i="3"/>
  <c r="C6" i="3"/>
  <c r="F6" i="3"/>
  <c r="G6" i="3" s="1"/>
  <c r="J6" i="3"/>
  <c r="M6" i="3"/>
  <c r="N6" i="3"/>
  <c r="C7" i="3"/>
  <c r="F7" i="3"/>
  <c r="G7" i="3" s="1"/>
  <c r="J7" i="3"/>
  <c r="M7" i="3"/>
  <c r="N7" i="3"/>
  <c r="C8" i="3"/>
  <c r="F8" i="3"/>
  <c r="G8" i="3" s="1"/>
  <c r="J8" i="3"/>
  <c r="M8" i="3"/>
  <c r="N8" i="3"/>
  <c r="C9" i="3"/>
  <c r="F9" i="3"/>
  <c r="G9" i="3" s="1"/>
  <c r="J9" i="3"/>
  <c r="M9" i="3"/>
  <c r="N9" i="3"/>
  <c r="C10" i="3"/>
  <c r="F10" i="3"/>
  <c r="G10" i="3" s="1"/>
  <c r="J10" i="3"/>
  <c r="M10" i="3"/>
  <c r="N10" i="3"/>
  <c r="C11" i="3"/>
  <c r="F11" i="3"/>
  <c r="G11" i="3" s="1"/>
  <c r="J11" i="3"/>
  <c r="M11" i="3"/>
  <c r="N11" i="3"/>
  <c r="C12" i="3"/>
  <c r="F12" i="3"/>
  <c r="G12" i="3" s="1"/>
  <c r="J12" i="3"/>
  <c r="M12" i="3"/>
  <c r="N12" i="3"/>
  <c r="C13" i="3"/>
  <c r="F13" i="3"/>
  <c r="G13" i="3" s="1"/>
  <c r="J13" i="3"/>
  <c r="M13" i="3"/>
  <c r="N13" i="3"/>
  <c r="C14" i="3"/>
  <c r="F14" i="3"/>
  <c r="G14" i="3" s="1"/>
  <c r="J14" i="3"/>
  <c r="M14" i="3"/>
  <c r="N14" i="3"/>
  <c r="C15" i="3"/>
  <c r="F15" i="3"/>
  <c r="G15" i="3" s="1"/>
  <c r="J15" i="3"/>
  <c r="M15" i="3"/>
  <c r="N15" i="3"/>
  <c r="C16" i="3"/>
  <c r="F16" i="3"/>
  <c r="G16" i="3" s="1"/>
  <c r="J16" i="3"/>
  <c r="M16" i="3"/>
  <c r="N16" i="3"/>
  <c r="C17" i="3"/>
  <c r="F17" i="3"/>
  <c r="G17" i="3" s="1"/>
  <c r="J17" i="3"/>
  <c r="M17" i="3"/>
  <c r="N17" i="3"/>
  <c r="C18" i="3"/>
  <c r="F18" i="3"/>
  <c r="G18" i="3" s="1"/>
  <c r="J18" i="3"/>
  <c r="M18" i="3"/>
  <c r="N18" i="3"/>
  <c r="C19" i="3"/>
  <c r="F19" i="3"/>
  <c r="G19" i="3" s="1"/>
  <c r="J19" i="3"/>
  <c r="M19" i="3"/>
  <c r="N19" i="3"/>
  <c r="C20" i="3"/>
  <c r="F20" i="3"/>
  <c r="G20" i="3" s="1"/>
  <c r="J20" i="3"/>
  <c r="M20" i="3"/>
  <c r="N20" i="3"/>
  <c r="C21" i="3"/>
  <c r="F21" i="3"/>
  <c r="G21" i="3" s="1"/>
  <c r="J21" i="3"/>
  <c r="M21" i="3"/>
  <c r="N21" i="3"/>
  <c r="C22" i="3"/>
  <c r="F22" i="3"/>
  <c r="G22" i="3" s="1"/>
  <c r="J22" i="3"/>
  <c r="M22" i="3"/>
  <c r="N22" i="3"/>
  <c r="C23" i="3"/>
  <c r="F23" i="3"/>
  <c r="G23" i="3" s="1"/>
  <c r="J23" i="3"/>
  <c r="M23" i="3"/>
  <c r="N23" i="3"/>
  <c r="C24" i="3"/>
  <c r="F24" i="3"/>
  <c r="G24" i="3" s="1"/>
  <c r="J24" i="3"/>
  <c r="M24" i="3"/>
  <c r="N24" i="3"/>
  <c r="C25" i="3"/>
  <c r="F25" i="3"/>
  <c r="G25" i="3" s="1"/>
  <c r="J25" i="3"/>
  <c r="M25" i="3"/>
  <c r="N25" i="3"/>
  <c r="C26" i="3"/>
  <c r="F26" i="3"/>
  <c r="G26" i="3" s="1"/>
  <c r="J26" i="3"/>
  <c r="M26" i="3"/>
  <c r="N26" i="3"/>
  <c r="C27" i="3"/>
  <c r="F27" i="3"/>
  <c r="G27" i="3" s="1"/>
  <c r="J27" i="3"/>
  <c r="M27" i="3"/>
  <c r="N27" i="3"/>
  <c r="C28" i="3"/>
  <c r="F28" i="3"/>
  <c r="G28" i="3" s="1"/>
  <c r="J28" i="3"/>
  <c r="M28" i="3"/>
  <c r="N28" i="3"/>
  <c r="C29" i="3"/>
  <c r="F29" i="3"/>
  <c r="G29" i="3" s="1"/>
  <c r="J29" i="3"/>
  <c r="M29" i="3"/>
  <c r="N29" i="3"/>
  <c r="C30" i="3"/>
  <c r="F30" i="3"/>
  <c r="G30" i="3" s="1"/>
  <c r="J30" i="3"/>
  <c r="M30" i="3"/>
  <c r="N30" i="3"/>
  <c r="C31" i="3"/>
  <c r="F31" i="3"/>
  <c r="G31" i="3" s="1"/>
  <c r="J31" i="3"/>
  <c r="M31" i="3"/>
  <c r="N31" i="3"/>
  <c r="C32" i="3"/>
  <c r="F32" i="3"/>
  <c r="G32" i="3" s="1"/>
  <c r="J32" i="3"/>
  <c r="M32" i="3"/>
  <c r="N32" i="3"/>
  <c r="C33" i="3"/>
  <c r="F33" i="3"/>
  <c r="G33" i="3" s="1"/>
  <c r="J33" i="3"/>
  <c r="M33" i="3"/>
  <c r="N33" i="3"/>
  <c r="C34" i="3"/>
  <c r="F34" i="3"/>
  <c r="G34" i="3" s="1"/>
  <c r="J34" i="3"/>
  <c r="M34" i="3"/>
  <c r="N34" i="3"/>
  <c r="C35" i="3"/>
  <c r="F35" i="3"/>
  <c r="G35" i="3" s="1"/>
  <c r="J35" i="3"/>
  <c r="M35" i="3"/>
  <c r="N35" i="3"/>
  <c r="C36" i="3"/>
  <c r="F36" i="3"/>
  <c r="G36" i="3" s="1"/>
  <c r="J36" i="3"/>
  <c r="M36" i="3"/>
  <c r="N36" i="3"/>
  <c r="C37" i="3"/>
  <c r="F37" i="3"/>
  <c r="G37" i="3" s="1"/>
  <c r="J37" i="3"/>
  <c r="M37" i="3"/>
  <c r="N37" i="3"/>
  <c r="C38" i="3"/>
  <c r="F38" i="3"/>
  <c r="G38" i="3" s="1"/>
  <c r="J38" i="3"/>
  <c r="M38" i="3"/>
  <c r="N38" i="3"/>
  <c r="C39" i="3"/>
  <c r="F39" i="3"/>
  <c r="G39" i="3" s="1"/>
  <c r="J39" i="3"/>
  <c r="M39" i="3"/>
  <c r="N39" i="3"/>
  <c r="C40" i="3"/>
  <c r="F40" i="3"/>
  <c r="G40" i="3" s="1"/>
  <c r="J40" i="3"/>
  <c r="M40" i="3"/>
  <c r="N40" i="3"/>
  <c r="C41" i="3"/>
  <c r="F41" i="3"/>
  <c r="G41" i="3" s="1"/>
  <c r="J41" i="3"/>
  <c r="M41" i="3"/>
  <c r="N41" i="3"/>
  <c r="C42" i="3"/>
  <c r="F42" i="3"/>
  <c r="G42" i="3" s="1"/>
  <c r="J42" i="3"/>
  <c r="M42" i="3"/>
  <c r="N42" i="3"/>
  <c r="C43" i="3"/>
  <c r="F43" i="3"/>
  <c r="G43" i="3" s="1"/>
  <c r="J43" i="3"/>
  <c r="M43" i="3"/>
  <c r="N43" i="3"/>
  <c r="C44" i="3"/>
  <c r="F44" i="3"/>
  <c r="G44" i="3" s="1"/>
  <c r="J44" i="3"/>
  <c r="M44" i="3"/>
  <c r="N44" i="3"/>
  <c r="C45" i="3"/>
  <c r="F45" i="3"/>
  <c r="G45" i="3" s="1"/>
  <c r="J45" i="3"/>
  <c r="M45" i="3"/>
  <c r="N45" i="3"/>
  <c r="C46" i="3"/>
  <c r="F46" i="3"/>
  <c r="G46" i="3" s="1"/>
  <c r="J46" i="3"/>
  <c r="M46" i="3"/>
  <c r="N46" i="3"/>
  <c r="C47" i="3"/>
  <c r="F47" i="3"/>
  <c r="G47" i="3" s="1"/>
  <c r="J47" i="3"/>
  <c r="M47" i="3"/>
  <c r="N47" i="3"/>
  <c r="C48" i="3"/>
  <c r="F48" i="3"/>
  <c r="G48" i="3" s="1"/>
  <c r="J48" i="3"/>
  <c r="M48" i="3"/>
  <c r="N48" i="3"/>
  <c r="C49" i="3"/>
  <c r="F49" i="3"/>
  <c r="G49" i="3" s="1"/>
  <c r="J49" i="3"/>
  <c r="M49" i="3"/>
  <c r="N49" i="3"/>
  <c r="C50" i="3"/>
  <c r="F50" i="3"/>
  <c r="G50" i="3" s="1"/>
  <c r="J50" i="3"/>
  <c r="M50" i="3"/>
  <c r="N50" i="3"/>
  <c r="C51" i="3"/>
  <c r="F51" i="3"/>
  <c r="G51" i="3" s="1"/>
  <c r="J51" i="3"/>
  <c r="M51" i="3"/>
  <c r="N51" i="3"/>
  <c r="C52" i="3"/>
  <c r="F52" i="3"/>
  <c r="G52" i="3" s="1"/>
  <c r="J52" i="3"/>
  <c r="M52" i="3"/>
  <c r="N52" i="3"/>
  <c r="C53" i="3"/>
  <c r="F53" i="3"/>
  <c r="G53" i="3" s="1"/>
  <c r="J53" i="3"/>
  <c r="M53" i="3"/>
  <c r="N53" i="3"/>
  <c r="C54" i="3"/>
  <c r="F54" i="3"/>
  <c r="G54" i="3" s="1"/>
  <c r="J54" i="3"/>
  <c r="M54" i="3"/>
  <c r="N54" i="3"/>
  <c r="C55" i="3"/>
  <c r="F55" i="3"/>
  <c r="G55" i="3" s="1"/>
  <c r="J55" i="3"/>
  <c r="M55" i="3"/>
  <c r="N55" i="3"/>
  <c r="C56" i="3"/>
  <c r="F56" i="3"/>
  <c r="G56" i="3" s="1"/>
  <c r="J56" i="3"/>
  <c r="M56" i="3"/>
  <c r="N56" i="3"/>
  <c r="C57" i="3"/>
  <c r="F57" i="3"/>
  <c r="G57" i="3" s="1"/>
  <c r="J57" i="3"/>
  <c r="M57" i="3"/>
  <c r="N57" i="3"/>
  <c r="C58" i="3"/>
  <c r="F58" i="3"/>
  <c r="G58" i="3" s="1"/>
  <c r="J58" i="3"/>
  <c r="M58" i="3"/>
  <c r="N58" i="3"/>
  <c r="C59" i="3"/>
  <c r="F59" i="3"/>
  <c r="G59" i="3" s="1"/>
  <c r="J59" i="3"/>
  <c r="M59" i="3"/>
  <c r="N59" i="3"/>
  <c r="C60" i="3"/>
  <c r="F60" i="3"/>
  <c r="G60" i="3" s="1"/>
  <c r="J60" i="3"/>
  <c r="M60" i="3"/>
  <c r="N60" i="3"/>
  <c r="C61" i="3"/>
  <c r="F61" i="3"/>
  <c r="G61" i="3" s="1"/>
  <c r="J61" i="3"/>
  <c r="M61" i="3"/>
  <c r="N61" i="3"/>
  <c r="C62" i="3"/>
  <c r="F62" i="3"/>
  <c r="G62" i="3" s="1"/>
  <c r="J62" i="3"/>
  <c r="M62" i="3"/>
  <c r="N62" i="3"/>
  <c r="C63" i="3"/>
  <c r="F63" i="3"/>
  <c r="G63" i="3" s="1"/>
  <c r="J63" i="3"/>
  <c r="M63" i="3"/>
  <c r="N63" i="3"/>
  <c r="C64" i="3"/>
  <c r="F64" i="3"/>
  <c r="G64" i="3" s="1"/>
  <c r="J64" i="3"/>
  <c r="M64" i="3"/>
  <c r="N64" i="3"/>
  <c r="C65" i="3"/>
  <c r="F65" i="3"/>
  <c r="G65" i="3" s="1"/>
  <c r="J65" i="3"/>
  <c r="M65" i="3"/>
  <c r="N65" i="3"/>
  <c r="C66" i="3"/>
  <c r="F66" i="3"/>
  <c r="G66" i="3" s="1"/>
  <c r="J66" i="3"/>
  <c r="M66" i="3"/>
  <c r="N66" i="3"/>
  <c r="C67" i="3"/>
  <c r="F67" i="3"/>
  <c r="G67" i="3" s="1"/>
  <c r="J67" i="3"/>
  <c r="M67" i="3"/>
  <c r="N67" i="3"/>
  <c r="C68" i="3"/>
  <c r="F68" i="3"/>
  <c r="G68" i="3" s="1"/>
  <c r="J68" i="3"/>
  <c r="M68" i="3"/>
  <c r="N68" i="3"/>
  <c r="C69" i="3"/>
  <c r="F69" i="3"/>
  <c r="G69" i="3" s="1"/>
  <c r="J69" i="3"/>
  <c r="M69" i="3"/>
  <c r="N69" i="3"/>
  <c r="C70" i="3"/>
  <c r="F70" i="3"/>
  <c r="G70" i="3" s="1"/>
  <c r="J70" i="3"/>
  <c r="M70" i="3"/>
  <c r="N70" i="3"/>
  <c r="C71" i="3"/>
  <c r="F71" i="3"/>
  <c r="G71" i="3" s="1"/>
  <c r="J71" i="3"/>
  <c r="M71" i="3"/>
  <c r="N71" i="3"/>
  <c r="C72" i="3"/>
  <c r="F72" i="3"/>
  <c r="G72" i="3" s="1"/>
  <c r="J72" i="3"/>
  <c r="M72" i="3"/>
  <c r="N72" i="3"/>
  <c r="C73" i="3"/>
  <c r="F73" i="3"/>
  <c r="G73" i="3" s="1"/>
  <c r="J73" i="3"/>
  <c r="M73" i="3"/>
  <c r="N73" i="3"/>
  <c r="C74" i="3"/>
  <c r="F74" i="3"/>
  <c r="G74" i="3" s="1"/>
  <c r="J74" i="3"/>
  <c r="M74" i="3"/>
  <c r="N74" i="3"/>
  <c r="C75" i="3"/>
  <c r="F75" i="3"/>
  <c r="G75" i="3" s="1"/>
  <c r="J75" i="3"/>
  <c r="M75" i="3"/>
  <c r="N75" i="3"/>
  <c r="C76" i="3"/>
  <c r="F76" i="3"/>
  <c r="G76" i="3" s="1"/>
  <c r="J76" i="3"/>
  <c r="M76" i="3"/>
  <c r="N76" i="3"/>
  <c r="C77" i="3"/>
  <c r="F77" i="3"/>
  <c r="G77" i="3" s="1"/>
  <c r="J77" i="3"/>
  <c r="M77" i="3"/>
  <c r="N77" i="3"/>
  <c r="C78" i="3"/>
  <c r="F78" i="3"/>
  <c r="G78" i="3" s="1"/>
  <c r="J78" i="3"/>
  <c r="M78" i="3"/>
  <c r="N78" i="3"/>
  <c r="C79" i="3"/>
  <c r="F79" i="3"/>
  <c r="G79" i="3" s="1"/>
  <c r="J79" i="3"/>
  <c r="M79" i="3"/>
  <c r="N79" i="3"/>
  <c r="C80" i="3"/>
  <c r="F80" i="3"/>
  <c r="G80" i="3" s="1"/>
  <c r="J80" i="3"/>
  <c r="M80" i="3"/>
  <c r="N80" i="3"/>
  <c r="C81" i="3"/>
  <c r="F81" i="3"/>
  <c r="G81" i="3" s="1"/>
  <c r="J81" i="3"/>
  <c r="M81" i="3"/>
  <c r="N81" i="3"/>
  <c r="C82" i="3"/>
  <c r="F82" i="3"/>
  <c r="G82" i="3" s="1"/>
  <c r="J82" i="3"/>
  <c r="M82" i="3"/>
  <c r="N82" i="3"/>
  <c r="C83" i="3"/>
  <c r="F83" i="3"/>
  <c r="G83" i="3" s="1"/>
  <c r="J83" i="3"/>
  <c r="M83" i="3"/>
  <c r="N83" i="3"/>
  <c r="C84" i="3"/>
  <c r="F84" i="3"/>
  <c r="G84" i="3" s="1"/>
  <c r="J84" i="3"/>
  <c r="M84" i="3"/>
  <c r="N84" i="3"/>
  <c r="C85" i="3"/>
  <c r="F85" i="3"/>
  <c r="G85" i="3" s="1"/>
  <c r="J85" i="3"/>
  <c r="M85" i="3"/>
  <c r="N85" i="3"/>
  <c r="C86" i="3"/>
  <c r="F86" i="3"/>
  <c r="G86" i="3" s="1"/>
  <c r="J86" i="3"/>
  <c r="M86" i="3"/>
  <c r="N86" i="3"/>
  <c r="C87" i="3"/>
  <c r="F87" i="3"/>
  <c r="G87" i="3" s="1"/>
  <c r="J87" i="3"/>
  <c r="M87" i="3"/>
  <c r="N87" i="3"/>
  <c r="C88" i="3"/>
  <c r="F88" i="3"/>
  <c r="G88" i="3" s="1"/>
  <c r="J88" i="3"/>
  <c r="M88" i="3"/>
  <c r="N88" i="3"/>
  <c r="C89" i="3"/>
  <c r="F89" i="3"/>
  <c r="G89" i="3" s="1"/>
  <c r="J89" i="3"/>
  <c r="M89" i="3"/>
  <c r="N89" i="3"/>
  <c r="C90" i="3"/>
  <c r="F90" i="3"/>
  <c r="G90" i="3" s="1"/>
  <c r="J90" i="3"/>
  <c r="M90" i="3"/>
  <c r="N90" i="3"/>
  <c r="C91" i="3"/>
  <c r="F91" i="3"/>
  <c r="G91" i="3" s="1"/>
  <c r="J91" i="3"/>
  <c r="M91" i="3"/>
  <c r="N91" i="3"/>
  <c r="C92" i="3"/>
  <c r="F92" i="3"/>
  <c r="G92" i="3" s="1"/>
  <c r="J92" i="3"/>
  <c r="M92" i="3"/>
  <c r="N92" i="3"/>
  <c r="C93" i="3"/>
  <c r="F93" i="3"/>
  <c r="G93" i="3" s="1"/>
  <c r="J93" i="3"/>
  <c r="M93" i="3"/>
  <c r="N93" i="3"/>
  <c r="C94" i="3"/>
  <c r="F94" i="3"/>
  <c r="G94" i="3" s="1"/>
  <c r="J94" i="3"/>
  <c r="M94" i="3"/>
  <c r="N94" i="3"/>
  <c r="C95" i="3"/>
  <c r="F95" i="3"/>
  <c r="G95" i="3" s="1"/>
  <c r="J95" i="3"/>
  <c r="M95" i="3"/>
  <c r="N95" i="3"/>
  <c r="C96" i="3"/>
  <c r="F96" i="3"/>
  <c r="G96" i="3" s="1"/>
  <c r="J96" i="3"/>
  <c r="M96" i="3"/>
  <c r="N96" i="3"/>
  <c r="C97" i="3"/>
  <c r="F97" i="3"/>
  <c r="G97" i="3" s="1"/>
  <c r="J97" i="3"/>
  <c r="M97" i="3"/>
  <c r="N97" i="3"/>
  <c r="C98" i="3"/>
  <c r="F98" i="3"/>
  <c r="G98" i="3" s="1"/>
  <c r="J98" i="3"/>
  <c r="M98" i="3"/>
  <c r="N98" i="3"/>
  <c r="C99" i="3"/>
  <c r="F99" i="3"/>
  <c r="G99" i="3" s="1"/>
  <c r="J99" i="3"/>
  <c r="M99" i="3"/>
  <c r="N99" i="3"/>
  <c r="C100" i="3"/>
  <c r="F100" i="3"/>
  <c r="G100" i="3" s="1"/>
  <c r="J100" i="3"/>
  <c r="M100" i="3"/>
  <c r="N100" i="3"/>
  <c r="C101" i="3"/>
  <c r="F101" i="3"/>
  <c r="G101" i="3" s="1"/>
  <c r="J101" i="3"/>
  <c r="M101" i="3"/>
  <c r="N101" i="3"/>
  <c r="C102" i="3"/>
  <c r="F102" i="3"/>
  <c r="G102" i="3" s="1"/>
  <c r="J102" i="3"/>
  <c r="M102" i="3"/>
  <c r="N102" i="3"/>
  <c r="C103" i="3"/>
  <c r="F103" i="3"/>
  <c r="G103" i="3" s="1"/>
  <c r="J103" i="3"/>
  <c r="M103" i="3"/>
  <c r="N103" i="3"/>
  <c r="C104" i="3"/>
  <c r="F104" i="3"/>
  <c r="G104" i="3" s="1"/>
  <c r="J104" i="3"/>
  <c r="M104" i="3"/>
  <c r="N104" i="3"/>
  <c r="C105" i="3"/>
  <c r="F105" i="3"/>
  <c r="G105" i="3" s="1"/>
  <c r="J105" i="3"/>
  <c r="M105" i="3"/>
  <c r="N105" i="3"/>
  <c r="C106" i="3"/>
  <c r="F106" i="3"/>
  <c r="G106" i="3" s="1"/>
  <c r="J106" i="3"/>
  <c r="M106" i="3"/>
  <c r="N106" i="3"/>
  <c r="C107" i="3"/>
  <c r="F107" i="3"/>
  <c r="G107" i="3" s="1"/>
  <c r="J107" i="3"/>
  <c r="M107" i="3"/>
  <c r="N107" i="3"/>
  <c r="C108" i="3"/>
  <c r="F108" i="3"/>
  <c r="G108" i="3" s="1"/>
  <c r="J108" i="3"/>
  <c r="M108" i="3"/>
  <c r="N108" i="3"/>
  <c r="C109" i="3"/>
  <c r="F109" i="3"/>
  <c r="G109" i="3" s="1"/>
  <c r="J109" i="3"/>
  <c r="M109" i="3"/>
  <c r="N109" i="3"/>
  <c r="C110" i="3"/>
  <c r="F110" i="3"/>
  <c r="G110" i="3" s="1"/>
  <c r="J110" i="3"/>
  <c r="M110" i="3"/>
  <c r="N110" i="3"/>
  <c r="C111" i="3"/>
  <c r="F111" i="3"/>
  <c r="G111" i="3" s="1"/>
  <c r="J111" i="3"/>
  <c r="M111" i="3"/>
  <c r="N111" i="3"/>
  <c r="C112" i="3"/>
  <c r="F112" i="3"/>
  <c r="G112" i="3" s="1"/>
  <c r="J112" i="3"/>
  <c r="M112" i="3"/>
  <c r="N112" i="3"/>
  <c r="C113" i="3"/>
  <c r="F113" i="3"/>
  <c r="G113" i="3" s="1"/>
  <c r="J113" i="3"/>
  <c r="M113" i="3"/>
  <c r="N113" i="3"/>
  <c r="C114" i="3"/>
  <c r="F114" i="3"/>
  <c r="G114" i="3" s="1"/>
  <c r="J114" i="3"/>
  <c r="M114" i="3"/>
  <c r="N114" i="3"/>
  <c r="C115" i="3"/>
  <c r="F115" i="3"/>
  <c r="G115" i="3" s="1"/>
  <c r="J115" i="3"/>
  <c r="M115" i="3"/>
  <c r="N115" i="3"/>
  <c r="C116" i="3"/>
  <c r="F116" i="3"/>
  <c r="G116" i="3" s="1"/>
  <c r="J116" i="3"/>
  <c r="M116" i="3"/>
  <c r="N116" i="3"/>
  <c r="C117" i="3"/>
  <c r="F117" i="3"/>
  <c r="G117" i="3" s="1"/>
  <c r="J117" i="3"/>
  <c r="M117" i="3"/>
  <c r="N117" i="3"/>
  <c r="C118" i="3"/>
  <c r="F118" i="3"/>
  <c r="G118" i="3" s="1"/>
  <c r="J118" i="3"/>
  <c r="M118" i="3"/>
  <c r="N118" i="3"/>
  <c r="C119" i="3"/>
  <c r="F119" i="3"/>
  <c r="G119" i="3" s="1"/>
  <c r="J119" i="3"/>
  <c r="M119" i="3"/>
  <c r="N119" i="3"/>
  <c r="C120" i="3"/>
  <c r="F120" i="3"/>
  <c r="G120" i="3" s="1"/>
  <c r="J120" i="3"/>
  <c r="M120" i="3"/>
  <c r="N120" i="3"/>
  <c r="C121" i="3"/>
  <c r="F121" i="3"/>
  <c r="G121" i="3" s="1"/>
  <c r="J121" i="3"/>
  <c r="M121" i="3"/>
  <c r="N121" i="3"/>
  <c r="C122" i="3"/>
  <c r="F122" i="3"/>
  <c r="G122" i="3" s="1"/>
  <c r="J122" i="3"/>
  <c r="M122" i="3"/>
  <c r="N122" i="3"/>
  <c r="C123" i="3"/>
  <c r="F123" i="3"/>
  <c r="G123" i="3" s="1"/>
  <c r="J123" i="3"/>
  <c r="M123" i="3"/>
  <c r="N123" i="3"/>
  <c r="C124" i="3"/>
  <c r="F124" i="3"/>
  <c r="G124" i="3" s="1"/>
  <c r="J124" i="3"/>
  <c r="M124" i="3"/>
  <c r="N124" i="3"/>
  <c r="C125" i="3"/>
  <c r="F125" i="3"/>
  <c r="G125" i="3" s="1"/>
  <c r="J125" i="3"/>
  <c r="M125" i="3"/>
  <c r="N125" i="3"/>
  <c r="C126" i="3"/>
  <c r="F126" i="3"/>
  <c r="G126" i="3" s="1"/>
  <c r="J126" i="3"/>
  <c r="M126" i="3"/>
  <c r="N126" i="3"/>
  <c r="C127" i="3"/>
  <c r="F127" i="3"/>
  <c r="G127" i="3" s="1"/>
  <c r="J127" i="3"/>
  <c r="M127" i="3"/>
  <c r="N127" i="3"/>
  <c r="C128" i="3"/>
  <c r="F128" i="3"/>
  <c r="G128" i="3" s="1"/>
  <c r="J128" i="3"/>
  <c r="M128" i="3"/>
  <c r="N128" i="3"/>
  <c r="C129" i="3"/>
  <c r="F129" i="3"/>
  <c r="G129" i="3" s="1"/>
  <c r="J129" i="3"/>
  <c r="M129" i="3"/>
  <c r="N129" i="3"/>
  <c r="C136" i="3"/>
  <c r="F136" i="3"/>
  <c r="G136" i="3" s="1"/>
  <c r="C137" i="3"/>
  <c r="F137" i="3"/>
  <c r="G137" i="3"/>
  <c r="C138" i="3"/>
  <c r="F138" i="3"/>
  <c r="G138" i="3" s="1"/>
  <c r="C139" i="3"/>
  <c r="F139" i="3"/>
  <c r="G139" i="3"/>
  <c r="C140" i="3"/>
  <c r="F140" i="3"/>
  <c r="G140" i="3" s="1"/>
  <c r="C141" i="3"/>
  <c r="F141" i="3"/>
  <c r="G141" i="3"/>
  <c r="C142" i="3"/>
  <c r="F142" i="3"/>
  <c r="G142" i="3" s="1"/>
  <c r="C143" i="3"/>
  <c r="F143" i="3"/>
  <c r="G143" i="3"/>
  <c r="C144" i="3"/>
  <c r="F144" i="3"/>
  <c r="G144" i="3" s="1"/>
  <c r="C145" i="3"/>
  <c r="F145" i="3"/>
  <c r="G145" i="3"/>
  <c r="C4" i="4"/>
  <c r="F4" i="4"/>
  <c r="G4" i="4" s="1"/>
  <c r="J4" i="4"/>
  <c r="M4" i="4"/>
  <c r="N4" i="4"/>
  <c r="C5" i="4"/>
  <c r="F5" i="4"/>
  <c r="G5" i="4" s="1"/>
  <c r="J5" i="4"/>
  <c r="M5" i="4"/>
  <c r="N5" i="4"/>
  <c r="C6" i="4"/>
  <c r="F6" i="4"/>
  <c r="G6" i="4" s="1"/>
  <c r="J6" i="4"/>
  <c r="M6" i="4"/>
  <c r="N6" i="4"/>
  <c r="C7" i="4"/>
  <c r="F7" i="4"/>
  <c r="G7" i="4" s="1"/>
  <c r="J7" i="4"/>
  <c r="M7" i="4"/>
  <c r="N7" i="4"/>
  <c r="C8" i="4"/>
  <c r="F8" i="4"/>
  <c r="G8" i="4" s="1"/>
  <c r="J8" i="4"/>
  <c r="M8" i="4"/>
  <c r="N8" i="4"/>
  <c r="C9" i="4"/>
  <c r="F9" i="4"/>
  <c r="G9" i="4" s="1"/>
  <c r="J9" i="4"/>
  <c r="M9" i="4"/>
  <c r="N9" i="4"/>
  <c r="C10" i="4"/>
  <c r="F10" i="4"/>
  <c r="G10" i="4" s="1"/>
  <c r="J10" i="4"/>
  <c r="M10" i="4"/>
  <c r="N10" i="4"/>
  <c r="C11" i="4"/>
  <c r="F11" i="4"/>
  <c r="G11" i="4" s="1"/>
  <c r="J11" i="4"/>
  <c r="M11" i="4"/>
  <c r="N11" i="4"/>
  <c r="C12" i="4"/>
  <c r="F12" i="4"/>
  <c r="G12" i="4" s="1"/>
  <c r="J12" i="4"/>
  <c r="M12" i="4"/>
  <c r="N12" i="4"/>
  <c r="C13" i="4"/>
  <c r="F13" i="4"/>
  <c r="G13" i="4" s="1"/>
  <c r="J13" i="4"/>
  <c r="M13" i="4"/>
  <c r="N13" i="4"/>
  <c r="C14" i="4"/>
  <c r="F14" i="4"/>
  <c r="G14" i="4" s="1"/>
  <c r="J14" i="4"/>
  <c r="M14" i="4"/>
  <c r="N14" i="4"/>
  <c r="C15" i="4"/>
  <c r="F15" i="4"/>
  <c r="G15" i="4" s="1"/>
  <c r="J15" i="4"/>
  <c r="M15" i="4"/>
  <c r="N15" i="4"/>
  <c r="C16" i="4"/>
  <c r="F16" i="4"/>
  <c r="G16" i="4" s="1"/>
  <c r="J16" i="4"/>
  <c r="M16" i="4"/>
  <c r="N16" i="4"/>
  <c r="C17" i="4"/>
  <c r="F17" i="4"/>
  <c r="G17" i="4" s="1"/>
  <c r="J17" i="4"/>
  <c r="M17" i="4"/>
  <c r="N17" i="4"/>
  <c r="C18" i="4"/>
  <c r="F18" i="4"/>
  <c r="G18" i="4" s="1"/>
  <c r="J18" i="4"/>
  <c r="M18" i="4"/>
  <c r="N18" i="4"/>
  <c r="C19" i="4"/>
  <c r="F19" i="4"/>
  <c r="G19" i="4" s="1"/>
  <c r="J19" i="4"/>
  <c r="M19" i="4"/>
  <c r="N19" i="4"/>
  <c r="C20" i="4"/>
  <c r="F20" i="4"/>
  <c r="G20" i="4" s="1"/>
  <c r="J20" i="4"/>
  <c r="M20" i="4"/>
  <c r="N20" i="4"/>
  <c r="C21" i="4"/>
  <c r="F21" i="4"/>
  <c r="G21" i="4" s="1"/>
  <c r="J21" i="4"/>
  <c r="M21" i="4"/>
  <c r="N21" i="4"/>
  <c r="C22" i="4"/>
  <c r="F22" i="4"/>
  <c r="G22" i="4" s="1"/>
  <c r="J22" i="4"/>
  <c r="M22" i="4"/>
  <c r="N22" i="4"/>
  <c r="C23" i="4"/>
  <c r="F23" i="4"/>
  <c r="G23" i="4" s="1"/>
  <c r="J23" i="4"/>
  <c r="M23" i="4"/>
  <c r="N23" i="4"/>
  <c r="C24" i="4"/>
  <c r="F24" i="4"/>
  <c r="G24" i="4" s="1"/>
  <c r="J24" i="4"/>
  <c r="M24" i="4"/>
  <c r="N24" i="4"/>
  <c r="C25" i="4"/>
  <c r="F25" i="4"/>
  <c r="G25" i="4" s="1"/>
  <c r="J25" i="4"/>
  <c r="M25" i="4"/>
  <c r="N25" i="4"/>
  <c r="C26" i="4"/>
  <c r="F26" i="4"/>
  <c r="G26" i="4" s="1"/>
  <c r="J26" i="4"/>
  <c r="M26" i="4"/>
  <c r="N26" i="4"/>
  <c r="C27" i="4"/>
  <c r="F27" i="4"/>
  <c r="G27" i="4" s="1"/>
  <c r="J27" i="4"/>
  <c r="M27" i="4"/>
  <c r="N27" i="4"/>
  <c r="C28" i="4"/>
  <c r="F28" i="4"/>
  <c r="G28" i="4" s="1"/>
  <c r="J28" i="4"/>
  <c r="M28" i="4"/>
  <c r="N28" i="4"/>
  <c r="C29" i="4"/>
  <c r="F29" i="4"/>
  <c r="G29" i="4" s="1"/>
  <c r="J29" i="4"/>
  <c r="M29" i="4"/>
  <c r="N29" i="4"/>
  <c r="C30" i="4"/>
  <c r="F30" i="4"/>
  <c r="G30" i="4" s="1"/>
  <c r="J30" i="4"/>
  <c r="M30" i="4"/>
  <c r="N30" i="4"/>
  <c r="C31" i="4"/>
  <c r="F31" i="4"/>
  <c r="G31" i="4" s="1"/>
  <c r="J31" i="4"/>
  <c r="M31" i="4"/>
  <c r="N31" i="4"/>
  <c r="C32" i="4"/>
  <c r="F32" i="4"/>
  <c r="G32" i="4" s="1"/>
  <c r="J32" i="4"/>
  <c r="M32" i="4"/>
  <c r="N32" i="4"/>
  <c r="C33" i="4"/>
  <c r="F33" i="4"/>
  <c r="G33" i="4" s="1"/>
  <c r="J33" i="4"/>
  <c r="M33" i="4"/>
  <c r="N33" i="4"/>
  <c r="C34" i="4"/>
  <c r="F34" i="4"/>
  <c r="G34" i="4" s="1"/>
  <c r="J34" i="4"/>
  <c r="M34" i="4"/>
  <c r="N34" i="4"/>
  <c r="C35" i="4"/>
  <c r="F35" i="4"/>
  <c r="G35" i="4" s="1"/>
  <c r="J35" i="4"/>
  <c r="M35" i="4"/>
  <c r="N35" i="4"/>
  <c r="C36" i="4"/>
  <c r="F36" i="4"/>
  <c r="G36" i="4" s="1"/>
  <c r="J36" i="4"/>
  <c r="M36" i="4"/>
  <c r="N36" i="4"/>
  <c r="C37" i="4"/>
  <c r="F37" i="4"/>
  <c r="G37" i="4" s="1"/>
  <c r="J37" i="4"/>
  <c r="M37" i="4"/>
  <c r="N37" i="4"/>
  <c r="C38" i="4"/>
  <c r="F38" i="4"/>
  <c r="G38" i="4" s="1"/>
  <c r="J38" i="4"/>
  <c r="M38" i="4"/>
  <c r="N38" i="4"/>
  <c r="C39" i="4"/>
  <c r="F39" i="4"/>
  <c r="G39" i="4" s="1"/>
  <c r="J39" i="4"/>
  <c r="M39" i="4"/>
  <c r="N39" i="4"/>
  <c r="C40" i="4"/>
  <c r="F40" i="4"/>
  <c r="G40" i="4" s="1"/>
  <c r="J40" i="4"/>
  <c r="M40" i="4"/>
  <c r="N40" i="4"/>
  <c r="C41" i="4"/>
  <c r="F41" i="4"/>
  <c r="G41" i="4" s="1"/>
  <c r="J41" i="4"/>
  <c r="M41" i="4"/>
  <c r="N41" i="4"/>
  <c r="C42" i="4"/>
  <c r="F42" i="4"/>
  <c r="G42" i="4" s="1"/>
  <c r="J42" i="4"/>
  <c r="M42" i="4"/>
  <c r="N42" i="4"/>
  <c r="C43" i="4"/>
  <c r="F43" i="4"/>
  <c r="G43" i="4" s="1"/>
  <c r="J43" i="4"/>
  <c r="M43" i="4"/>
  <c r="N43" i="4"/>
  <c r="C44" i="4"/>
  <c r="F44" i="4"/>
  <c r="G44" i="4" s="1"/>
  <c r="J44" i="4"/>
  <c r="M44" i="4"/>
  <c r="N44" i="4"/>
  <c r="C45" i="4"/>
  <c r="F45" i="4"/>
  <c r="G45" i="4" s="1"/>
  <c r="J45" i="4"/>
  <c r="M45" i="4"/>
  <c r="N45" i="4"/>
  <c r="C46" i="4"/>
  <c r="F46" i="4"/>
  <c r="G46" i="4" s="1"/>
  <c r="J46" i="4"/>
  <c r="M46" i="4"/>
  <c r="N46" i="4"/>
  <c r="C47" i="4"/>
  <c r="F47" i="4"/>
  <c r="G47" i="4" s="1"/>
  <c r="J47" i="4"/>
  <c r="M47" i="4"/>
  <c r="N47" i="4"/>
  <c r="C48" i="4"/>
  <c r="F48" i="4"/>
  <c r="G48" i="4" s="1"/>
  <c r="J48" i="4"/>
  <c r="M48" i="4"/>
  <c r="N48" i="4"/>
  <c r="C49" i="4"/>
  <c r="F49" i="4"/>
  <c r="G49" i="4" s="1"/>
  <c r="J49" i="4"/>
  <c r="M49" i="4"/>
  <c r="N49" i="4"/>
  <c r="C50" i="4"/>
  <c r="F50" i="4"/>
  <c r="G50" i="4" s="1"/>
  <c r="J50" i="4"/>
  <c r="M50" i="4"/>
  <c r="N50" i="4"/>
  <c r="C51" i="4"/>
  <c r="F51" i="4"/>
  <c r="G51" i="4" s="1"/>
  <c r="J51" i="4"/>
  <c r="M51" i="4"/>
  <c r="N51" i="4"/>
  <c r="C52" i="4"/>
  <c r="F52" i="4"/>
  <c r="G52" i="4" s="1"/>
  <c r="J52" i="4"/>
  <c r="M52" i="4"/>
  <c r="N52" i="4"/>
  <c r="C53" i="4"/>
  <c r="F53" i="4"/>
  <c r="G53" i="4" s="1"/>
  <c r="J53" i="4"/>
  <c r="M53" i="4"/>
  <c r="N53" i="4"/>
  <c r="C54" i="4"/>
  <c r="F54" i="4"/>
  <c r="G54" i="4" s="1"/>
  <c r="J54" i="4"/>
  <c r="M54" i="4"/>
  <c r="N54" i="4"/>
  <c r="C55" i="4"/>
  <c r="F55" i="4"/>
  <c r="G55" i="4" s="1"/>
  <c r="J55" i="4"/>
  <c r="M55" i="4"/>
  <c r="N55" i="4"/>
  <c r="C56" i="4"/>
  <c r="F56" i="4"/>
  <c r="G56" i="4" s="1"/>
  <c r="J56" i="4"/>
  <c r="M56" i="4"/>
  <c r="N56" i="4"/>
  <c r="C57" i="4"/>
  <c r="F57" i="4"/>
  <c r="G57" i="4" s="1"/>
  <c r="J57" i="4"/>
  <c r="M57" i="4"/>
  <c r="N57" i="4"/>
  <c r="C58" i="4"/>
  <c r="F58" i="4"/>
  <c r="G58" i="4" s="1"/>
  <c r="J58" i="4"/>
  <c r="M58" i="4"/>
  <c r="N58" i="4"/>
  <c r="C59" i="4"/>
  <c r="F59" i="4"/>
  <c r="G59" i="4" s="1"/>
  <c r="J59" i="4"/>
  <c r="M59" i="4"/>
  <c r="N59" i="4"/>
  <c r="C60" i="4"/>
  <c r="F60" i="4"/>
  <c r="G60" i="4" s="1"/>
  <c r="J60" i="4"/>
  <c r="M60" i="4"/>
  <c r="N60" i="4"/>
  <c r="C61" i="4"/>
  <c r="F61" i="4"/>
  <c r="G61" i="4" s="1"/>
  <c r="J61" i="4"/>
  <c r="M61" i="4"/>
  <c r="N61" i="4"/>
  <c r="C62" i="4"/>
  <c r="F62" i="4"/>
  <c r="G62" i="4" s="1"/>
  <c r="J62" i="4"/>
  <c r="M62" i="4"/>
  <c r="N62" i="4"/>
  <c r="C63" i="4"/>
  <c r="F63" i="4"/>
  <c r="G63" i="4" s="1"/>
  <c r="J63" i="4"/>
  <c r="M63" i="4"/>
  <c r="N63" i="4"/>
  <c r="C64" i="4"/>
  <c r="F64" i="4"/>
  <c r="G64" i="4" s="1"/>
  <c r="J64" i="4"/>
  <c r="M64" i="4"/>
  <c r="N64" i="4"/>
  <c r="C65" i="4"/>
  <c r="F65" i="4"/>
  <c r="G65" i="4" s="1"/>
  <c r="J65" i="4"/>
  <c r="M65" i="4"/>
  <c r="N65" i="4"/>
  <c r="C66" i="4"/>
  <c r="F66" i="4"/>
  <c r="G66" i="4" s="1"/>
  <c r="J66" i="4"/>
  <c r="M66" i="4"/>
  <c r="N66" i="4"/>
  <c r="C67" i="4"/>
  <c r="F67" i="4"/>
  <c r="G67" i="4" s="1"/>
  <c r="J67" i="4"/>
  <c r="M67" i="4"/>
  <c r="N67" i="4"/>
  <c r="C68" i="4"/>
  <c r="F68" i="4"/>
  <c r="G68" i="4" s="1"/>
  <c r="J68" i="4"/>
  <c r="M68" i="4"/>
  <c r="N68" i="4"/>
  <c r="C69" i="4"/>
  <c r="F69" i="4"/>
  <c r="G69" i="4" s="1"/>
  <c r="J69" i="4"/>
  <c r="M69" i="4"/>
  <c r="N69" i="4"/>
  <c r="C70" i="4"/>
  <c r="F70" i="4"/>
  <c r="G70" i="4" s="1"/>
  <c r="J70" i="4"/>
  <c r="M70" i="4"/>
  <c r="N70" i="4" s="1"/>
  <c r="C71" i="4"/>
  <c r="F71" i="4"/>
  <c r="G71" i="4"/>
  <c r="J71" i="4"/>
  <c r="M71" i="4"/>
  <c r="N71" i="4" s="1"/>
  <c r="C72" i="4"/>
  <c r="F72" i="4"/>
  <c r="G72" i="4"/>
  <c r="J72" i="4"/>
  <c r="M72" i="4"/>
  <c r="N72" i="4" s="1"/>
  <c r="C73" i="4"/>
  <c r="F73" i="4"/>
  <c r="G73" i="4"/>
  <c r="J73" i="4"/>
  <c r="M73" i="4"/>
  <c r="N73" i="4" s="1"/>
  <c r="C74" i="4"/>
  <c r="F74" i="4"/>
  <c r="G74" i="4"/>
  <c r="J74" i="4"/>
  <c r="M74" i="4"/>
  <c r="N74" i="4" s="1"/>
  <c r="C75" i="4"/>
  <c r="F75" i="4"/>
  <c r="G75" i="4"/>
  <c r="J75" i="4"/>
  <c r="M75" i="4"/>
  <c r="N75" i="4" s="1"/>
  <c r="C76" i="4"/>
  <c r="F76" i="4"/>
  <c r="G76" i="4"/>
  <c r="J76" i="4"/>
  <c r="M76" i="4"/>
  <c r="N76" i="4" s="1"/>
  <c r="C77" i="4"/>
  <c r="F77" i="4"/>
  <c r="G77" i="4"/>
  <c r="J77" i="4"/>
  <c r="M77" i="4"/>
  <c r="N77" i="4" s="1"/>
  <c r="C78" i="4"/>
  <c r="F78" i="4"/>
  <c r="G78" i="4"/>
  <c r="J78" i="4"/>
  <c r="M78" i="4"/>
  <c r="N78" i="4" s="1"/>
  <c r="C79" i="4"/>
  <c r="F79" i="4"/>
  <c r="G79" i="4"/>
  <c r="J79" i="4"/>
  <c r="M79" i="4"/>
  <c r="N79" i="4" s="1"/>
  <c r="C80" i="4"/>
  <c r="F80" i="4"/>
  <c r="G80" i="4"/>
  <c r="J80" i="4"/>
  <c r="M80" i="4"/>
  <c r="N80" i="4" s="1"/>
  <c r="C81" i="4"/>
  <c r="F81" i="4"/>
  <c r="G81" i="4"/>
  <c r="J81" i="4"/>
  <c r="M81" i="4"/>
  <c r="N81" i="4" s="1"/>
  <c r="C82" i="4"/>
  <c r="F82" i="4"/>
  <c r="G82" i="4"/>
  <c r="J82" i="4"/>
  <c r="M82" i="4"/>
  <c r="N82" i="4" s="1"/>
  <c r="C83" i="4"/>
  <c r="F83" i="4"/>
  <c r="G83" i="4"/>
  <c r="J83" i="4"/>
  <c r="M83" i="4"/>
  <c r="N83" i="4" s="1"/>
  <c r="C84" i="4"/>
  <c r="F84" i="4"/>
  <c r="G84" i="4"/>
  <c r="J84" i="4"/>
  <c r="M84" i="4"/>
  <c r="N84" i="4" s="1"/>
  <c r="C85" i="4"/>
  <c r="F85" i="4"/>
  <c r="G85" i="4"/>
  <c r="J85" i="4"/>
  <c r="M85" i="4"/>
  <c r="N85" i="4" s="1"/>
  <c r="C86" i="4"/>
  <c r="F86" i="4"/>
  <c r="G86" i="4"/>
  <c r="J86" i="4"/>
  <c r="M86" i="4"/>
  <c r="N86" i="4" s="1"/>
  <c r="C87" i="4"/>
  <c r="F87" i="4"/>
  <c r="G87" i="4"/>
  <c r="J87" i="4"/>
  <c r="M87" i="4"/>
  <c r="N87" i="4" s="1"/>
  <c r="C88" i="4"/>
  <c r="F88" i="4"/>
  <c r="G88" i="4"/>
  <c r="J88" i="4"/>
  <c r="M88" i="4"/>
  <c r="N88" i="4" s="1"/>
  <c r="C89" i="4"/>
  <c r="F89" i="4"/>
  <c r="G89" i="4"/>
  <c r="J89" i="4"/>
  <c r="M89" i="4"/>
  <c r="N89" i="4" s="1"/>
  <c r="C90" i="4"/>
  <c r="F90" i="4"/>
  <c r="G90" i="4"/>
  <c r="J90" i="4"/>
  <c r="M90" i="4"/>
  <c r="N90" i="4" s="1"/>
  <c r="C91" i="4"/>
  <c r="F91" i="4"/>
  <c r="G91" i="4"/>
  <c r="J91" i="4"/>
  <c r="M91" i="4"/>
  <c r="N91" i="4" s="1"/>
  <c r="C92" i="4"/>
  <c r="F92" i="4"/>
  <c r="G92" i="4"/>
  <c r="J92" i="4"/>
  <c r="M92" i="4"/>
  <c r="N92" i="4" s="1"/>
  <c r="C93" i="4"/>
  <c r="F93" i="4"/>
  <c r="G93" i="4"/>
  <c r="J93" i="4"/>
  <c r="M93" i="4"/>
  <c r="N93" i="4" s="1"/>
  <c r="C94" i="4"/>
  <c r="F94" i="4"/>
  <c r="G94" i="4"/>
  <c r="J94" i="4"/>
  <c r="M94" i="4"/>
  <c r="N94" i="4" s="1"/>
  <c r="C95" i="4"/>
  <c r="F95" i="4"/>
  <c r="G95" i="4"/>
  <c r="J95" i="4"/>
  <c r="M95" i="4"/>
  <c r="N95" i="4" s="1"/>
  <c r="C96" i="4"/>
  <c r="F96" i="4"/>
  <c r="G96" i="4"/>
  <c r="J96" i="4"/>
  <c r="M96" i="4"/>
  <c r="N96" i="4" s="1"/>
  <c r="C97" i="4"/>
  <c r="F97" i="4"/>
  <c r="G97" i="4"/>
  <c r="J97" i="4"/>
  <c r="M97" i="4"/>
  <c r="N97" i="4" s="1"/>
  <c r="C98" i="4"/>
  <c r="F98" i="4"/>
  <c r="G98" i="4"/>
  <c r="J98" i="4"/>
  <c r="M98" i="4"/>
  <c r="N98" i="4" s="1"/>
  <c r="C99" i="4"/>
  <c r="F99" i="4"/>
  <c r="G99" i="4"/>
  <c r="J99" i="4"/>
  <c r="M99" i="4"/>
  <c r="N99" i="4" s="1"/>
  <c r="C100" i="4"/>
  <c r="F100" i="4"/>
  <c r="G100" i="4"/>
  <c r="J100" i="4"/>
  <c r="M100" i="4"/>
  <c r="N100" i="4" s="1"/>
  <c r="C101" i="4"/>
  <c r="F101" i="4"/>
  <c r="G101" i="4"/>
  <c r="J101" i="4"/>
  <c r="M101" i="4"/>
  <c r="N101" i="4" s="1"/>
  <c r="C102" i="4"/>
  <c r="F102" i="4"/>
  <c r="G102" i="4"/>
  <c r="J102" i="4"/>
  <c r="M102" i="4"/>
  <c r="N102" i="4" s="1"/>
  <c r="C103" i="4"/>
  <c r="F103" i="4"/>
  <c r="G103" i="4"/>
  <c r="J103" i="4"/>
  <c r="M103" i="4"/>
  <c r="N103" i="4" s="1"/>
  <c r="C104" i="4"/>
  <c r="F104" i="4"/>
  <c r="G104" i="4"/>
  <c r="J104" i="4"/>
  <c r="M104" i="4"/>
  <c r="N104" i="4" s="1"/>
  <c r="C105" i="4"/>
  <c r="F105" i="4"/>
  <c r="G105" i="4"/>
  <c r="J105" i="4"/>
  <c r="M105" i="4"/>
  <c r="N105" i="4" s="1"/>
  <c r="C106" i="4"/>
  <c r="F106" i="4"/>
  <c r="G106" i="4"/>
  <c r="J106" i="4"/>
  <c r="M106" i="4"/>
  <c r="N106" i="4" s="1"/>
  <c r="C107" i="4"/>
  <c r="F107" i="4"/>
  <c r="G107" i="4"/>
  <c r="J107" i="4"/>
  <c r="M107" i="4"/>
  <c r="N107" i="4" s="1"/>
  <c r="C108" i="4"/>
  <c r="F108" i="4"/>
  <c r="G108" i="4"/>
  <c r="J108" i="4"/>
  <c r="M108" i="4"/>
  <c r="N108" i="4" s="1"/>
  <c r="C109" i="4"/>
  <c r="F109" i="4"/>
  <c r="G109" i="4"/>
  <c r="J109" i="4"/>
  <c r="M109" i="4"/>
  <c r="N109" i="4" s="1"/>
  <c r="C110" i="4"/>
  <c r="F110" i="4"/>
  <c r="G110" i="4"/>
  <c r="J110" i="4"/>
  <c r="M110" i="4"/>
  <c r="N110" i="4" s="1"/>
  <c r="C111" i="4"/>
  <c r="F111" i="4"/>
  <c r="G111" i="4"/>
  <c r="J111" i="4"/>
  <c r="M111" i="4"/>
  <c r="N111" i="4" s="1"/>
  <c r="C112" i="4"/>
  <c r="F112" i="4"/>
  <c r="G112" i="4"/>
  <c r="J112" i="4"/>
  <c r="M112" i="4"/>
  <c r="N112" i="4" s="1"/>
  <c r="C113" i="4"/>
  <c r="F113" i="4"/>
  <c r="G113" i="4"/>
  <c r="J113" i="4"/>
  <c r="M113" i="4"/>
  <c r="N113" i="4" s="1"/>
  <c r="C114" i="4"/>
  <c r="F114" i="4"/>
  <c r="G114" i="4"/>
  <c r="J114" i="4"/>
  <c r="M114" i="4"/>
  <c r="N114" i="4" s="1"/>
  <c r="C115" i="4"/>
  <c r="F115" i="4"/>
  <c r="G115" i="4"/>
  <c r="J115" i="4"/>
  <c r="M115" i="4"/>
  <c r="N115" i="4" s="1"/>
  <c r="C116" i="4"/>
  <c r="F116" i="4"/>
  <c r="G116" i="4"/>
  <c r="J116" i="4"/>
  <c r="M116" i="4"/>
  <c r="N116" i="4" s="1"/>
  <c r="C117" i="4"/>
  <c r="F117" i="4"/>
  <c r="G117" i="4"/>
  <c r="J117" i="4"/>
  <c r="M117" i="4"/>
  <c r="N117" i="4" s="1"/>
  <c r="C118" i="4"/>
  <c r="G118" i="4" s="1"/>
  <c r="F118" i="4"/>
  <c r="J118" i="4"/>
  <c r="M118" i="4"/>
  <c r="N118" i="4" s="1"/>
  <c r="C119" i="4"/>
  <c r="F119" i="4"/>
  <c r="G119" i="4"/>
  <c r="J119" i="4"/>
  <c r="M119" i="4"/>
  <c r="N119" i="4" s="1"/>
  <c r="C120" i="4"/>
  <c r="F120" i="4"/>
  <c r="G120" i="4"/>
  <c r="J120" i="4"/>
  <c r="M120" i="4"/>
  <c r="N120" i="4" s="1"/>
  <c r="C121" i="4"/>
  <c r="F121" i="4"/>
  <c r="G121" i="4"/>
  <c r="J121" i="4"/>
  <c r="M121" i="4"/>
  <c r="N121" i="4" s="1"/>
  <c r="C122" i="4"/>
  <c r="F122" i="4"/>
  <c r="G122" i="4"/>
  <c r="J122" i="4"/>
  <c r="M122" i="4"/>
  <c r="N122" i="4" s="1"/>
  <c r="C123" i="4"/>
  <c r="F123" i="4"/>
  <c r="G123" i="4"/>
  <c r="J123" i="4"/>
  <c r="M123" i="4"/>
  <c r="N123" i="4" s="1"/>
  <c r="C124" i="4"/>
  <c r="F124" i="4"/>
  <c r="G124" i="4"/>
  <c r="J124" i="4"/>
  <c r="M124" i="4"/>
  <c r="N124" i="4" s="1"/>
  <c r="C125" i="4"/>
  <c r="F125" i="4"/>
  <c r="G125" i="4"/>
  <c r="J125" i="4"/>
  <c r="M125" i="4"/>
  <c r="N125" i="4" s="1"/>
  <c r="C126" i="4"/>
  <c r="F126" i="4"/>
  <c r="G126" i="4"/>
  <c r="J126" i="4"/>
  <c r="M126" i="4"/>
  <c r="N126" i="4" s="1"/>
  <c r="C127" i="4"/>
  <c r="F127" i="4"/>
  <c r="G127" i="4"/>
  <c r="J127" i="4"/>
  <c r="M127" i="4"/>
  <c r="N127" i="4" s="1"/>
  <c r="C128" i="4"/>
  <c r="G128" i="4" s="1"/>
  <c r="F128" i="4"/>
  <c r="J128" i="4"/>
  <c r="M128" i="4"/>
  <c r="N128" i="4" s="1"/>
  <c r="C129" i="4"/>
  <c r="F129" i="4"/>
  <c r="G129" i="4"/>
  <c r="J129" i="4"/>
  <c r="M129" i="4"/>
  <c r="N129" i="4" s="1"/>
  <c r="C136" i="4"/>
  <c r="G136" i="4" s="1"/>
  <c r="C137" i="4"/>
  <c r="F137" i="4"/>
  <c r="G137" i="4"/>
  <c r="C138" i="4"/>
  <c r="C139" i="4"/>
  <c r="F139" i="4"/>
  <c r="G139" i="4"/>
  <c r="C140" i="4"/>
  <c r="F140" i="4"/>
  <c r="G140" i="4" s="1"/>
  <c r="C141" i="4"/>
  <c r="F141" i="4"/>
  <c r="G141" i="4"/>
  <c r="C142" i="4"/>
  <c r="F142" i="4"/>
  <c r="G142" i="4" s="1"/>
  <c r="C143" i="4"/>
  <c r="F143" i="4"/>
  <c r="G143" i="4"/>
  <c r="C144" i="4"/>
  <c r="F144" i="4"/>
  <c r="G144" i="4" s="1"/>
  <c r="C145" i="4"/>
  <c r="F145" i="4"/>
  <c r="G145" i="4"/>
</calcChain>
</file>

<file path=xl/sharedStrings.xml><?xml version="1.0" encoding="utf-8"?>
<sst xmlns="http://schemas.openxmlformats.org/spreadsheetml/2006/main" count="6169" uniqueCount="692">
  <si>
    <t xml:space="preserve">Державне статистичне спостереження </t>
  </si>
  <si>
    <t>ЗВІТ
про чисельність пенсіонерів і суми призначених місячних пенсій</t>
  </si>
  <si>
    <t xml:space="preserve">на </t>
  </si>
  <si>
    <t>01.01.2019</t>
  </si>
  <si>
    <t>Подають:</t>
  </si>
  <si>
    <t>Терміни подання</t>
  </si>
  <si>
    <t>Форма № 6-ПФ</t>
  </si>
  <si>
    <t>Управління Пенсійного фонду України в районах, містах і районах у містах</t>
  </si>
  <si>
    <t>ЗАТВЕРДЖЕНО
Наказ Пенсійного фонду
України
та Державного комітету
статистики України
від 29.12.2003 р. № 127/471</t>
  </si>
  <si>
    <t>– головним управлінням Пенсійного фонду України в Автономній Республіці Крим, областях, містах Києві та Севастополі</t>
  </si>
  <si>
    <t>5 лютого</t>
  </si>
  <si>
    <t>– районним,міським відділам статистики</t>
  </si>
  <si>
    <t>25 лютого</t>
  </si>
  <si>
    <t>Головні управління Пенсійного фонду України в Автономній Республіці Крим, областях, містах Києві та Севастополі</t>
  </si>
  <si>
    <t>– Пенсійному фонду України</t>
  </si>
  <si>
    <t>– головному управлінню статистики в Автономній Республіці Крим, обласним, Київському та Севастопольському міським управлінням статистики зведену інформацію по регіону та районах</t>
  </si>
  <si>
    <t>Поштова</t>
  </si>
  <si>
    <t>Річна</t>
  </si>
  <si>
    <t>Пенсійний фонд України зведену інформацію по Україні та регіонах</t>
  </si>
  <si>
    <t>– Державному комітету статистики України</t>
  </si>
  <si>
    <t>10 квітня</t>
  </si>
  <si>
    <t>Найменування організації-складача інформації</t>
  </si>
  <si>
    <t xml:space="preserve">Головне управління ПФУ в </t>
  </si>
  <si>
    <t>Поштова адреса</t>
  </si>
  <si>
    <t>Код форми документа за ДКУД</t>
  </si>
  <si>
    <t>Коди організації-складача</t>
  </si>
  <si>
    <t>за ЄДРПОУ</t>
  </si>
  <si>
    <t>території (КОАТУУ)</t>
  </si>
  <si>
    <t>виду економічної діяльності (КВЕД)</t>
  </si>
  <si>
    <t>форми власності (КФВ)</t>
  </si>
  <si>
    <t>організаційно-правової форми господарювання (КОПФГ)</t>
  </si>
  <si>
    <t>міністерства, іншого центрального органу, якому підпорядкована організація складач інформації (СПОДУ)*</t>
  </si>
  <si>
    <t>КС</t>
  </si>
  <si>
    <t>* тільки для підприємств державної форми власності</t>
  </si>
  <si>
    <t>№№ рядків</t>
  </si>
  <si>
    <t>Загальна сума призначених пенсій, тис.грн.</t>
  </si>
  <si>
    <t>Середні розміри призначених місячних пенсій, грн.</t>
  </si>
  <si>
    <t>Новопризначені пенсії</t>
  </si>
  <si>
    <t>Чисельність пенсіонерів, які пеербувають на обліку в органах Пенсійного фонду України (осіб)</t>
  </si>
  <si>
    <t>Місячних пенсій з урахуванням надбавок, підвищень</t>
  </si>
  <si>
    <t>місячних пенсій з урахуванням надбавок, підвищень, державної адресної допомоги</t>
  </si>
  <si>
    <t>місячних пенсій з урахуванням надбавок, підвищень, державної адресної допомоги та пенсій за особливі заслуги</t>
  </si>
  <si>
    <t>місячних пенсій з урахуванням надбавок, підвищень, державної адресної допомоги, пенсій за особливі заслуги, доплат згідно ЗУ "Про про підвищення престижності шахтарської праці"</t>
  </si>
  <si>
    <t>Загальна сума призначених пенсій, з урахуванням індексації, всього</t>
  </si>
  <si>
    <t>Чисельність пенсіонерів, які перебувають на обліку в органах Пенсійного фонду України (осіб)</t>
  </si>
  <si>
    <t>Загальна сума призначених місячних пенсій разом з цільовою грошовою допомогою, щомісччною державною адресною допомогою до пенсії, надбавкою за особливі заслуги перед Україною, державною соціальною допомогою з урахуванням індексації та обмеження, тис.грн.</t>
  </si>
  <si>
    <t>Середній розмір призначених місячних пенсій разом з цільовою грошовою допомогою, щомісячною державною адресною допомогою до пенсії, надбавкою за особливі заслуги перед Україною, державною соціальною допомогою з урахуванням індексації, грн. коп.</t>
  </si>
  <si>
    <t>всього</t>
  </si>
  <si>
    <t>у тому числі основного розміру</t>
  </si>
  <si>
    <t xml:space="preserve">                                                                                                                                                                                               </t>
  </si>
  <si>
    <t>А</t>
  </si>
  <si>
    <t>Б</t>
  </si>
  <si>
    <t>Всього пенсiонерiв (рядки 5+ 167+ 195+ 236+ 244+ 252+ 253+ 254+ 262+ 270+ 279+ 282+ 291+ 299+ 300+ 3001+301) 
 у тому числi:</t>
  </si>
  <si>
    <t xml:space="preserve">Жiнок                                </t>
  </si>
  <si>
    <t xml:space="preserve">Iз рядка 2 - iнвалiдiв               </t>
  </si>
  <si>
    <t>Iз загальної чисельностi пенсiонерiв (рядок1)
 - проживають у сiльськiй мiсцевостi (рядки 58+ 115+ 134+ 150+ 172+ 177+ 194+ 217+ 233+ 317)</t>
  </si>
  <si>
    <t>I. ЗАКОН УКРАЇНИ "ПРО ЗАГАЛЬНООБОВ’ЯЗКОВЕ ДЕРЖАВНЕ ПЕНСІЙНЕ СТРАХУВАННЯ"</t>
  </si>
  <si>
    <t>Всього пенсіонерів (рядки 6+110+128+135) 
з них:</t>
  </si>
  <si>
    <t>1.За віком  у солідарній системі,  всього (рядки 7+8+9+10+11+12)
(59+60+61+62+63+64+65+66+67+68)</t>
  </si>
  <si>
    <t xml:space="preserve">    </t>
  </si>
  <si>
    <t xml:space="preserve">у тому числі призначено пенсію у розмірах:
а) нижче мінімальної пенсії за віком </t>
  </si>
  <si>
    <t>б) у мінімальному розмірі</t>
  </si>
  <si>
    <t>в) вище одного мінімального до двох мінімальних розмірів включно</t>
  </si>
  <si>
    <t>г) вище двох мінімальних до трьох мінімальних розмірів включно</t>
  </si>
  <si>
    <t>д) вище трьох мінімальних розмірів до чотирьох мінімальних розмірів включно</t>
  </si>
  <si>
    <t>є) вище чотирьох мінімальних розмірів</t>
  </si>
  <si>
    <t>Із загального числа пенсіонерів за віком із рядка 6  одержують пенсію:
а) при страховому стажі більше 20 років та менше 30 років у жінок та більше 25 років та менше 35 років – у чоловіків</t>
  </si>
  <si>
    <t>б) за роботу у сільському господарстві</t>
  </si>
  <si>
    <t xml:space="preserve">в) при страховому стажі менше 20 років у жінок та 25 років – у чоловіків </t>
  </si>
  <si>
    <t>Із загального числа пенсіонерів за віком у солідарній системі (рядок 6) жінки, яким виповнилося 55 років і яким призначено дострокову пенсію за віком згідго із пунктом 7-2 розділу ХV Закону України “Про загальнообов'язкове державне пенсійне страхування”</t>
  </si>
  <si>
    <t>З рядка 1511 жінки, яким станом на звітну дату припинено зменшення розміру пенсії згідно із пунктом 7-2 розділу XV Закону України “Про загальнообов’язкове державне пенсійне страхування”</t>
  </si>
  <si>
    <t xml:space="preserve">Із загального числа пенсіонерів за віком у солідарній системі  (рядок 6 ) -  одержують пенсію на пільгових умовах сума рядків 17+21+25+29+30+31+32+33+34+35+39+46+49+52+55) </t>
  </si>
  <si>
    <r>
      <rPr>
        <i/>
        <sz val="8"/>
        <rFont val="Times New Roman"/>
        <family val="1"/>
        <charset val="204"/>
      </rPr>
      <t xml:space="preserve">з них:
</t>
    </r>
    <r>
      <rPr>
        <sz val="8"/>
        <rFont val="Times New Roman"/>
        <family val="1"/>
        <charset val="204"/>
      </rPr>
      <t>за списком N1 (ст.13 пункт а) Закону України “Про пенсійне забезпечення"</t>
    </r>
  </si>
  <si>
    <r>
      <rPr>
        <sz val="8"/>
        <rFont val="Times New Roman"/>
        <family val="1"/>
        <charset val="204"/>
      </rPr>
      <t xml:space="preserve">    </t>
    </r>
    <r>
      <rPr>
        <i/>
        <sz val="8"/>
        <rFont val="Times New Roman"/>
        <family val="1"/>
        <charset val="204"/>
      </rPr>
      <t xml:space="preserve">у тому числі:
</t>
    </r>
    <r>
      <rPr>
        <sz val="8"/>
        <rFont val="Times New Roman"/>
        <family val="1"/>
        <charset val="204"/>
      </rPr>
      <t xml:space="preserve">    жінки у віці до 55 років</t>
    </r>
  </si>
  <si>
    <t xml:space="preserve">    чоловіки у віці до 60 років</t>
  </si>
  <si>
    <t>Із рядка 17 – одержують пільгові пенсії, призначені відповідно до ст.100 Закону України „Про пенсійне забезпечення”</t>
  </si>
  <si>
    <t>чоловіки у віці до 60 років</t>
  </si>
  <si>
    <t xml:space="preserve"> Із рядка 17 - одержують пенсію при неповному  пільговому стажі</t>
  </si>
  <si>
    <t>працівники, зайняті на підземних і відкритих гірничих роботах (ст.14 Закону України "Про пенсійне забезпечення")</t>
  </si>
  <si>
    <t>Із рядка 21 – пенсія призначена із скороченням віку (частина 2 ст.14 Закону України «Про пенсійне забезпечення»)</t>
  </si>
  <si>
    <t>за списком N2 (ст.13 пункт б)  Закону України “Про пенсійне забезпечення”</t>
  </si>
  <si>
    <t>у тому числі при неповному пільговому стажі</t>
  </si>
  <si>
    <t>із рядків 17 і 25 – жінки</t>
  </si>
  <si>
    <t>Із рядків 17 і 21 – пенсіонери, які працювали на підземних роботах</t>
  </si>
  <si>
    <t>трактористи-машиністи (чоловіки)</t>
  </si>
  <si>
    <t>жінки, які працювали трактористами-машиністами</t>
  </si>
  <si>
    <t>жінки, які працювали доярками, свинарками-операторами</t>
  </si>
  <si>
    <t>жінки, зайняті на вирощуванні, збиранні та післязбиральній обробці тютюну</t>
  </si>
  <si>
    <t>Жінки - робітниці текстильного виробництва</t>
  </si>
  <si>
    <t>жінки, які працювали у сільськогосподарському виробництві та виховали п’ятеро та більше дітей</t>
  </si>
  <si>
    <t>водії міського пасажирського транспорту</t>
  </si>
  <si>
    <t>Пенсіонери, які одержують пенсію на пільгових умовах і враховані у  рядках 25,29,30,31,32,33,34,35</t>
  </si>
  <si>
    <t>Військовослужбовці, особи начальницького і рядового складу органів внутрішніх справ (дружини, чоловіки, батьки) які мають право на призначення дострокової пенсії за віком</t>
  </si>
  <si>
    <r>
      <rPr>
        <sz val="8"/>
        <rFont val="Times New Roman"/>
        <family val="1"/>
        <charset val="204"/>
      </rPr>
      <t xml:space="preserve">     </t>
    </r>
    <r>
      <rPr>
        <i/>
        <sz val="8"/>
        <rFont val="Times New Roman"/>
        <family val="1"/>
        <charset val="204"/>
      </rPr>
      <t xml:space="preserve">з них:
</t>
    </r>
    <r>
      <rPr>
        <sz val="8"/>
        <rFont val="Times New Roman"/>
        <family val="1"/>
        <charset val="204"/>
      </rPr>
      <t>інваліди війни (включаючи тих, що перейшли з пенсії за  інвалідністю) (41+42+43)</t>
    </r>
  </si>
  <si>
    <r>
      <rPr>
        <i/>
        <sz val="8"/>
        <rFont val="Times New Roman"/>
        <family val="1"/>
        <charset val="204"/>
      </rPr>
      <t xml:space="preserve">у тому числі:
</t>
    </r>
    <r>
      <rPr>
        <sz val="8"/>
        <rFont val="Times New Roman"/>
        <family val="1"/>
        <charset val="204"/>
      </rPr>
      <t>І  групи</t>
    </r>
  </si>
  <si>
    <t>ІІ  групи</t>
  </si>
  <si>
    <t>ІІІ групи</t>
  </si>
  <si>
    <r>
      <rPr>
        <sz val="8"/>
        <rFont val="Times New Roman"/>
        <family val="1"/>
        <charset val="204"/>
      </rPr>
      <t xml:space="preserve">    із рядка 39</t>
    </r>
    <r>
      <rPr>
        <i/>
        <sz val="8"/>
        <rFont val="Times New Roman"/>
        <family val="1"/>
        <charset val="204"/>
      </rPr>
      <t xml:space="preserve">:
</t>
    </r>
    <r>
      <rPr>
        <sz val="8"/>
        <rFont val="Times New Roman"/>
        <family val="1"/>
        <charset val="204"/>
      </rPr>
      <t xml:space="preserve">    жінки у віці до 55 років</t>
    </r>
  </si>
  <si>
    <t>багатодітні матері та матері (батьки) інвалідів з дитинства</t>
  </si>
  <si>
    <t>батьки  iнвалiдiв з дитинства</t>
  </si>
  <si>
    <t>ліліпути і диспропорційні карлики</t>
  </si>
  <si>
    <t>сліпі</t>
  </si>
  <si>
    <t>особи, що працювали на Крайній Півночі та у місцевостях,  прирівнених до Крайньої Півночі</t>
  </si>
  <si>
    <t>Із загального числа пенсіонерів за віком (рядок 6)
проживають у сільській місцевості</t>
  </si>
  <si>
    <t>жінки у віці до 55 років</t>
  </si>
  <si>
    <t>жінки у віці 55-59 років</t>
  </si>
  <si>
    <t>жінки у віці 60-69 років</t>
  </si>
  <si>
    <t>жінки у віці 70-79 років</t>
  </si>
  <si>
    <t>жінки у віці 80 років і старше</t>
  </si>
  <si>
    <t>чоловіки у віці 60-64 років</t>
  </si>
  <si>
    <t>чоловіки у віці 65-69 років</t>
  </si>
  <si>
    <t>чоловіки у віці 70-79 років</t>
  </si>
  <si>
    <t>чоловіки у віці 80 років і старші</t>
  </si>
  <si>
    <t>Пенсіонери, які набули права на надбавку до пенсії за кожний повний рік страхового стажу понад 25 (35) років у чоловіків і 20 (30) років у жінок згідно із статтею 28 Закону України “Про загальнообов”язкове державне пенсійне страхування”, всього (рядки 70+71+72+73+74+75+76+77+78+79+80+81+82+83+84+85)</t>
  </si>
  <si>
    <t xml:space="preserve">               у тому числі:
у розмірі 1%- 9% основного розміру пенсії</t>
  </si>
  <si>
    <t>у розмірі 10% основного розміру пенсії</t>
  </si>
  <si>
    <t>у розмірі 11%-19% основного розміру пенсії</t>
  </si>
  <si>
    <t>у розмірі 20% основного розміру пенсії</t>
  </si>
  <si>
    <t>у розмірі 21%-29% основного розміру пенсії</t>
  </si>
  <si>
    <t>у розмірі 30% основного розміру пенсії</t>
  </si>
  <si>
    <t>у розмірі 31%-35% основного розміру пенсії</t>
  </si>
  <si>
    <t>у розмірі 36%-39% основного розміру пенсії</t>
  </si>
  <si>
    <t>у розмірі 40% основного розміру пенсії</t>
  </si>
  <si>
    <t>у розмірі 41%-45% основного розміру пенсії</t>
  </si>
  <si>
    <t>у розмірі від 46% до 49% основного розміру пенсії</t>
  </si>
  <si>
    <t>у розмірі 50% основного розміру пенсії</t>
  </si>
  <si>
    <t>у розмірі 51%-55% основного розміру пенсії</t>
  </si>
  <si>
    <t>у розмірі 56%-59% основного розміру пенсії</t>
  </si>
  <si>
    <t>у розмірі 60% основного розміру пенсії</t>
  </si>
  <si>
    <t>у розмірі 61%-65% основного розміру пенсії</t>
  </si>
  <si>
    <t>Пенсіонери, які набули права на надбавку до пенсії за роботу після досягнення пенсійного віку згідно із статтею 29 Закону України “Про загальнообов”язкове державне пенсійне страхування”</t>
  </si>
  <si>
    <t>Пенсіонери, яким призначено пенсію за віком з відстрочкою часу її призначення згідно із  частиною 1 статті 29 Закону України “Про загальнообов'язкове державне пенсійне страхування”</t>
  </si>
  <si>
    <t>у тому числі: 
з пiдвищенням розмiру пенсiї за вiком на 0,5% за кожний повний мiсяць страхового стажу пiсля досягнення пенсiйного вiку у разi вiдстрочення виходу на пенсiю на строк: - до 1 року</t>
  </si>
  <si>
    <t>з підвищенням розміру пенсії за віком на 0,5%  - від 1 року до 2 років</t>
  </si>
  <si>
    <t>з підвищенням розміру пенсії за віком на 0,5%  - від 2 років до 5 років включно</t>
  </si>
  <si>
    <t>з підвищенням розміру пенсії за віком на 0,75  -  понад 5 років</t>
  </si>
  <si>
    <t>Пенсіонери, яким встановлено підвищення розміру пенсії за більш пізній вихід на пенсію згідно із частиною 3 статті 29 Закону України “Про загальнообов'язкове державне пенсійне страхування”</t>
  </si>
  <si>
    <t>Пенсіонери, які набули право на надбавку до пенсії за роботу після досягнення пенсійного віку  згідно із Законом України «Про пенсійне забезпечення», всього (98+99+100+101)</t>
  </si>
  <si>
    <t xml:space="preserve">     у тому числі:
у розмірі 10% основної пенсії</t>
  </si>
  <si>
    <t>у розмірі 20% основної пенсії</t>
  </si>
  <si>
    <t>у розмірі 30% основної пенсії</t>
  </si>
  <si>
    <t>у розмірі 40% основної пенсії</t>
  </si>
  <si>
    <t>Із загального числа пенсіонерів за віком (рядок 6):
а) інваліди війни,  які отримують пенсію за віком, всього  (103+104+105)</t>
  </si>
  <si>
    <t>б) інваліди,  які одержують пенсію за віком (крім інвалідів війни), всього (рядки 107+108+109)</t>
  </si>
  <si>
    <t>2. Всього пенсіонерів по інвалідності в солідарній системі ( рядки 111+112+113), (117+119+123)</t>
  </si>
  <si>
    <r>
      <rPr>
        <i/>
        <sz val="8"/>
        <rFont val="Times New Roman"/>
        <family val="1"/>
        <charset val="204"/>
      </rPr>
      <t xml:space="preserve">Із рядка 110:
</t>
    </r>
    <r>
      <rPr>
        <sz val="8"/>
        <rFont val="Times New Roman"/>
        <family val="1"/>
        <charset val="204"/>
      </rPr>
      <t>- одержують пенсію по інвалідності у мінімальному розмірі</t>
    </r>
  </si>
  <si>
    <t>ІІ групи</t>
  </si>
  <si>
    <t>- одержують пенсію по інвалідності у розмірі пенсії за віком у мінімальному розмірі:</t>
  </si>
  <si>
    <t xml:space="preserve">Із загального числа пенсіонерів за інвалідністю  (із рядка 110) одержують пенсію:
а) за роботу в сільському господарстві </t>
  </si>
  <si>
    <t xml:space="preserve">б) проживають у сільській місцевості </t>
  </si>
  <si>
    <t>в) за інвалідністю в розмірі пенсії за віком</t>
  </si>
  <si>
    <t>г) інваліди праці</t>
  </si>
  <si>
    <t>Із рядка 117 -  інваліди, які працювали на підземних роботах</t>
  </si>
  <si>
    <t>г) інваліди війни (120+121+122)</t>
  </si>
  <si>
    <r>
      <rPr>
        <i/>
        <sz val="8"/>
        <rFont val="Times New Roman"/>
        <family val="1"/>
        <charset val="204"/>
      </rPr>
      <t xml:space="preserve">з них:
</t>
    </r>
    <r>
      <rPr>
        <sz val="8"/>
        <rFont val="Times New Roman"/>
        <family val="1"/>
        <charset val="204"/>
      </rPr>
      <t>І  групи</t>
    </r>
  </si>
  <si>
    <t>д) інваліди, інвалідність яких настала під час проходження строкової військової служби</t>
  </si>
  <si>
    <t>е) за списком №1</t>
  </si>
  <si>
    <t>є) за списком №1  при неповному пільговому стажі</t>
  </si>
  <si>
    <t>Із загального числа інвалідів I і II груп (рядки 111,  112):
    жінки у віці до 55 років</t>
  </si>
  <si>
    <t>3. Пенсіонери у зв”язку із втратою годувальника  в солідарній системі (осіб) (рядки 129+130+131)</t>
  </si>
  <si>
    <t xml:space="preserve">      у тому числі у сім'ях:
з одним непрацездатним</t>
  </si>
  <si>
    <t>з двома непрацездатними</t>
  </si>
  <si>
    <t>з трьома або більше непрацездатними</t>
  </si>
  <si>
    <t>Із рядка 128 - діти – круглі сироти</t>
  </si>
  <si>
    <t xml:space="preserve">   з них віком старше 18 років</t>
  </si>
  <si>
    <t>Із загального числа пенсіонерів у разі втрати годувальника (рядок 128 ) одержують пенсію:
а)  за  роботу годувальника в сільському господарстві</t>
  </si>
  <si>
    <t>б) проживають у сільській місцевості</t>
  </si>
  <si>
    <t>г) інваліди (1342+1343+1344=1345+1346)</t>
  </si>
  <si>
    <t>Із рядка 1341:
– інваліди війни</t>
  </si>
  <si>
    <t>– інваліди праці</t>
  </si>
  <si>
    <t>4. Пенсіонери за вислугу років, всього (рядки 136+ 140+ 141+ 142+ 143+ 144+ 145+ 146+ 1461+ 147+ 148+ 149)</t>
  </si>
  <si>
    <r>
      <rPr>
        <sz val="8"/>
        <rFont val="Times New Roman"/>
        <family val="1"/>
        <charset val="204"/>
      </rPr>
      <t xml:space="preserve">   </t>
    </r>
    <r>
      <rPr>
        <i/>
        <sz val="8"/>
        <rFont val="Times New Roman"/>
        <family val="1"/>
        <charset val="204"/>
      </rPr>
      <t xml:space="preserve">з них:
</t>
    </r>
    <r>
      <rPr>
        <sz val="8"/>
        <rFont val="Times New Roman"/>
        <family val="1"/>
        <charset val="204"/>
      </rPr>
      <t>працівники авіації (137+138+139)</t>
    </r>
  </si>
  <si>
    <t>Із рядка 136:
а) льотчики-випробувачі</t>
  </si>
  <si>
    <t>б) льотчики цивільної авіації</t>
  </si>
  <si>
    <t xml:space="preserve">в) інші працівники авіації </t>
  </si>
  <si>
    <t>працівники залізничного транспорту та метрополітену</t>
  </si>
  <si>
    <t>водії вантажних автомобілів</t>
  </si>
  <si>
    <t>працівники геологічних експедицій</t>
  </si>
  <si>
    <t>працівники лісозаготівель і лісосплаву</t>
  </si>
  <si>
    <t>механізатори (докери-механізатори) в портах</t>
  </si>
  <si>
    <t>працівники плавскладу</t>
  </si>
  <si>
    <t>працівники освіти</t>
  </si>
  <si>
    <t>працівники охорони здоров'я</t>
  </si>
  <si>
    <t>працівники соціального забезпечення населення у будинках- інтернатах</t>
  </si>
  <si>
    <t>спортсмени</t>
  </si>
  <si>
    <t>артисти</t>
  </si>
  <si>
    <t>Із загального числа пенсіонерів за вислугу років (рядок 135):
а) проживають у сільській місцевості :</t>
  </si>
  <si>
    <t>б) жінки у віці до 55 років</t>
  </si>
  <si>
    <t>д) чоловіки у віці до 60 років</t>
  </si>
  <si>
    <t>г) інваліди (157+158=154+155+156)</t>
  </si>
  <si>
    <t>Із рядка 153:
– інваліди війни</t>
  </si>
  <si>
    <t xml:space="preserve">Із загального числа пенсіонерів, яким пенсію призначено відповідно до  Закону України «Про загальнообов’язкове державне пенсійне страхування» (рядок 5):
Пенсіонери, яким згідно зі  ст.21а, 33а, Закону України “Про пенсійне забезпечення” установлена надбавка на утриманців </t>
  </si>
  <si>
    <t>Кількість утриманців, на яких установлені надбавки (осіб),  всього</t>
  </si>
  <si>
    <t>з них - діти до 18 років</t>
  </si>
  <si>
    <t>Пенсіонери, яким установлена надбавка на догляд за ними:
– відповідно до ст.21 б</t>
  </si>
  <si>
    <t>– відповідно до ст.33 б</t>
  </si>
  <si>
    <t>Пенсіонери, яким призначено грошову допомогу у розмірі десяти місячних пенсій згідно із п. 7-1 розділу ХV Закону України “Про загальнообов'язкове державне пенсійне страхування”</t>
  </si>
  <si>
    <t>ІI. ЗАКОН УКРАЇНИ "ПРО  ПЕНСІЙНЕ ЗАБЕЗПЕЧЕННЯ"</t>
  </si>
  <si>
    <t xml:space="preserve">Всього пенсіонерів
(167=168+173+178) </t>
  </si>
  <si>
    <t>1. Пенсіонери за інвалідністю від нещасного випадку на виробництві або професійного захворювання (169+170+171)</t>
  </si>
  <si>
    <t>Із рядка 168:
– інваліди війни</t>
  </si>
  <si>
    <t>– проживають у сільській місцевості</t>
  </si>
  <si>
    <t>2. Пенсіонери у зв’язку із втратою годувальника, який помер внаслідок нещасного випадку на виробництві або професійного захворювання (осіб)
(174+175+176)</t>
  </si>
  <si>
    <t xml:space="preserve">      у тому числі:
з одним непрацездатним</t>
  </si>
  <si>
    <t>з трьома і більше непрацездатними</t>
  </si>
  <si>
    <t>Із рядка 173 – проживають у сільській місцевості</t>
  </si>
  <si>
    <t>3. Пенсіонери, які одержують соціальні пенсії (рядки 179+183+184+190+192+193)</t>
  </si>
  <si>
    <t xml:space="preserve">    у тому числі:
Інваліди з дитинства (рядки 180+181+182)</t>
  </si>
  <si>
    <t>Діти до 18 років</t>
  </si>
  <si>
    <t>Інваліди, при відсутності права на пенсію за віком (185+186+187)</t>
  </si>
  <si>
    <t>Із загального числа інвалідів I та II груп (рядки 180,181,185,186)
  жінки у віці до 55 років</t>
  </si>
  <si>
    <t xml:space="preserve">  чоловіки у віці до 60 років</t>
  </si>
  <si>
    <t>Особи, які досягли  віку і не набули права на пенсію за віком (чоловіки - 60 років; жінки – 55 років)</t>
  </si>
  <si>
    <t xml:space="preserve">      у тому числі:
особи, які не набули права на  пенсію за віком без поважних причин</t>
  </si>
  <si>
    <t>Матері-героїні, яким присвоєно звання “Мати-героїня</t>
  </si>
  <si>
    <t>Діти у разі втрати годувальника</t>
  </si>
  <si>
    <t>Із рядка 178 - проживають у сільській  місцевості</t>
  </si>
  <si>
    <t>ІII. ЗАКОН УКРАЇНИ "ПРО ПЕНСІЙНЕ ЗАБЕЗПЕЧЕННЯ ОСІБ, ЗВІЛЬНЕНИХ З ВІЙСЬКОВОЇ СЛУЖБИ, ТА ДЕЯКИХ ІНШИХ ОСІБ”</t>
  </si>
  <si>
    <t>Пенсіонери-військовослужбовці та  їхні  сім'ї, які одержують пенсії в органах Пенсійного фонду
 (рядки 196+229)</t>
  </si>
  <si>
    <r>
      <rPr>
        <sz val="8"/>
        <rFont val="Times New Roman"/>
        <family val="1"/>
        <charset val="204"/>
      </rPr>
      <t xml:space="preserve">         </t>
    </r>
    <r>
      <rPr>
        <i/>
        <sz val="8"/>
        <rFont val="Times New Roman"/>
        <family val="1"/>
        <charset val="204"/>
      </rPr>
      <t xml:space="preserve">з них:
</t>
    </r>
    <r>
      <rPr>
        <sz val="8"/>
        <rFont val="Times New Roman"/>
        <family val="1"/>
        <charset val="204"/>
      </rPr>
      <t>1. Пенсіонери за інвалідністю із числа військовослужбовців (сума рядків 200+207) (197+198+199)</t>
    </r>
  </si>
  <si>
    <t>Із загального числа пенсіонерів за інвалідністю (рядок 196) - інваліди війни – (201+203+205)</t>
  </si>
  <si>
    <t>з них одержують пенсію у мінімальному розмірі</t>
  </si>
  <si>
    <t>Із загального числа пенсіонерів за інвалідність (рядок 196) - інші інваліди із числа військовослужбовців,   всього  (рядки 208+210+212)</t>
  </si>
  <si>
    <t>Із числа інвалідів війни (рядок 200) - воїни-інтернаціоналісти</t>
  </si>
  <si>
    <t>Із загальногої чисельності пенсіонерів із числа військовослужбовців, яким призначено пенсію за інвалідністю (рядок 196):
– одержують пенсію у мінімальному розмірі (рядки 202,204,206,209,211,213)</t>
  </si>
  <si>
    <t>Із рядка 215 – пенсія призначена із заробітної плати</t>
  </si>
  <si>
    <t>– проживають у сільскій місцевості</t>
  </si>
  <si>
    <t>Із  числа пенсіонерів за інвалідністю І і ІІ груп (рядки 197,198) - чоловіки у віці до 60 років</t>
  </si>
  <si>
    <t>Пенсіонери за інвалідністю, яким згідно зі ст. 24 а, б, Закону України «Про пенсійне забезпечення військовослужбовців та осіб начальницького і рядового складу органів внутрішніх справ» установлені надбавки до пенсії:
– інваліди, яким установлені надбавки на утриманців (ст.24 а):</t>
  </si>
  <si>
    <t>– кількість утриманців, на яких установлені надбавки (осіб) – всього</t>
  </si>
  <si>
    <t>– інваліди, яким встановлені надбавки до пенсії на догляд за ними,  всього (226+227+228)</t>
  </si>
  <si>
    <t>Непрацюючі інваліди,яким відповідно до ст.24 Закону України "Про пенсійне забезпечення осіб, звільнених з військової служби, та деяких інших осіб" встановлено надбавку до пенсії на утримання непрацездатних членів сім"ї, всього</t>
  </si>
  <si>
    <t>– кількість утриманців, на яких установлені надбавки (осіб) - всього</t>
  </si>
  <si>
    <t>2. Пенсіонери у разі втрати годувальника із числа військовослужбовців (осіб) (230+231+232)</t>
  </si>
  <si>
    <t>Із загального числа пенсіонерів у разі втрати годувальника (рядок 229) :
– проживають у сільській місцевості</t>
  </si>
  <si>
    <t>– члени сімей воїнів-інтернаціоналістів</t>
  </si>
  <si>
    <t>Із загального числа пенсіонерів- військовослужбовців і їх сімей - яким призначено пенсію у разі втрати годувальника (рядок 229), - одержують пенсію у мінімальному розмірі</t>
  </si>
  <si>
    <t>IV. ЗАКОН УКРАЇНИ "ПРО ДЕРЖАВНУ СЛУЖБУ"</t>
  </si>
  <si>
    <t>Всього пенсіонерів (рядки 237+238+243)</t>
  </si>
  <si>
    <t xml:space="preserve">          з них:
1. За віком</t>
  </si>
  <si>
    <t>2. За  інвалідністю (239+240+2401=241+242)</t>
  </si>
  <si>
    <t>Із загального числа пенсіонерів за інвалідністю (рядок 238)
– інваліди праці</t>
  </si>
  <si>
    <t>– інваліди війни</t>
  </si>
  <si>
    <t>3. У разі втрати годувальника  (особи)</t>
  </si>
  <si>
    <t>V. ЗАКОН УКРАЇНИ "ПРО СТАТУС НАРОДНОГО ДЕПУТАТА УКРАЇНИ"</t>
  </si>
  <si>
    <t>Всього пенсіонерів  (рядки 245+246+251)</t>
  </si>
  <si>
    <t>1. За віком</t>
  </si>
  <si>
    <t>2. За  інвалідністю (247+248)(249+250)</t>
  </si>
  <si>
    <t>Із загального числа пенсіонерів за інвалідністю (рядок 246)
– інваліди праці</t>
  </si>
  <si>
    <t>VІ. ПОЛОЖЕННЯ ПРО ПОМІЧНИКА-КОНСУЛЬТАНТА НАРОДНОГО ДЕПУТАТА УКРАЇНИ</t>
  </si>
  <si>
    <t>Всього пенсіонерів (за віком)</t>
  </si>
  <si>
    <t>VIІ. ЗАКОН УКРАЇНИ "ПРО ДИПЛОМАТИЧНУ СЛУЖБУ"</t>
  </si>
  <si>
    <t>VІІІ . ЗАКОН УКРАЇНИ "ПРО  НАЦІОНАЛЬНИЙ БАНК УКРАЇНИ"</t>
  </si>
  <si>
    <t>Всього пенсіонерів  (рядки255+256+261)</t>
  </si>
  <si>
    <t xml:space="preserve">   з них:
1. За віком</t>
  </si>
  <si>
    <t>2. По  інвалідності (257+258=259+260)</t>
  </si>
  <si>
    <t>Із загального числа пенсіонерів за інвалідністю (рядок 256)
– інваліди праці</t>
  </si>
  <si>
    <t>ІХ. ЗАКОН УКРАЇНИ “ПРО ДЕРЖАВНУ ПІДТРИМКУ ЗАСОБІВ МАСОВОЇ  ІНФОРМАЦІЇ ТА СОЦІАЛЬНИЙ ЗАХИСТ ЖУРНАЛІСТІВ”</t>
  </si>
  <si>
    <t>Всього пенсіонерів  (рядки 263+264+269)</t>
  </si>
  <si>
    <t>2. По  інвалідності (265+266=267+268)</t>
  </si>
  <si>
    <t>Із загального числа пенсіонерів за інвалідністю (рядок 264)
– інваліди праці</t>
  </si>
  <si>
    <t>Х . ЗАКОН УКРАЇНИ "ПРО  СЛУЖБУ В ОРГАНАХ МІСЦЕВОГО САМОВРЯДУВАННЯ"</t>
  </si>
  <si>
    <t>Всього пенсіонерів (рядки 271+272+277)</t>
  </si>
  <si>
    <t>2. По інвалідності (273+274=275+276)</t>
  </si>
  <si>
    <t>Із загального числа пенсіонерів за інвалідністю (рядок 272)
– інваліди праці</t>
  </si>
  <si>
    <t>Із рядка 270 -  особи, які працювали на виборних посадах</t>
  </si>
  <si>
    <t>XІ. МИТНИЙ КОДЕКС УКРАЇНИ</t>
  </si>
  <si>
    <t>Всього пенсіонерів   (рядки 280+281)</t>
  </si>
  <si>
    <t>2. По інвалідності (2802+2803=2804+2805)</t>
  </si>
  <si>
    <t>Із загального числа пенсіонерів за інвалідністю (рядок 2801)
– інваліди праці</t>
  </si>
  <si>
    <t>ХІІ . ЗАКОН УКРАЇНИ “ПРО НАУКОВУ І НАУКОВО-ТЕХНІЧНУ ДІЯЛЬНІСТЬ”</t>
  </si>
  <si>
    <t>Всього пенсіонерів  (283+284+290)</t>
  </si>
  <si>
    <t>2.По інвалідності (285+286+287=288+289)</t>
  </si>
  <si>
    <t>ІІІ  групи</t>
  </si>
  <si>
    <t>Із загального числа пенсіонерів за інвалідністю (рядок 284)
– інваліди праці</t>
  </si>
  <si>
    <t>ХІІІ. ЗАКОН УКРАЇНИ "ПРО ПРОКУРАТУРУ"</t>
  </si>
  <si>
    <t>Всього пенсіонерів  (рядки 292+293+298)</t>
  </si>
  <si>
    <t xml:space="preserve">  з них:
1. За вислугу років</t>
  </si>
  <si>
    <t>2. За інвалідністю (294+295=296+297)</t>
  </si>
  <si>
    <t>Із загального числа пенсіонерів за інвалідністю (рядок 293)
– інваліди праці</t>
  </si>
  <si>
    <t>ХІV. ЗАКОН УКРАЇНИ "ПРО СТАТУС СУДДІВ"</t>
  </si>
  <si>
    <t>Всього пенсіонерів (рядки 2991+2992+2993)</t>
  </si>
  <si>
    <r>
      <rPr>
        <i/>
        <sz val="8"/>
        <rFont val="Times New Roman"/>
        <family val="1"/>
        <charset val="204"/>
      </rPr>
      <t xml:space="preserve">у тому числі:
</t>
    </r>
    <r>
      <rPr>
        <sz val="8"/>
        <rFont val="Times New Roman"/>
        <family val="1"/>
        <charset val="204"/>
      </rPr>
      <t>Пенсіонерів за віком</t>
    </r>
  </si>
  <si>
    <t>Одержувачів довічного грошового утримання суддів у відставці при повному стажі</t>
  </si>
  <si>
    <t>Одержувачів довічного грошового утримання суддів у відставці при неповному стажі</t>
  </si>
  <si>
    <t>XV. ЗАКОН УКРАЇНИ "ПРО СУДОВУ ЕКСПЕРТИЗУ"</t>
  </si>
  <si>
    <t>Всього пенсіонерів  за віком</t>
  </si>
  <si>
    <t>ХVІ. ЗАКОН УКРАЇНИ "ПРО КАБІНЕТ МІНІСТРІВ УКРАЇНИ"</t>
  </si>
  <si>
    <t>Всього пенсіонерів (рядки 3002+3003+3008)</t>
  </si>
  <si>
    <t xml:space="preserve">  з них:
1. За віком</t>
  </si>
  <si>
    <t>2.По інвалідності (3004+3005=3006+3007)</t>
  </si>
  <si>
    <t>Із загального числа пенсіонерів за інвалідністю (рядок 3003)
– інваліди праці</t>
  </si>
  <si>
    <t>XVІI. ЗАКОН УКРАЇНИ "ПРО СТАТУС І СОЦІАЛЬНИЙ ЗАХИСТ ГРОМАДЯН, ЯКІ ПОСТРАЖДАЛИ ВНАСЛІДОК ЧОРНОБИЛЬСЬКОЇ КАТАСТРОФИ" (ПЕНСІЇ, ПРИЗНАЧЕНІ У РОЗМІРІ ВІДШКОДУВАННЯ ЗБИТКІВ ТА У МІНІМАЛЬНИХ РОЗМІРАХ ВІДПОВІДНО ДО СТ.54)</t>
  </si>
  <si>
    <t>Всього пенсіонерів (рядки 302+310+312)</t>
  </si>
  <si>
    <r>
      <rPr>
        <i/>
        <sz val="8"/>
        <rFont val="Times New Roman"/>
        <family val="1"/>
        <charset val="204"/>
      </rPr>
      <t xml:space="preserve">    у тому числі:
</t>
    </r>
    <r>
      <rPr>
        <sz val="8"/>
        <rFont val="Times New Roman"/>
        <family val="1"/>
        <charset val="204"/>
      </rPr>
      <t>1. За інвалідністю, всього (рядки 304+ 306+ 308)</t>
    </r>
  </si>
  <si>
    <t>З них одержують пенсію у мінімальному розмірі
(рядки 305+307+309)</t>
  </si>
  <si>
    <t>з них учасники ліквідації аварії на ЧАЕС, які отримують мінімальну пенсійну виплату (з рядка 304)</t>
  </si>
  <si>
    <t>з них учасники ліквідації аварії на ЧАЕС, які отримують мінімальну пенсійну виплату (з рядка 306)</t>
  </si>
  <si>
    <t>з них учасники ліквідації аварії на ЧАЕС, які отримують мінімальну пенсійну виплату (з рядка 308)</t>
  </si>
  <si>
    <t>Діти віком до 18 років</t>
  </si>
  <si>
    <t>Із загального числа пенсіонерів за інвалідністю (рядок 302)
– інваліди внаслідок Чорнобильської катастрофи, прирівнені до інвалідів війни</t>
  </si>
  <si>
    <t>2. У разі втрати годувальника (особи)</t>
  </si>
  <si>
    <t>Із рядка 312 одержують пенсію у мінімальному розмірі</t>
  </si>
  <si>
    <t>Із рядків (236+244+252+253+254+262+270+279+282+291+299+300+301+3001)  – проживають у сільській місцевості</t>
  </si>
  <si>
    <t>XVІІІ. ІЗ ЗАГАЛЬНОГО ЧИСЛА ПЕНСІОНЕРІВ - УЧАСНИКИ ЛІКВІДАЦІЇ АВАРІЇ НА ЧОРНОБИЛЬСКІЙ АЕС ТА ПОТЕРПІЛІ ВІД ЧОРНОБИЛЬСЬКОЇ КАТАСТРОФИ (ІЗ РОЗДІЛІВ І-ХУІІ)</t>
  </si>
  <si>
    <t>Всього пенсіонерів
(319+320+321+322+323+324)=
(325+333+343+348+354)</t>
  </si>
  <si>
    <r>
      <rPr>
        <i/>
        <sz val="8"/>
        <rFont val="Times New Roman"/>
        <family val="1"/>
        <charset val="204"/>
      </rPr>
      <t xml:space="preserve">з них:
</t>
    </r>
    <r>
      <rPr>
        <sz val="8"/>
        <rFont val="Times New Roman"/>
        <family val="1"/>
        <charset val="204"/>
      </rPr>
      <t>І  категорії</t>
    </r>
  </si>
  <si>
    <t>ІІ  категорії</t>
  </si>
  <si>
    <t>ІІІ категорії</t>
  </si>
  <si>
    <t>ІV  категорії</t>
  </si>
  <si>
    <t>категорія “Г”</t>
  </si>
  <si>
    <t>Із рядка 318 – у тому числі:
1. Пенсіонери за віком (326+ 327+ 328+ 329+ 330)</t>
  </si>
  <si>
    <t>Категорії “Г”</t>
  </si>
  <si>
    <t>Із рядка  325:
жінки у віці до 55 років</t>
  </si>
  <si>
    <t>2. Пенсіонери за інвалідністю – всього (334+335+336+337+338)
(339+340+341+342)</t>
  </si>
  <si>
    <t>Із загального числа пенсіонерів за інвалідністю (рядок 333) – інваліди:
I групи</t>
  </si>
  <si>
    <t>II групи</t>
  </si>
  <si>
    <t>III групи</t>
  </si>
  <si>
    <t>3. Пенсіонери у разі втрати годувальника (особи), всього (344+345+346+347)</t>
  </si>
  <si>
    <t>4. Пенсіонери за вислугу років, всього (349+350+351+352+353)</t>
  </si>
  <si>
    <t>5. Пенсіонери, які одержують соціальну пенсію за віком  (355+356+357+358)</t>
  </si>
  <si>
    <t>Із загального числа пенсіонерів – учасників ліквідації наслідків аварії на Чорнобильській АЕС та потерпілих від Чорнобильської катастрофи  (рядок 318)-–особи, які брали участь у ліквідації ядерних аварій та у ядерних випробуваннях ,  всього 
(360+361+362+363)</t>
  </si>
  <si>
    <t>XIX. ІЗ ЗАГАЛЬНОГО ЧИСЛА ПЕНСІОНЕРІВ – ВЕТЕРАНИ ВІЙНИ (ВИЗНАЧЕНІ  ЗАКОНОМ УКРАЇНИ "ПРО СТАТУС ВЕТЕРАНІВ ВІЙНИ, ГАРАНТІЇ ЇХ СОЦІАЛЬНОГО ЗАХИСТУ") (ІЗ РОЗДІЛІВ I-XVIІ)</t>
  </si>
  <si>
    <t>Пенсіонери, яким пенсію підвищено у відповідності із Законом України “Про статус ветеранів війни, гарантії їх соціального захисту”, всього (364&lt;=365+379+380+381)</t>
  </si>
  <si>
    <t>1. Ветерани війни, всього (сума рядків 366+376+378)</t>
  </si>
  <si>
    <t xml:space="preserve">    у тому числі:
Інваліди війни та особи, прирівнені до інвалідів війни (367+ 368+ 369)=(102+ 119+ 1345+ 157+ 1171+ 200+ 242+ 250+ 260+ 268+ 276+ 2805+ 289+ 297+3007+ 311)</t>
  </si>
  <si>
    <t>В тому числі - особи, прирівнені до інвалідів війни (371+372+373)</t>
  </si>
  <si>
    <t>Із рядка 370
– учасники  бойових дій, прирівнені до інвалідів війни</t>
  </si>
  <si>
    <t>– особи, які отримали поранення, контузію від вибухових речовин, боєприпасів і військового озброєння у повоєнний період</t>
  </si>
  <si>
    <t xml:space="preserve">Учасники бойових дій та особи прирівнені до учасників бойових дій </t>
  </si>
  <si>
    <r>
      <rPr>
        <i/>
        <sz val="8"/>
        <rFont val="Times New Roman"/>
        <family val="1"/>
        <charset val="204"/>
      </rPr>
      <t xml:space="preserve">у тому числі:
</t>
    </r>
    <r>
      <rPr>
        <sz val="8"/>
        <rFont val="Times New Roman"/>
        <family val="1"/>
        <charset val="204"/>
      </rPr>
      <t>особи, прирівнені до учасників бойових дій</t>
    </r>
  </si>
  <si>
    <t>Із загального числа інвалідів війни та учасників бойових дій (рядки 366, 376) одержують цільову грошову допомогу на прожиття згідно Закону України “Про поліпшення матеріального становища інвалідів війни”, всього (3772+3773+3774+3775)</t>
  </si>
  <si>
    <t xml:space="preserve">учасники бойових дій  </t>
  </si>
  <si>
    <t>Із загального числа пенсіонерів інвалідів війни та учасників бойових дій (рядок 366,376) – одержують щомісячну державну адресну допомогу до пенсії згідно постанови КМУ від 28.07.2010 року №656 „Про встановлення щомісячної державної адресної допомоги до пенсії (дотації) інвалідам війни та учасникам бойових дій”, всього: (3777+3778+3779+3780)</t>
  </si>
  <si>
    <r>
      <rPr>
        <i/>
        <sz val="8"/>
        <rFont val="Times New Roman"/>
        <family val="1"/>
        <charset val="204"/>
      </rPr>
      <t xml:space="preserve">   у тому числі:
</t>
    </r>
    <r>
      <rPr>
        <sz val="8"/>
        <rFont val="Times New Roman"/>
        <family val="1"/>
        <charset val="204"/>
      </rPr>
      <t xml:space="preserve">        І групи</t>
    </r>
  </si>
  <si>
    <t>учасники бойових дій</t>
  </si>
  <si>
    <t>Учасники війни</t>
  </si>
  <si>
    <t>2. Члени сімей загиблих ветеранів війни</t>
  </si>
  <si>
    <t>3. Члени сімей померлих ветеранів війни</t>
  </si>
  <si>
    <t>Особи, які мають особливі заслуги перед Батьківщиною (згідно статті 16 Закону)</t>
  </si>
  <si>
    <t>Із рядка 381 - одержувачі доплати відповідно до постанови КМУ від 02.12.2009р. №1309 "Про встановлення доплати до надбавок окремим категоріям осіб, які мають особливі заслуги перед Батьківщиною"</t>
  </si>
  <si>
    <t>Із числа інвалідів війни (рядок 366) -жінки</t>
  </si>
  <si>
    <t>Із числа учасників бойових дій (рядки 376) - жінки</t>
  </si>
  <si>
    <t>Із числа учасників війни (рядок 378):
– жінки</t>
  </si>
  <si>
    <t>– особи, нагороджені орденами та медалями, яким пенсія підвищується на 15 % мінімальної пенсі за віком</t>
  </si>
  <si>
    <t>Із числа сімей загиблих і померлих ветеранів війни (рядки 379,380)  особи, яким пенсія підвищується на 25 % мінімальної пенсії за віком</t>
  </si>
  <si>
    <t>Із числа сімей  померлих ветеранів війни (рядок  380) -  особи, яким пенсія підвищується на 10 % мінімальної пенсії за віком</t>
  </si>
  <si>
    <t>XХ. ІЗ ЗАГАЛЬНОГО ЧИСЛА ПЕНСІОНЕРІВ – ПЕНСІОНЕРИ, ЯКИМ  РОЗМІР ПЕНСІЇ ЗБІЛЬШУЄТЬСЯ ЗГІДНО ІЗ ЗАКОНОМ УКРАЇНИ "ПРО СТАТУС ГІРСЬКИХ НАСЕЛЕНИХ ПУНКТІВ В УКРАЇНІ"
 (ІЗ РОЗДІЛІВ I-XVIІ)</t>
  </si>
  <si>
    <t>Всього пенсіонерів</t>
  </si>
  <si>
    <t>XХI. ІЗ ЗАГАЛЬНОГО ЧИСЛА ПЕНСІОНЕРІВ – ПЕНСІОНЕРИ, ЯКИМ РОЗМІР ПЕНСІЇ ЗБІЛЬШУЄТЬСЯ ЗГІДНО ІЗ ЗАКОНОМ УКРАЇНИ "ПРО ДОНОРСТВО КРОВІ ТА ЇЇ КОМПОНЕНТІВ" (ІЗ РОЗДІЛІВ I-XVIІ)</t>
  </si>
  <si>
    <t>XХIІ. ІЗ ЗАГАЛЬНОГО ЧИСЛА ПЕНСІОНЕРІВ – ПЕНСІОНЕРИ, ЯКИМ ДОСТРОКОВО ПРИЗНАЧЕНІ ПЕНСІЇ ЗГІДНО З ЗАКОНОМ УКРАЇНИ "ПРО ЗАЙНЯТІСТЬ НАСЕЛЕННЯ",  “ПРО СТАТУС НАРОДНОГО ДЕПУТАТА” ТА “ПРО  ЗАГАЛЬНІ ЗАСАДИ ПОДАЛЬШОЇ ЕКСПЛУАТАЦІЇ І ЗНЯТТЯ З ЕКСПЛУАТАЦІЇ  ЧОРНОБИЛЬСЬКОЇ АЕС ТА ПЕРЕТВОРЕННЯ ЗРОУЙНОВАНОГО ЧЕТВЕРТОГО ЕНЕРГОБЛОКУ  ЦІЄЇ АЕС  НА ЕКОЛОГІЧНО БЕЗПЕЧНУ СИСТЕМУ” (ІЗ РОЗДІЛІВ I-XVIІ)</t>
  </si>
  <si>
    <t xml:space="preserve">    З них в поточному році:
– Одержувачі дострокових пенсій станом на звітну дату</t>
  </si>
  <si>
    <t>Із рядка 3901 – вивільнені працівники  ЧАЕС</t>
  </si>
  <si>
    <t>XХІІІ. ІЗ ЗАГАЛЬНОГО ЧИСЛА ПЕНСІОНЕРІВ – ПЕНСІОНЕРИ, ЯКИМ ВСТАНОВЛЕНА ЩОРМІСЯЧНА ДОПЛАТА ДО ПЕНСІЇ ЗГІДНО ІЗ ЗАКОНОМ УКРАЇНИ "ПРО  ЗАГАЛЬНІ ЗАСАДИ ПОДАЛЬШОЇ ЕКСПЛУАТАЦІЇ І ЗНЯТТЯ З ЕКСПЛУАТАЦІЇ  ЧОРНОБИЛЬСЬКОЇ АЕС ТА ПЕРЕТВОРЕННЯ ЗРОУЙНОВАНОГО ЧЕТВЕРТОГО ЕНЕРГОБЛОКУ  ЦІЄЇ АЕС  НА ЕКОЛОГІЧНО БЕЗПЕЧНУ СИСТЕМУ" (ІЗ РОЗДІЛІВ I-XVІ)</t>
  </si>
  <si>
    <t>XХIV. ІЗ ЗАГАЛЬНОГО ЧИСЛА ПЕНСІОНЕРІВ - ПЕНСІОНЕРИ, ЯКІ ОДЕРЖУЮТЬ ПІЛЬГИ ІЗ ПЕНСІЙНОГО ЗАБЕЗПЕЧЕННЯ ВІДПОВІДНО ДО ЗАКОНУ УКРАЇНИ «ПРО ОСНОВНІ ЗАСАДИ СОЦІАЛЬНОГО ЗАХИСТУ ВЕТЕРАНІВ ПРАЦІ ТА ІНШИХ ГРОМАДЯН ПОХИЛОГО ВІКУ В УКРАЇНІ» (ІЗ РОЗДІЛІВ I-XVІI)</t>
  </si>
  <si>
    <r>
      <rPr>
        <i/>
        <sz val="8"/>
        <rFont val="Times New Roman"/>
        <family val="1"/>
        <charset val="204"/>
      </rPr>
      <t xml:space="preserve">   у тому числі:
</t>
    </r>
    <r>
      <rPr>
        <sz val="8"/>
        <rFont val="Times New Roman"/>
        <family val="1"/>
        <charset val="204"/>
      </rPr>
      <t>особи, які мають особливі заслуги перед Батьківщиною</t>
    </r>
  </si>
  <si>
    <t>Із рядка 398 - одержувачі доплати відповідно до постанови КМУ від 02.12.2009р. №1309 "Про встановлення доплати до надбавок окремим категоріям осіб, які мають особливі заслуги перед Батьківщиною"</t>
  </si>
  <si>
    <t>XХV. ІЗ ЗАГАЛЬНОГО ЧИСЛА ПЕНСІОНЕРІВ – РЕАБІЛІТОВАНИХ ВІДПОВІДНО ДО ЗАКОНУ УКРАЇНИ "ПРО РЕАБІЛІТАЦІЮ ЖЕРТВ ПОЛІТИЧНИХ РЕПРЕСІЙ В УКРАЇНІ" ПЕНСІОНЕРИ, ЯКИМ  РОЗМІР ПЕНСІЇ ПІДВИЩУЄТЬСЯ  ЗГІДНО ІЗ ЗАКОНОМ "ПРО ПЕНСІЙНЕ ЗАБЕЗПЕЧЕННЯ" (ІЗ РОЗДІЛІВ І-ХУIІ)</t>
  </si>
  <si>
    <r>
      <rPr>
        <i/>
        <sz val="8"/>
        <rFont val="Times New Roman"/>
        <family val="1"/>
        <charset val="204"/>
      </rPr>
      <t xml:space="preserve">   у тому числі:
</t>
    </r>
    <r>
      <rPr>
        <sz val="8"/>
        <rFont val="Times New Roman"/>
        <family val="1"/>
        <charset val="204"/>
      </rPr>
      <t>Реабілітовані особи</t>
    </r>
  </si>
  <si>
    <t>Членів сімей реабілітованих осіб</t>
  </si>
  <si>
    <t>XХVI. ІЗ ЗАГАЛЬНОГО ЧИСЛА ПЕНСІОНЕРІВ – ПЕНСІОНЕРИ, ЯКИМ ВІДПОВІДНО ДО ЗАКОНУ УКРАЇНИ "ПРО ЖЕРТВИ НАЦИСТСЬКИХ ПЕРЕСЛІДУВАНЬ" ВСТАНОВЛЕНО ПІДВИЩЕННЯ РОЗМІРУ ПЕНСІЇ (ЩОМІСЯЧНОГО ДОВІЧНОГО ГРОШОВОГО УТРИМАННЯ ЧИ ДЕРЖАВНОЇ СОЦІАЛЬНОЇ ДОПОМОГИ, ЩО ВИПЛАЧУЄТЬСЯ ЗАМІСТЬ ПЕНСІЇ) (ІЗ РОЗДІЛІВ І-ХУIІ)</t>
  </si>
  <si>
    <t>Всього пенсіонерів, які набули права на підвищення до пенсії за цим законом, всього (4041&lt;4042+4043+4047+40410+40411)</t>
  </si>
  <si>
    <t>2902,4,3</t>
  </si>
  <si>
    <t>1. Колишні неповнолітні в"язні концтаборів, гетто, інших місць примусового тримання</t>
  </si>
  <si>
    <t>2. Колишні малолітні в"язні концтаборів, гетто, інших місць примусового тримання, визначені інвалідами від загального захворювання, трудового каліцтва, з інших причин, всього (4044+4045+4046)</t>
  </si>
  <si>
    <r>
      <rPr>
        <i/>
        <sz val="8"/>
        <rFont val="Times New Roman"/>
        <family val="1"/>
        <charset val="204"/>
      </rPr>
      <t xml:space="preserve">   у тому числі:
</t>
    </r>
    <r>
      <rPr>
        <sz val="8"/>
        <rFont val="Times New Roman"/>
        <family val="1"/>
        <charset val="204"/>
      </rPr>
      <t>І група</t>
    </r>
  </si>
  <si>
    <t>ІІ група</t>
  </si>
  <si>
    <t>ІІІ група</t>
  </si>
  <si>
    <t>3. Колишні інші в"язні концтаборів, гетто, інших місць примусового тримання, всього (4048+4049)</t>
  </si>
  <si>
    <t>нагороджені орденами і медалями колишнього СРСР</t>
  </si>
  <si>
    <t>інші в"язні</t>
  </si>
  <si>
    <t>4. Дружини (чоловіки) померлих інвалідів, зазначених у ст.6.2 Закону</t>
  </si>
  <si>
    <t>5. Дружини (чоловіки) інших жертв нацистських переслідувань</t>
  </si>
  <si>
    <t>XХVІI. ІЗ ЗАГАЛЬНОГО ЧИСЛА ПЕНСІОНЕРІВ – ПЕНСІОНЕРИ, ЯКИМ ВІДПОВІДНО ДО ЗАКОНУ УКРАЇНИ "ПРО ПІДВИЩЕННЯ ПРЕСТИЖНОСТІ ШАХТАРСЬКОЇ ПРАЦІі" ВСТАНОВЛЕНО ЩОМІСЯЧНУ ДОПЛАТУ ДО ПЕНСІЇ (ІЗ РОЗДІЛІВ І-ІІ)</t>
  </si>
  <si>
    <t>Всього пенсіонерів (40413+40417)</t>
  </si>
  <si>
    <r>
      <rPr>
        <i/>
        <sz val="8"/>
        <rFont val="Times New Roman"/>
        <family val="1"/>
        <charset val="204"/>
      </rPr>
      <t xml:space="preserve">   із них:
</t>
    </r>
    <r>
      <rPr>
        <sz val="8"/>
        <rFont val="Times New Roman"/>
        <family val="1"/>
        <charset val="204"/>
      </rPr>
      <t>1. Одержують пенсію згідно Закону України "Про загальнообов"язкове державне пенсійне страхування"</t>
    </r>
  </si>
  <si>
    <r>
      <rPr>
        <i/>
        <sz val="8"/>
        <rFont val="Times New Roman"/>
        <family val="1"/>
        <charset val="204"/>
      </rPr>
      <t xml:space="preserve">   у тому числі:
</t>
    </r>
    <r>
      <rPr>
        <sz val="8"/>
        <rFont val="Times New Roman"/>
        <family val="1"/>
        <charset val="204"/>
      </rPr>
      <t>– за віком</t>
    </r>
  </si>
  <si>
    <t>– по інвалідності</t>
  </si>
  <si>
    <t xml:space="preserve">– у разі втрати годувальника </t>
  </si>
  <si>
    <t>2. Одержують пенсію згідно Закону України "Про пенсійне забезпечення"</t>
  </si>
  <si>
    <t>XХVIІI. ІЗ ЗАГАЛЬНОГО ЧИСЛА ПЕНСІОНЕРІВ – ПЕНСІОНЕРИ, ЯКИМ  ЗГІДНО ІЗ ЗАКОНОМ УКРАЇНИ “ПРО ПЕНСІЇ ЗА ОСОБЛИВІ ЗАСЛУГИ ПЕРЕД УКРАЇНОЮ” ВСТАНОВЛЕНО НАДБАВКИ ДО ПЕНСІЇ (ІЗ РОЗДІЛІВ I-XVII)</t>
  </si>
  <si>
    <t>Всього пенсіонерів (406+407+408+409+4091) = (410+411+412+413+414+415+416+417+418)</t>
  </si>
  <si>
    <t xml:space="preserve">  у тому числі:
1. За віком</t>
  </si>
  <si>
    <t>2. За інвалідністю</t>
  </si>
  <si>
    <t>3. У разі втрати годувальника</t>
  </si>
  <si>
    <t>4. За вислугу років</t>
  </si>
  <si>
    <t>5. Грошове утримання суддів у відставці</t>
  </si>
  <si>
    <t>Із загального числа пенсіонерів (рядок 405) одержують надбавку:
Герої України, Герої Радянського Союзу, Герої Соціалістичної Праці та ін. (пункт 1 ст.1 Закону)</t>
  </si>
  <si>
    <t>Ветерани війни, нагороджені орденами та медалями у період бойових дій (пункт 2 ст.1 Закону)</t>
  </si>
  <si>
    <t>Видатні спортсмени – переможці Олімпійських та Параолімпійських ігор (пункт 3 ст.1 Закону)</t>
  </si>
  <si>
    <t>Космонавти, члени льотно- випробувальних екіпажів літаків (пункт 4 ст.1 Закону)</t>
  </si>
  <si>
    <t>Народні депутати України, колишніх Союзу РСР та УРСР (пункт 5 ст.1 Закону)</t>
  </si>
  <si>
    <t>Особи, відзначені почесним званням “Заслужений”, нагороджені державними преміями, одним із орденів (пункт 6 ст.1 Закону)</t>
  </si>
  <si>
    <t>Депутати чотирьох скликань обласних, районних, районних у містах, міських рад (пункт 7 ст.1 Закону)</t>
  </si>
  <si>
    <t>Матері, які народили п”ятеро і більше дітей (пункт 8 ст.1 Закону)</t>
  </si>
  <si>
    <t>Інші категорії осіб, на яких дія Закону поширювалася до 01.01.2003 р.</t>
  </si>
  <si>
    <t>Із загального числа пенсіонерів (рядок 405) – працюючі пенсіонери</t>
  </si>
  <si>
    <t>XХІX. ІЗ ЗАГАЛЬНОГО ЧИСЛА ПЕНСІОНЕРІВ – ПЕНСІОНЕРИ, ЯКИМ ЗГІДНО ІЗ ЗАКОНОМ УКРАЇНИ “ПРО ДЕРЖАВНУ СОЦІАЛЬНУ ДОПОМОГУ ОСОБАМ, ЯКІ НЕ МАЮТЬ ПРАВА НА ПЕНСІЮ, ТА ІНВАЛІДАМ” ВСТАНОВЛЕНО ДЕРЖАВНУ СОЦІАЛЬНУ ДОПОМОГУ (ІЗ РОЗДІЛІВ I-XVІІ)</t>
  </si>
  <si>
    <t>Особи, які отримують державну соціальну допомогу на догляд</t>
  </si>
  <si>
    <t xml:space="preserve">XХХ. ІЗ ЗАГАЛЬНОГО ЧИСЛА ПЕНСІОНЕРІВ – ПЕНСІОНЕРИ, ЯКИМ ЗГІДНО ІЗ ЗАКОНОМ УКРАЇНИ "ПРО СОЦІАЛЬНИЙ ЗАХИСТ ДІТЕЙ ВІЙНИ" ВСТАНОВЛЕНО ПІДВИЩЕННЯ ДО ПЕНСІЇ (ІЗ РОЗДІЛІВ I-XVІ) </t>
  </si>
  <si>
    <t>XХXІ. ІЗ ЗАГАЛЬНОГО ЧИСЛА ПЕНСІОНЕРІВ – ПЕНСІОНЕРИ, ЯКИМ  ПЕНСІЯ ПРИЗНАЧЕНА  ВІДПОВІДНО ДО ЗАКОНУ УКРАЇНИ “ПРО БІЖЕНЦІВ”</t>
  </si>
  <si>
    <t>XХХІІ. ІЗ ЗАГАЛЬНОГО ЧИСЛА ПЕНСІОНЕРІВ –ОДЕРЖУВЧІ ДОПЛАТИ ДО ПЕНСІЇ У ЗВ’ЯЗКУ З ВТРАТОЮ ГОДУВАЛЬНИКА НЕПРАЦЕЗДАТНИМ   ЧЛЕНАМ СІМЕЙ, ЯКІ ПЕРЕБУВАЛИ НА УТРИМАННІ ОСІБ, СМЕРТЬ ЯКИХ ПОВ’ЯЗАНА З УЧАСТЮ В МАСОВИХ АКЦІЯХ ГРОМАДСЬКОГО ПРОТЕСТУ,   А ТАКОЖ ПРАЦІВНИКАМ ПРАВООХОРОННИХ ОРГАНІВ ТА ВІЙСЬКОВОСУЖБОВЦІВ</t>
  </si>
  <si>
    <t>Всього пенсіонерів, у тому числі:</t>
  </si>
  <si>
    <t>на одного непрацездатного члена сім’ї</t>
  </si>
  <si>
    <t>на двох непрацездатних членів сім’ї</t>
  </si>
  <si>
    <t>на трьох і більше непрацездатних членів сім’ї</t>
  </si>
  <si>
    <r>
      <rPr>
        <sz val="8"/>
        <rFont val="Times New Roman"/>
        <family val="1"/>
        <charset val="204"/>
      </rPr>
      <t xml:space="preserve">   </t>
    </r>
    <r>
      <rPr>
        <b/>
        <sz val="8"/>
        <rFont val="Times New Roman"/>
        <family val="1"/>
        <charset val="204"/>
      </rPr>
      <t>Довідково:</t>
    </r>
  </si>
  <si>
    <t>Інваліди, всього (106+ 117+ 123+ 1346+ 158+ 168+ 179+ 183+ 184+ 207+ 241+ 249+ 259+ 267+ 275+ 288+ 2801+ 296+ 302+ 310+ 366+3006+4043)-1711-311</t>
  </si>
  <si>
    <t>Пенсіонери, яким виповнилося 100 і більше років</t>
  </si>
  <si>
    <t>З них: особи, яким виповнилося 100 и більше років і які отримують підвищення (надбавки) до пенсії в потрійному розмірі</t>
  </si>
  <si>
    <t>Інші особи, яким виповнилося 100 і більше років і яким встановлюється підвищення до пенсії у розмірі 20 відсотків прожиткового мінімуму</t>
  </si>
  <si>
    <t>1. Пенсіонери – ліквідатори аварії на ЧАЕС у 1986 році I категорії, всього (рядки 430+431)</t>
  </si>
  <si>
    <r>
      <rPr>
        <i/>
        <sz val="8"/>
        <rFont val="Times New Roman"/>
        <family val="1"/>
        <charset val="204"/>
      </rPr>
      <t xml:space="preserve">з них:
</t>
    </r>
    <r>
      <rPr>
        <sz val="8"/>
        <rFont val="Times New Roman"/>
        <family val="1"/>
        <charset val="204"/>
      </rPr>
      <t>– отримують пенсію у відповідності із ст. 54 Закону України “Про статус і соціальний захист громдян, які постраждали внаслідок Чорнобильської катастрофи”, всього (4301+4302+4303)</t>
    </r>
  </si>
  <si>
    <t xml:space="preserve">  у тому числі:
     І група</t>
  </si>
  <si>
    <t>З них: - отримують пенсію із п'ятикратного розміру мінімальної заробітної плати (із рядка 4301)</t>
  </si>
  <si>
    <t>З них: - отримують пенсію із п'ятикратного розміру мінімальної заробітної плати (із рядка 4302)</t>
  </si>
  <si>
    <t>З них: - отримують пенсію із п'ятикратного розміру мінімальної заробітної плати (із рядка 4303)</t>
  </si>
  <si>
    <t>– за іншими законами, всього (4311+4312+4313)</t>
  </si>
  <si>
    <t>2. Пенсіонери – ліквідатори аварії на ЧАЕС у 1987-1990 роках  I категорії, всього (рядки 433+434)</t>
  </si>
  <si>
    <r>
      <rPr>
        <i/>
        <sz val="8"/>
        <rFont val="Times New Roman"/>
        <family val="1"/>
        <charset val="204"/>
      </rPr>
      <t xml:space="preserve">з них:
</t>
    </r>
    <r>
      <rPr>
        <sz val="8"/>
        <rFont val="Times New Roman"/>
        <family val="1"/>
        <charset val="204"/>
      </rPr>
      <t>– отримують пенсію у відповідності із ст. 54 Закону України “Про статус і соціальний захист громдян, які постраждали внаслідок Чорнобильської катастрофи”, всього (4331+4332+4333)</t>
    </r>
  </si>
  <si>
    <t>– за іншими законами, всього (4341+4342+4343)</t>
  </si>
  <si>
    <t>3. Пенсіонери, щодо яких встановлено причинний зв"язок інвалідності з Чорнобильською катастрофою, всього (рядки 4345+43410)</t>
  </si>
  <si>
    <r>
      <rPr>
        <i/>
        <sz val="8"/>
        <rFont val="Times New Roman"/>
        <family val="1"/>
        <charset val="204"/>
      </rPr>
      <t xml:space="preserve">з них:
</t>
    </r>
    <r>
      <rPr>
        <sz val="8"/>
        <rFont val="Times New Roman"/>
        <family val="1"/>
        <charset val="204"/>
      </rPr>
      <t>– отримують пенсію у відповідності із ст. 54 Закону України “Про статус і соціальний захист громдян, які постраждали внаслідок Чорнобильської катастрофи”, всього (4346+4347+4348+4349)</t>
    </r>
  </si>
  <si>
    <t>Діти-інваліди</t>
  </si>
  <si>
    <t>– за іншими законами, всього (43411+43412+43413)</t>
  </si>
  <si>
    <t>4. Особи, які отримують пенсію у разі втрати годувальника, який був ліквідатором аварії на ЧАЕС у 1986 році, всього (рядки 436+437)</t>
  </si>
  <si>
    <r>
      <rPr>
        <i/>
        <sz val="8"/>
        <rFont val="Times New Roman"/>
        <family val="1"/>
        <charset val="204"/>
      </rPr>
      <t xml:space="preserve">з них:
</t>
    </r>
    <r>
      <rPr>
        <sz val="8"/>
        <rFont val="Times New Roman"/>
        <family val="1"/>
        <charset val="204"/>
      </rPr>
      <t>– отримують пенсію у відповідності із ст. 54 Закону України “Про статус і соціальний захист громдян, які постраждали внаслідок Чорнобильської катастрофи” (4361+4362)</t>
    </r>
  </si>
  <si>
    <t xml:space="preserve">  у тому числі:
    - на одного непрацездатного члена сім"ї</t>
  </si>
  <si>
    <t xml:space="preserve">    - на двох та більше непрацездатних членів сім"ї</t>
  </si>
  <si>
    <t xml:space="preserve">    - за іншими законами, всього (4371+4372)</t>
  </si>
  <si>
    <t>5. Особи, які отримують пенсію у разі втрати годувальника, який був ліквідатором аварії на ЧАЕС у 1987-1990 роках, всього (рядки 439+440)</t>
  </si>
  <si>
    <r>
      <rPr>
        <i/>
        <sz val="8"/>
        <rFont val="Times New Roman"/>
        <family val="1"/>
        <charset val="204"/>
      </rPr>
      <t xml:space="preserve">з них:
</t>
    </r>
    <r>
      <rPr>
        <sz val="8"/>
        <rFont val="Times New Roman"/>
        <family val="1"/>
        <charset val="204"/>
      </rPr>
      <t>– отримують пенсію у відповідності із ст. 54 Закону України “Про статус і соціальний захист громдян, які постраждали внаслідок Чорнобильської катастрофи”, всього (рядки 4391+4392)</t>
    </r>
  </si>
  <si>
    <t>– за іншими законами, всього (рядки 4401+4402)</t>
  </si>
  <si>
    <t>6. Особи, евакуйовані у 1986 році із зони відчуження, всього (рядки 442+443)</t>
  </si>
  <si>
    <r>
      <rPr>
        <i/>
        <sz val="8"/>
        <rFont val="Times New Roman"/>
        <family val="1"/>
        <charset val="204"/>
      </rPr>
      <t xml:space="preserve">з них:
</t>
    </r>
    <r>
      <rPr>
        <sz val="8"/>
        <rFont val="Times New Roman"/>
        <family val="1"/>
        <charset val="204"/>
      </rPr>
      <t>– отримують пенсію у відповідності із ст. 54 Закону України “Про статус і соціальний захист громдян, які постраждали внаслідок Чорнобильської катастрофи”</t>
    </r>
  </si>
  <si>
    <t>– за іншими законами</t>
  </si>
  <si>
    <t>7. Особи, яким встановлено мінімальний розмір пенсії за віком в розмірі 40% від величини мінімальної заробітної плати</t>
  </si>
  <si>
    <t>8. Кількість управлінь Пенсійного фонду України в районах, містах і районах у містах</t>
  </si>
  <si>
    <t>Інформація надана без даних АРК, м.Севастополя, по Луганській та Донецькій областях без врахування даних по районах, які непідконтрольні українській владі</t>
  </si>
  <si>
    <t>Контроль рядків</t>
  </si>
  <si>
    <t>Чисельність</t>
  </si>
  <si>
    <t>Сума</t>
  </si>
  <si>
    <t>Графа 7</t>
  </si>
  <si>
    <t>Условие</t>
  </si>
  <si>
    <t>Результат</t>
  </si>
  <si>
    <t>1</t>
  </si>
  <si>
    <t>=</t>
  </si>
  <si>
    <t>5+167+195+236+244+252+253+254+262+270+279+282+291+299+300+301+3001</t>
  </si>
  <si>
    <t>4</t>
  </si>
  <si>
    <t>58+115+134+150+172+177+194+217+233+317</t>
  </si>
  <si>
    <t>5</t>
  </si>
  <si>
    <r>
      <rPr>
        <sz val="7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6+110+128+135</t>
    </r>
  </si>
  <si>
    <t>6</t>
  </si>
  <si>
    <t>7+8+9+10+11+12</t>
  </si>
  <si>
    <t>59+60+61+62+63+64+65+66+67+68</t>
  </si>
  <si>
    <t>16</t>
  </si>
  <si>
    <t>17+21+25+29+30+31+32+33+34+35+39+46+49+52+55</t>
  </si>
  <si>
    <t>69</t>
  </si>
  <si>
    <t>70+71+72+73+74+75+76+77+78+79+80+81+82+83+84+85</t>
  </si>
  <si>
    <t>86</t>
  </si>
  <si>
    <t>97</t>
  </si>
  <si>
    <t>98+99+100+101</t>
  </si>
  <si>
    <t>102</t>
  </si>
  <si>
    <t>103+104+105</t>
  </si>
  <si>
    <t>106</t>
  </si>
  <si>
    <t>107+108+109</t>
  </si>
  <si>
    <t>110</t>
  </si>
  <si>
    <t>111+112+113</t>
  </si>
  <si>
    <t>117+119+123</t>
  </si>
  <si>
    <t>1131</t>
  </si>
  <si>
    <t>1132+1133+1134</t>
  </si>
  <si>
    <t>1135</t>
  </si>
  <si>
    <t>1136+1137+1138</t>
  </si>
  <si>
    <t>119</t>
  </si>
  <si>
    <t>120+121+122</t>
  </si>
  <si>
    <t>128</t>
  </si>
  <si>
    <t>129+130+131</t>
  </si>
  <si>
    <t>1341</t>
  </si>
  <si>
    <t>1342+1343+1344</t>
  </si>
  <si>
    <t>1345+1346</t>
  </si>
  <si>
    <t>135</t>
  </si>
  <si>
    <t>136+140+141+142+143+144+145+146+1461+147+148+149</t>
  </si>
  <si>
    <t>136</t>
  </si>
  <si>
    <t>137+138+139</t>
  </si>
  <si>
    <t>153</t>
  </si>
  <si>
    <t>154+155+156</t>
  </si>
  <si>
    <t>157+158</t>
  </si>
  <si>
    <t>167</t>
  </si>
  <si>
    <t>168+173+178</t>
  </si>
  <si>
    <t>168</t>
  </si>
  <si>
    <t>169+170+171</t>
  </si>
  <si>
    <t>173</t>
  </si>
  <si>
    <t>174+175+176</t>
  </si>
  <si>
    <t>178</t>
  </si>
  <si>
    <t>179+183+184+190+192+193</t>
  </si>
  <si>
    <t>179</t>
  </si>
  <si>
    <t>180+181+182</t>
  </si>
  <si>
    <t>184</t>
  </si>
  <si>
    <t>185+186+187</t>
  </si>
  <si>
    <t>195</t>
  </si>
  <si>
    <t>196+229</t>
  </si>
  <si>
    <t>196</t>
  </si>
  <si>
    <t>197+198+199</t>
  </si>
  <si>
    <t>200+207</t>
  </si>
  <si>
    <t>200</t>
  </si>
  <si>
    <t>201+203+205</t>
  </si>
  <si>
    <t>207</t>
  </si>
  <si>
    <t>208+210+212</t>
  </si>
  <si>
    <t>225</t>
  </si>
  <si>
    <t>226+227+228</t>
  </si>
  <si>
    <t>229</t>
  </si>
  <si>
    <t>230+231+232</t>
  </si>
  <si>
    <t>236</t>
  </si>
  <si>
    <t>237+238+243</t>
  </si>
  <si>
    <t>238</t>
  </si>
  <si>
    <t>239+240+2401</t>
  </si>
  <si>
    <t>241+242</t>
  </si>
  <si>
    <t>244</t>
  </si>
  <si>
    <t>245+246+251</t>
  </si>
  <si>
    <t>246</t>
  </si>
  <si>
    <t>247+248</t>
  </si>
  <si>
    <t>249+250</t>
  </si>
  <si>
    <t>254</t>
  </si>
  <si>
    <t>255+256+261</t>
  </si>
  <si>
    <t>256</t>
  </si>
  <si>
    <t>257+258</t>
  </si>
  <si>
    <t>259+260</t>
  </si>
  <si>
    <t>262</t>
  </si>
  <si>
    <t>263+264+269</t>
  </si>
  <si>
    <t>264</t>
  </si>
  <si>
    <t>265+266</t>
  </si>
  <si>
    <t>267+268</t>
  </si>
  <si>
    <t>270</t>
  </si>
  <si>
    <t>271+272+277</t>
  </si>
  <si>
    <t>272</t>
  </si>
  <si>
    <t>273+274</t>
  </si>
  <si>
    <t>275+276</t>
  </si>
  <si>
    <t>279</t>
  </si>
  <si>
    <t>280+2801+281</t>
  </si>
  <si>
    <t>2801</t>
  </si>
  <si>
    <t>2802+2803</t>
  </si>
  <si>
    <t>2804+2805</t>
  </si>
  <si>
    <t>282</t>
  </si>
  <si>
    <t>283+284+290</t>
  </si>
  <si>
    <t>284</t>
  </si>
  <si>
    <t>285+286+287</t>
  </si>
  <si>
    <t>288+289</t>
  </si>
  <si>
    <t>291</t>
  </si>
  <si>
    <t>292+293+298</t>
  </si>
  <si>
    <t>293</t>
  </si>
  <si>
    <t>294+295</t>
  </si>
  <si>
    <t>296+297</t>
  </si>
  <si>
    <t>299</t>
  </si>
  <si>
    <t>2991+2992+2993</t>
  </si>
  <si>
    <t>3001</t>
  </si>
  <si>
    <t>3002+3003+3008</t>
  </si>
  <si>
    <t>3003</t>
  </si>
  <si>
    <t>3004+3005</t>
  </si>
  <si>
    <t>3006+3007</t>
  </si>
  <si>
    <t>301</t>
  </si>
  <si>
    <t>302+310+312</t>
  </si>
  <si>
    <t>302</t>
  </si>
  <si>
    <t>304+306+308</t>
  </si>
  <si>
    <t>303</t>
  </si>
  <si>
    <t>305+307+309</t>
  </si>
  <si>
    <t>312</t>
  </si>
  <si>
    <t>313+314+315</t>
  </si>
  <si>
    <t>318</t>
  </si>
  <si>
    <t>319+320+321+322+323+324</t>
  </si>
  <si>
    <t>325+333+343+348+354</t>
  </si>
  <si>
    <t>325</t>
  </si>
  <si>
    <t>326+327+328+329+330</t>
  </si>
  <si>
    <t>333</t>
  </si>
  <si>
    <t>334+335+336+337+338</t>
  </si>
  <si>
    <t>339+340+341+342</t>
  </si>
  <si>
    <t>343</t>
  </si>
  <si>
    <t>344+345+346+347</t>
  </si>
  <si>
    <t>348</t>
  </si>
  <si>
    <t>349+350+351+352+353</t>
  </si>
  <si>
    <t>354</t>
  </si>
  <si>
    <t>355+356+357+358</t>
  </si>
  <si>
    <t>359</t>
  </si>
  <si>
    <t>360+361+362+363</t>
  </si>
  <si>
    <t>364</t>
  </si>
  <si>
    <t>&lt;=</t>
  </si>
  <si>
    <t>365+379+380+381</t>
  </si>
  <si>
    <t>365</t>
  </si>
  <si>
    <t>366+376+378</t>
  </si>
  <si>
    <t>366</t>
  </si>
  <si>
    <t>367+368+369</t>
  </si>
  <si>
    <t>370</t>
  </si>
  <si>
    <t>371+372+373</t>
  </si>
  <si>
    <t>3771</t>
  </si>
  <si>
    <t>3772+3773+3774+3775</t>
  </si>
  <si>
    <t>3776</t>
  </si>
  <si>
    <t>3777+3778+3779+37710</t>
  </si>
  <si>
    <t>402</t>
  </si>
  <si>
    <t>403+404</t>
  </si>
  <si>
    <t>4041</t>
  </si>
  <si>
    <t xml:space="preserve">4042+4043+4047+40410+40411 </t>
  </si>
  <si>
    <t>4043</t>
  </si>
  <si>
    <t>4044+4045+4046</t>
  </si>
  <si>
    <t>4047</t>
  </si>
  <si>
    <t>4048+4049</t>
  </si>
  <si>
    <t>40412</t>
  </si>
  <si>
    <t>40413+40417</t>
  </si>
  <si>
    <t>40413</t>
  </si>
  <si>
    <t>40414+40415+40416</t>
  </si>
  <si>
    <t>40417</t>
  </si>
  <si>
    <t>40418+40419</t>
  </si>
  <si>
    <t>405</t>
  </si>
  <si>
    <t>406+407+408+409+4091</t>
  </si>
  <si>
    <t>410+411+412+413+414+415+416+417+418</t>
  </si>
  <si>
    <t>426</t>
  </si>
  <si>
    <t>4261+4262+4263</t>
  </si>
  <si>
    <t>429</t>
  </si>
  <si>
    <t>430+431</t>
  </si>
  <si>
    <t>430</t>
  </si>
  <si>
    <t>4301+4302+4303</t>
  </si>
  <si>
    <t>431</t>
  </si>
  <si>
    <t>4311+4312+4313</t>
  </si>
  <si>
    <t>432</t>
  </si>
  <si>
    <t>433+434</t>
  </si>
  <si>
    <t>433</t>
  </si>
  <si>
    <t>4331+4332+4333</t>
  </si>
  <si>
    <t>434</t>
  </si>
  <si>
    <t>4341+4342+4343</t>
  </si>
  <si>
    <t>4344</t>
  </si>
  <si>
    <t>4345+43410</t>
  </si>
  <si>
    <t>4345</t>
  </si>
  <si>
    <t>4346+4347+4348+4349</t>
  </si>
  <si>
    <t>43410</t>
  </si>
  <si>
    <t>43411+43412+43413</t>
  </si>
  <si>
    <t>435</t>
  </si>
  <si>
    <t>436+437</t>
  </si>
  <si>
    <t>436</t>
  </si>
  <si>
    <t>4361+4362</t>
  </si>
  <si>
    <t>437</t>
  </si>
  <si>
    <t>4371+4372</t>
  </si>
  <si>
    <t>438</t>
  </si>
  <si>
    <t>439+440</t>
  </si>
  <si>
    <t>439</t>
  </si>
  <si>
    <t>4391+4392</t>
  </si>
  <si>
    <t>440</t>
  </si>
  <si>
    <t>4401+4402</t>
  </si>
  <si>
    <t>441</t>
  </si>
  <si>
    <t>442+443</t>
  </si>
  <si>
    <t>102+119+1345+157+1711+200+242+250+260+268+276+2805+289+297+3007+311</t>
  </si>
  <si>
    <t>366+376</t>
  </si>
  <si>
    <t>427</t>
  </si>
  <si>
    <t>106+117+123+1346+158+168+179+183+184+207+241+249+259+267+275+2804+288+296+302+310+366+3006-1711-311</t>
  </si>
  <si>
    <t>36</t>
  </si>
  <si>
    <t>25+29+30+31+32+33+34+35</t>
  </si>
  <si>
    <t>215</t>
  </si>
  <si>
    <t>202+204+206+209+211+213</t>
  </si>
  <si>
    <t>3772</t>
  </si>
  <si>
    <t>3773</t>
  </si>
  <si>
    <t>3774</t>
  </si>
  <si>
    <t>3775</t>
  </si>
  <si>
    <t>430+433+4345+436+439</t>
  </si>
  <si>
    <t>302+310</t>
  </si>
  <si>
    <t>430+433+4345</t>
  </si>
  <si>
    <t>304</t>
  </si>
  <si>
    <t>4301+4331+4346</t>
  </si>
  <si>
    <t>306</t>
  </si>
  <si>
    <t>4302+4332+4347</t>
  </si>
  <si>
    <t>308</t>
  </si>
  <si>
    <t>4303+4333+4348</t>
  </si>
  <si>
    <t>436+439</t>
  </si>
  <si>
    <t>313</t>
  </si>
  <si>
    <t>4361+4391</t>
  </si>
  <si>
    <t>314+315</t>
  </si>
  <si>
    <t>4362+4392</t>
  </si>
  <si>
    <t>Контроль граф.</t>
  </si>
  <si>
    <t>графа 2</t>
  </si>
  <si>
    <t>&gt;=</t>
  </si>
  <si>
    <t>графа 3</t>
  </si>
  <si>
    <t>графа 4</t>
  </si>
  <si>
    <t>графа 5</t>
  </si>
  <si>
    <t>графа 6</t>
  </si>
  <si>
    <t>графа 7</t>
  </si>
  <si>
    <t>графа 8</t>
  </si>
  <si>
    <t>графа 9</t>
  </si>
  <si>
    <t>графа 10</t>
  </si>
  <si>
    <t>графа 11</t>
  </si>
  <si>
    <t>графа 12</t>
  </si>
  <si>
    <t>графа 13</t>
  </si>
  <si>
    <t>Графа 6</t>
  </si>
  <si>
    <t>Графа 5</t>
  </si>
  <si>
    <t>Графа 4</t>
  </si>
  <si>
    <t>Графа 3</t>
  </si>
  <si>
    <t>Графа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</si>
</sst>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Times New Roman"/>
      <family val="1"/>
      <charset val="204"/>
    </font>
    <font>
      <sz val="8"/>
      <color indexed="8"/>
      <name val="Arial"/>
      <family val="2"/>
      <charset val="1"/>
    </font>
    <font>
      <sz val="8"/>
      <color indexed="9"/>
      <name val="Arial"/>
      <family val="2"/>
      <charset val="1"/>
    </font>
    <font>
      <sz val="8"/>
      <color indexed="62"/>
      <name val="Arial"/>
      <family val="2"/>
      <charset val="1"/>
    </font>
    <font>
      <b/>
      <sz val="8"/>
      <color indexed="63"/>
      <name val="Arial"/>
      <family val="2"/>
      <charset val="1"/>
    </font>
    <font>
      <b/>
      <sz val="8"/>
      <color indexed="52"/>
      <name val="Arial"/>
      <family val="2"/>
      <charset val="1"/>
    </font>
    <font>
      <b/>
      <sz val="15"/>
      <color indexed="62"/>
      <name val="Arial"/>
      <family val="2"/>
      <charset val="1"/>
    </font>
    <font>
      <b/>
      <sz val="13"/>
      <color indexed="62"/>
      <name val="Arial"/>
      <family val="2"/>
      <charset val="1"/>
    </font>
    <font>
      <b/>
      <sz val="11"/>
      <color indexed="62"/>
      <name val="Arial"/>
      <family val="2"/>
      <charset val="1"/>
    </font>
    <font>
      <b/>
      <sz val="8"/>
      <color indexed="8"/>
      <name val="Arial"/>
      <family val="2"/>
      <charset val="1"/>
    </font>
    <font>
      <b/>
      <sz val="8"/>
      <color indexed="9"/>
      <name val="Arial"/>
      <family val="2"/>
      <charset val="1"/>
    </font>
    <font>
      <b/>
      <sz val="18"/>
      <color indexed="62"/>
      <name val="Cambria"/>
      <family val="2"/>
      <charset val="1"/>
    </font>
    <font>
      <sz val="8"/>
      <color indexed="60"/>
      <name val="Arial"/>
      <family val="2"/>
      <charset val="1"/>
    </font>
    <font>
      <sz val="8"/>
      <color indexed="20"/>
      <name val="Arial"/>
      <family val="2"/>
      <charset val="1"/>
    </font>
    <font>
      <i/>
      <sz val="8"/>
      <color indexed="23"/>
      <name val="Arial"/>
      <family val="2"/>
      <charset val="1"/>
    </font>
    <font>
      <sz val="8"/>
      <color indexed="52"/>
      <name val="Arial"/>
      <family val="2"/>
      <charset val="1"/>
    </font>
    <font>
      <sz val="8"/>
      <color indexed="10"/>
      <name val="Arial"/>
      <family val="2"/>
      <charset val="1"/>
    </font>
    <font>
      <sz val="8"/>
      <color indexed="17"/>
      <name val="Arial"/>
      <family val="2"/>
      <charset val="1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indexed="52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8"/>
      <color indexed="16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3" borderId="1" applyNumberFormat="0" applyAlignment="0" applyProtection="0"/>
    <xf numFmtId="0" fontId="4" fillId="2" borderId="2" applyNumberFormat="0" applyAlignment="0" applyProtection="0"/>
    <xf numFmtId="0" fontId="5" fillId="2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5" borderId="7" applyNumberFormat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16" borderId="0" applyNumberFormat="0" applyBorder="0" applyAlignment="0" applyProtection="0"/>
    <xf numFmtId="0" fontId="14" fillId="0" borderId="0" applyNumberFormat="0" applyFill="0" applyBorder="0" applyAlignment="0" applyProtection="0"/>
    <xf numFmtId="0" fontId="28" fillId="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17" borderId="0" applyNumberFormat="0" applyBorder="0" applyAlignment="0" applyProtection="0"/>
  </cellStyleXfs>
  <cellXfs count="102">
    <xf numFmtId="0" fontId="0" fillId="0" borderId="0" xfId="0"/>
    <xf numFmtId="0" fontId="0" fillId="0" borderId="0" xfId="0" applyFont="1"/>
    <xf numFmtId="0" fontId="19" fillId="0" borderId="0" xfId="0" applyFont="1" applyAlignment="1"/>
    <xf numFmtId="49" fontId="19" fillId="0" borderId="0" xfId="0" applyNumberFormat="1" applyFont="1" applyAlignment="1">
      <alignment horizontal="right"/>
    </xf>
    <xf numFmtId="0" fontId="19" fillId="0" borderId="0" xfId="0" applyFont="1" applyAlignment="1">
      <alignment horizontal="center"/>
    </xf>
    <xf numFmtId="0" fontId="18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wrapText="1"/>
    </xf>
    <xf numFmtId="0" fontId="0" fillId="0" borderId="12" xfId="0" applyFont="1" applyBorder="1" applyAlignment="1">
      <alignment horizontal="center" wrapText="1"/>
    </xf>
    <xf numFmtId="0" fontId="0" fillId="0" borderId="13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0" xfId="0" applyAlignment="1">
      <alignment vertical="top" wrapText="1"/>
    </xf>
    <xf numFmtId="0" fontId="18" fillId="0" borderId="0" xfId="0" applyFont="1" applyAlignment="1">
      <alignment horizontal="center" vertical="top" wrapText="1"/>
    </xf>
    <xf numFmtId="0" fontId="0" fillId="0" borderId="0" xfId="0" applyProtection="1">
      <protection locked="0"/>
    </xf>
    <xf numFmtId="0" fontId="0" fillId="0" borderId="15" xfId="0" applyFont="1" applyBorder="1" applyAlignment="1" applyProtection="1">
      <alignment horizontal="center" vertical="top" wrapText="1"/>
      <protection locked="0"/>
    </xf>
    <xf numFmtId="1" fontId="0" fillId="0" borderId="13" xfId="0" applyNumberFormat="1" applyFont="1" applyBorder="1" applyAlignment="1" applyProtection="1">
      <alignment horizontal="right" vertical="top" wrapText="1"/>
      <protection locked="0"/>
    </xf>
    <xf numFmtId="1" fontId="0" fillId="0" borderId="15" xfId="0" applyNumberFormat="1" applyFont="1" applyBorder="1" applyAlignment="1" applyProtection="1">
      <alignment horizontal="right" vertical="top" wrapText="1"/>
      <protection locked="0"/>
    </xf>
    <xf numFmtId="0" fontId="0" fillId="0" borderId="12" xfId="0" applyFont="1" applyBorder="1" applyAlignment="1" applyProtection="1">
      <alignment horizontal="center" wrapText="1"/>
      <protection locked="0"/>
    </xf>
    <xf numFmtId="1" fontId="0" fillId="0" borderId="15" xfId="0" applyNumberFormat="1" applyFont="1" applyBorder="1" applyAlignment="1" applyProtection="1">
      <alignment horizontal="left" vertical="top" wrapText="1"/>
      <protection locked="0"/>
    </xf>
    <xf numFmtId="1" fontId="0" fillId="0" borderId="0" xfId="0" applyNumberFormat="1" applyAlignment="1" applyProtection="1">
      <alignment horizontal="right"/>
      <protection locked="0"/>
    </xf>
    <xf numFmtId="0" fontId="21" fillId="0" borderId="0" xfId="0" applyFont="1" applyAlignment="1">
      <alignment wrapText="1"/>
    </xf>
    <xf numFmtId="0" fontId="21" fillId="0" borderId="0" xfId="0" applyFont="1"/>
    <xf numFmtId="1" fontId="21" fillId="0" borderId="0" xfId="0" applyNumberFormat="1" applyFont="1"/>
    <xf numFmtId="4" fontId="21" fillId="0" borderId="0" xfId="0" applyNumberFormat="1" applyFont="1"/>
    <xf numFmtId="1" fontId="21" fillId="0" borderId="17" xfId="0" applyNumberFormat="1" applyFont="1" applyBorder="1" applyAlignment="1">
      <alignment horizontal="left" vertical="top" wrapText="1"/>
    </xf>
    <xf numFmtId="4" fontId="21" fillId="0" borderId="17" xfId="0" applyNumberFormat="1" applyFont="1" applyBorder="1" applyAlignment="1">
      <alignment horizontal="center" vertical="top" wrapText="1"/>
    </xf>
    <xf numFmtId="0" fontId="21" fillId="0" borderId="0" xfId="0" applyFont="1" applyAlignment="1">
      <alignment horizontal="left" vertical="top" wrapText="1"/>
    </xf>
    <xf numFmtId="1" fontId="21" fillId="0" borderId="17" xfId="0" applyNumberFormat="1" applyFont="1" applyBorder="1" applyAlignment="1">
      <alignment horizontal="center" wrapText="1"/>
    </xf>
    <xf numFmtId="1" fontId="21" fillId="0" borderId="17" xfId="0" applyNumberFormat="1" applyFont="1" applyBorder="1" applyAlignment="1">
      <alignment horizontal="center"/>
    </xf>
    <xf numFmtId="0" fontId="21" fillId="0" borderId="17" xfId="0" applyFont="1" applyBorder="1" applyAlignment="1">
      <alignment wrapText="1"/>
    </xf>
    <xf numFmtId="0" fontId="21" fillId="0" borderId="17" xfId="0" applyFont="1" applyBorder="1"/>
    <xf numFmtId="1" fontId="21" fillId="0" borderId="17" xfId="0" applyNumberFormat="1" applyFont="1" applyBorder="1"/>
    <xf numFmtId="4" fontId="21" fillId="0" borderId="17" xfId="0" applyNumberFormat="1" applyFont="1" applyBorder="1"/>
    <xf numFmtId="0" fontId="21" fillId="0" borderId="19" xfId="0" applyFont="1" applyBorder="1" applyAlignment="1">
      <alignment wrapText="1"/>
    </xf>
    <xf numFmtId="0" fontId="21" fillId="0" borderId="17" xfId="0" applyFont="1" applyBorder="1" applyAlignment="1">
      <alignment horizontal="justify" vertical="top" wrapText="1"/>
    </xf>
    <xf numFmtId="0" fontId="21" fillId="0" borderId="20" xfId="0" applyFont="1" applyBorder="1"/>
    <xf numFmtId="0" fontId="21" fillId="0" borderId="21" xfId="0" applyFont="1" applyBorder="1" applyAlignment="1">
      <alignment wrapText="1"/>
    </xf>
    <xf numFmtId="0" fontId="23" fillId="0" borderId="17" xfId="0" applyFont="1" applyBorder="1" applyAlignment="1">
      <alignment wrapText="1"/>
    </xf>
    <xf numFmtId="0" fontId="21" fillId="0" borderId="17" xfId="0" applyFont="1" applyBorder="1" applyAlignment="1">
      <alignment vertical="top" wrapText="1"/>
    </xf>
    <xf numFmtId="0" fontId="24" fillId="0" borderId="0" xfId="0" applyFont="1"/>
    <xf numFmtId="0" fontId="21" fillId="0" borderId="17" xfId="0" applyFont="1" applyBorder="1" applyAlignment="1">
      <alignment horizontal="left" wrapText="1" indent="1"/>
    </xf>
    <xf numFmtId="0" fontId="21" fillId="0" borderId="17" xfId="0" applyFont="1" applyFill="1" applyBorder="1" applyAlignment="1">
      <alignment wrapText="1"/>
    </xf>
    <xf numFmtId="0" fontId="21" fillId="0" borderId="17" xfId="0" applyFont="1" applyFill="1" applyBorder="1"/>
    <xf numFmtId="0" fontId="21" fillId="0" borderId="0" xfId="0" applyFont="1" applyFill="1"/>
    <xf numFmtId="0" fontId="23" fillId="0" borderId="17" xfId="0" applyFont="1" applyFill="1" applyBorder="1" applyAlignment="1">
      <alignment horizontal="left" wrapText="1" indent="1"/>
    </xf>
    <xf numFmtId="0" fontId="21" fillId="0" borderId="17" xfId="0" applyFont="1" applyFill="1" applyBorder="1" applyAlignment="1">
      <alignment horizontal="left" wrapText="1" indent="1"/>
    </xf>
    <xf numFmtId="4" fontId="21" fillId="2" borderId="17" xfId="0" applyNumberFormat="1" applyFont="1" applyFill="1" applyBorder="1"/>
    <xf numFmtId="1" fontId="21" fillId="2" borderId="17" xfId="0" applyNumberFormat="1" applyFont="1" applyFill="1" applyBorder="1"/>
    <xf numFmtId="0" fontId="21" fillId="0" borderId="17" xfId="0" applyNumberFormat="1" applyFont="1" applyBorder="1" applyAlignment="1">
      <alignment wrapText="1"/>
    </xf>
    <xf numFmtId="0" fontId="21" fillId="0" borderId="21" xfId="0" applyFont="1" applyBorder="1"/>
    <xf numFmtId="0" fontId="25" fillId="0" borderId="0" xfId="0" applyFont="1"/>
    <xf numFmtId="0" fontId="26" fillId="0" borderId="0" xfId="0" applyFont="1"/>
    <xf numFmtId="0" fontId="23" fillId="0" borderId="17" xfId="0" applyFont="1" applyBorder="1" applyAlignment="1">
      <alignment horizontal="left" wrapText="1" indent="1"/>
    </xf>
    <xf numFmtId="0" fontId="21" fillId="0" borderId="17" xfId="0" applyFont="1" applyFill="1" applyBorder="1" applyAlignment="1">
      <alignment vertical="center"/>
    </xf>
    <xf numFmtId="0" fontId="21" fillId="0" borderId="19" xfId="0" applyFont="1" applyFill="1" applyBorder="1" applyAlignment="1">
      <alignment horizontal="left" wrapText="1" indent="1"/>
    </xf>
    <xf numFmtId="0" fontId="21" fillId="0" borderId="20" xfId="0" applyFont="1" applyFill="1" applyBorder="1"/>
    <xf numFmtId="0" fontId="21" fillId="0" borderId="19" xfId="0" applyFont="1" applyBorder="1"/>
    <xf numFmtId="0" fontId="21" fillId="2" borderId="17" xfId="0" applyFont="1" applyFill="1" applyBorder="1" applyAlignment="1">
      <alignment horizontal="justify" vertical="top" wrapText="1"/>
    </xf>
    <xf numFmtId="0" fontId="21" fillId="2" borderId="17" xfId="0" applyFont="1" applyFill="1" applyBorder="1" applyAlignment="1">
      <alignment vertical="top" wrapText="1"/>
    </xf>
    <xf numFmtId="0" fontId="23" fillId="0" borderId="17" xfId="0" applyFont="1" applyBorder="1" applyAlignment="1">
      <alignment horizontal="left" wrapText="1" indent="2"/>
    </xf>
    <xf numFmtId="0" fontId="21" fillId="0" borderId="17" xfId="0" applyFont="1" applyBorder="1" applyAlignment="1">
      <alignment horizontal="left" wrapText="1" indent="2"/>
    </xf>
    <xf numFmtId="0" fontId="21" fillId="0" borderId="17" xfId="0" applyFont="1" applyBorder="1" applyAlignment="1">
      <alignment vertical="center" wrapText="1"/>
    </xf>
    <xf numFmtId="0" fontId="21" fillId="0" borderId="17" xfId="0" applyFont="1" applyBorder="1" applyAlignment="1">
      <alignment horizontal="right"/>
    </xf>
    <xf numFmtId="0" fontId="21" fillId="0" borderId="17" xfId="0" applyFont="1" applyBorder="1" applyAlignment="1">
      <alignment horizontal="right" wrapText="1"/>
    </xf>
    <xf numFmtId="0" fontId="23" fillId="0" borderId="17" xfId="0" applyFont="1" applyBorder="1" applyAlignment="1">
      <alignment horizontal="left" wrapText="1"/>
    </xf>
    <xf numFmtId="0" fontId="21" fillId="0" borderId="21" xfId="0" applyFont="1" applyBorder="1" applyAlignment="1">
      <alignment horizontal="left" wrapText="1" indent="1"/>
    </xf>
    <xf numFmtId="0" fontId="21" fillId="0" borderId="20" xfId="0" applyFont="1" applyFill="1" applyBorder="1" applyAlignment="1">
      <alignment vertical="center"/>
    </xf>
    <xf numFmtId="0" fontId="23" fillId="0" borderId="17" xfId="0" applyFont="1" applyFill="1" applyBorder="1" applyAlignment="1">
      <alignment horizontal="left" wrapText="1"/>
    </xf>
    <xf numFmtId="0" fontId="21" fillId="0" borderId="17" xfId="0" applyFont="1" applyFill="1" applyBorder="1" applyAlignment="1">
      <alignment horizontal="left" wrapText="1" indent="2"/>
    </xf>
    <xf numFmtId="0" fontId="23" fillId="0" borderId="19" xfId="0" applyFont="1" applyBorder="1" applyAlignment="1">
      <alignment wrapText="1"/>
    </xf>
    <xf numFmtId="0" fontId="21" fillId="0" borderId="22" xfId="0" applyFont="1" applyBorder="1"/>
    <xf numFmtId="0" fontId="21" fillId="0" borderId="18" xfId="0" applyFont="1" applyBorder="1" applyAlignment="1">
      <alignment wrapText="1"/>
    </xf>
    <xf numFmtId="0" fontId="23" fillId="0" borderId="19" xfId="0" applyFont="1" applyBorder="1" applyAlignment="1">
      <alignment horizontal="left" wrapText="1" indent="1"/>
    </xf>
    <xf numFmtId="4" fontId="21" fillId="0" borderId="0" xfId="0" applyNumberFormat="1" applyFont="1" applyAlignment="1"/>
    <xf numFmtId="0" fontId="0" fillId="0" borderId="0" xfId="0" applyFont="1" applyFill="1"/>
    <xf numFmtId="0" fontId="27" fillId="0" borderId="0" xfId="0" applyFont="1" applyAlignment="1">
      <alignment horizontal="left" vertical="center"/>
    </xf>
    <xf numFmtId="1" fontId="21" fillId="0" borderId="0" xfId="0" applyNumberFormat="1" applyFont="1" applyAlignment="1"/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 vertical="center" indent="15"/>
    </xf>
    <xf numFmtId="1" fontId="0" fillId="0" borderId="0" xfId="0" applyNumberFormat="1"/>
    <xf numFmtId="4" fontId="0" fillId="0" borderId="0" xfId="0" applyNumberFormat="1"/>
    <xf numFmtId="0" fontId="18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wrapText="1"/>
    </xf>
    <xf numFmtId="49" fontId="19" fillId="0" borderId="0" xfId="0" applyNumberFormat="1" applyFont="1" applyBorder="1" applyAlignment="1">
      <alignment horizontal="left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top" wrapText="1"/>
    </xf>
    <xf numFmtId="0" fontId="0" fillId="0" borderId="10" xfId="0" applyFont="1" applyBorder="1" applyAlignment="1">
      <alignment vertical="top" wrapText="1"/>
    </xf>
    <xf numFmtId="0" fontId="0" fillId="0" borderId="11" xfId="0" applyFont="1" applyBorder="1" applyAlignment="1">
      <alignment horizontal="center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3" xfId="0" applyFont="1" applyBorder="1" applyAlignment="1">
      <alignment horizontal="left" vertical="top" wrapText="1" indent="1"/>
    </xf>
    <xf numFmtId="0" fontId="0" fillId="0" borderId="12" xfId="0" applyFont="1" applyBorder="1" applyAlignment="1">
      <alignment vertical="top" wrapText="1"/>
    </xf>
    <xf numFmtId="0" fontId="0" fillId="0" borderId="13" xfId="0" applyFont="1" applyBorder="1" applyAlignment="1">
      <alignment vertical="top" wrapText="1"/>
    </xf>
    <xf numFmtId="0" fontId="18" fillId="0" borderId="14" xfId="0" applyFont="1" applyBorder="1" applyAlignment="1" applyProtection="1">
      <alignment vertical="top" wrapText="1"/>
      <protection locked="0"/>
    </xf>
    <xf numFmtId="0" fontId="20" fillId="0" borderId="14" xfId="0" applyFont="1" applyBorder="1" applyAlignment="1" applyProtection="1">
      <alignment vertical="top" wrapText="1"/>
      <protection locked="0"/>
    </xf>
    <xf numFmtId="0" fontId="0" fillId="0" borderId="14" xfId="0" applyFont="1" applyBorder="1" applyAlignment="1" applyProtection="1">
      <alignment vertical="top" wrapText="1"/>
      <protection locked="0"/>
    </xf>
    <xf numFmtId="0" fontId="0" fillId="0" borderId="14" xfId="0" applyFont="1" applyBorder="1" applyAlignment="1" applyProtection="1">
      <alignment horizontal="center" vertical="top" wrapText="1"/>
      <protection locked="0"/>
    </xf>
    <xf numFmtId="0" fontId="0" fillId="0" borderId="16" xfId="0" applyFont="1" applyBorder="1" applyProtection="1">
      <protection locked="0"/>
    </xf>
    <xf numFmtId="0" fontId="21" fillId="0" borderId="17" xfId="0" applyFont="1" applyBorder="1" applyAlignment="1">
      <alignment horizontal="left" vertical="top" wrapText="1"/>
    </xf>
    <xf numFmtId="4" fontId="21" fillId="0" borderId="17" xfId="0" applyNumberFormat="1" applyFont="1" applyBorder="1" applyAlignment="1">
      <alignment horizontal="left" vertical="top" wrapText="1"/>
    </xf>
    <xf numFmtId="4" fontId="21" fillId="0" borderId="17" xfId="0" applyNumberFormat="1" applyFont="1" applyBorder="1" applyAlignment="1">
      <alignment horizontal="center" vertical="top" wrapText="1"/>
    </xf>
    <xf numFmtId="1" fontId="21" fillId="0" borderId="17" xfId="0" applyNumberFormat="1" applyFont="1" applyBorder="1" applyAlignment="1">
      <alignment horizontal="center" vertical="top" wrapText="1"/>
    </xf>
    <xf numFmtId="0" fontId="22" fillId="0" borderId="18" xfId="0" applyFont="1" applyBorder="1" applyAlignment="1">
      <alignment horizontal="center" wrapText="1"/>
    </xf>
    <xf numFmtId="0" fontId="21" fillId="0" borderId="17" xfId="0" applyFont="1" applyBorder="1" applyAlignment="1">
      <alignment wrapText="1"/>
    </xf>
  </cellXfs>
  <cellStyles count="42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Плохой 2" xfId="36"/>
    <cellStyle name="Пояснение 2" xfId="37"/>
    <cellStyle name="Примечание 2" xfId="38"/>
    <cellStyle name="Связанная ячейка 2" xfId="39"/>
    <cellStyle name="Текст предупреждения 2" xfId="40"/>
    <cellStyle name="Хороший 2" xfId="41"/>
  </cellStyles>
  <dxfs count="14">
    <dxf>
      <fill>
        <patternFill patternType="solid">
          <fgColor indexed="60"/>
          <bgColor indexed="10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49"/>
          <bgColor indexed="1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F1C1B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L14" sqref="L14"/>
    </sheetView>
  </sheetViews>
  <sheetFormatPr defaultRowHeight="12.75" x14ac:dyDescent="0.2"/>
  <cols>
    <col min="1" max="1" width="6.1640625" customWidth="1"/>
    <col min="2" max="3" width="6.33203125" customWidth="1"/>
    <col min="4" max="4" width="6.83203125" customWidth="1"/>
    <col min="5" max="5" width="26.5" customWidth="1"/>
    <col min="6" max="6" width="26.83203125" customWidth="1"/>
    <col min="7" max="7" width="16.33203125" customWidth="1"/>
    <col min="8" max="8" width="10.33203125" customWidth="1"/>
    <col min="9" max="9" width="8.33203125" customWidth="1"/>
  </cols>
  <sheetData>
    <row r="1" spans="1:9" x14ac:dyDescent="0.2">
      <c r="A1" s="80" t="s">
        <v>0</v>
      </c>
      <c r="B1" s="80"/>
      <c r="C1" s="80"/>
      <c r="D1" s="80"/>
      <c r="E1" s="80"/>
      <c r="F1" s="80"/>
      <c r="G1" s="80"/>
    </row>
    <row r="2" spans="1:9" x14ac:dyDescent="0.2">
      <c r="A2" s="1"/>
    </row>
    <row r="3" spans="1:9" ht="49.35" customHeight="1" x14ac:dyDescent="0.25">
      <c r="A3" s="81" t="s">
        <v>1</v>
      </c>
      <c r="B3" s="81"/>
      <c r="C3" s="81"/>
      <c r="D3" s="81"/>
      <c r="E3" s="81"/>
      <c r="F3" s="81"/>
      <c r="G3" s="81"/>
    </row>
    <row r="4" spans="1:9" ht="15.75" customHeight="1" x14ac:dyDescent="0.25">
      <c r="B4" s="2"/>
      <c r="C4" s="3" t="s">
        <v>2</v>
      </c>
      <c r="D4" s="82" t="s">
        <v>3</v>
      </c>
      <c r="E4" s="82"/>
    </row>
    <row r="5" spans="1:9" ht="16.5" customHeight="1" x14ac:dyDescent="0.25">
      <c r="A5" s="4"/>
    </row>
    <row r="6" spans="1:9" ht="14.25" customHeight="1" x14ac:dyDescent="0.2">
      <c r="A6" s="83" t="s">
        <v>4</v>
      </c>
      <c r="B6" s="83"/>
      <c r="C6" s="83"/>
      <c r="D6" s="83"/>
      <c r="E6" s="83"/>
      <c r="F6" s="5" t="s">
        <v>5</v>
      </c>
      <c r="G6" s="84" t="s">
        <v>6</v>
      </c>
      <c r="H6" s="84"/>
      <c r="I6" s="84"/>
    </row>
    <row r="7" spans="1:9" ht="2.25" hidden="1" customHeight="1" x14ac:dyDescent="0.2"/>
    <row r="8" spans="1:9" ht="34.5" customHeight="1" x14ac:dyDescent="0.2">
      <c r="A8" s="85" t="s">
        <v>7</v>
      </c>
      <c r="B8" s="85"/>
      <c r="C8" s="85"/>
      <c r="D8" s="85"/>
      <c r="E8" s="85"/>
      <c r="F8" s="6"/>
      <c r="G8" s="86" t="s">
        <v>8</v>
      </c>
      <c r="H8" s="86"/>
      <c r="I8" s="86"/>
    </row>
    <row r="9" spans="1:9" ht="25.5" customHeight="1" x14ac:dyDescent="0.2">
      <c r="A9" s="87" t="s">
        <v>9</v>
      </c>
      <c r="B9" s="87"/>
      <c r="C9" s="87"/>
      <c r="D9" s="87"/>
      <c r="E9" s="87"/>
      <c r="F9" s="7" t="s">
        <v>10</v>
      </c>
      <c r="G9" s="86"/>
      <c r="H9" s="86"/>
      <c r="I9" s="86"/>
    </row>
    <row r="10" spans="1:9" ht="12" customHeight="1" x14ac:dyDescent="0.2">
      <c r="A10" s="88" t="s">
        <v>11</v>
      </c>
      <c r="B10" s="88"/>
      <c r="C10" s="88"/>
      <c r="D10" s="88"/>
      <c r="E10" s="88"/>
      <c r="F10" s="8" t="s">
        <v>12</v>
      </c>
      <c r="G10" s="86"/>
      <c r="H10" s="86"/>
      <c r="I10" s="86"/>
    </row>
    <row r="11" spans="1:9" ht="29.25" customHeight="1" x14ac:dyDescent="0.2">
      <c r="A11" s="85" t="s">
        <v>13</v>
      </c>
      <c r="B11" s="85"/>
      <c r="C11" s="85"/>
      <c r="D11" s="85"/>
      <c r="E11" s="85"/>
      <c r="F11" s="9"/>
      <c r="G11" s="86"/>
      <c r="H11" s="86"/>
      <c r="I11" s="86"/>
    </row>
    <row r="12" spans="1:9" ht="13.5" customHeight="1" x14ac:dyDescent="0.2">
      <c r="A12" s="89" t="s">
        <v>14</v>
      </c>
      <c r="B12" s="89"/>
      <c r="C12" s="89"/>
      <c r="D12" s="89"/>
      <c r="E12" s="89"/>
      <c r="F12" s="7" t="s">
        <v>12</v>
      </c>
      <c r="G12" s="10"/>
    </row>
    <row r="13" spans="1:9" ht="51.75" customHeight="1" x14ac:dyDescent="0.2">
      <c r="A13" s="90" t="s">
        <v>15</v>
      </c>
      <c r="B13" s="90"/>
      <c r="C13" s="90"/>
      <c r="D13" s="90"/>
      <c r="E13" s="90"/>
      <c r="F13" s="7" t="s">
        <v>12</v>
      </c>
      <c r="G13" s="10"/>
      <c r="H13" s="11" t="s">
        <v>16</v>
      </c>
      <c r="I13" s="11" t="s">
        <v>17</v>
      </c>
    </row>
    <row r="14" spans="1:9" ht="25.5" customHeight="1" x14ac:dyDescent="0.2">
      <c r="A14" s="85" t="s">
        <v>18</v>
      </c>
      <c r="B14" s="85"/>
      <c r="C14" s="85"/>
      <c r="D14" s="85"/>
      <c r="E14" s="85"/>
      <c r="F14" s="9"/>
      <c r="G14" s="10"/>
    </row>
    <row r="15" spans="1:9" ht="12.75" customHeight="1" x14ac:dyDescent="0.2">
      <c r="A15" s="90" t="s">
        <v>19</v>
      </c>
      <c r="B15" s="90"/>
      <c r="C15" s="90"/>
      <c r="D15" s="90"/>
      <c r="E15" s="90"/>
      <c r="F15" s="8" t="s">
        <v>20</v>
      </c>
      <c r="G15" s="10"/>
    </row>
    <row r="16" spans="1:9" ht="13.5" customHeight="1" x14ac:dyDescent="0.2">
      <c r="A16" s="1"/>
    </row>
    <row r="17" spans="1:9" s="12" customFormat="1" ht="13.5" customHeight="1" x14ac:dyDescent="0.2">
      <c r="A17" s="91" t="s">
        <v>21</v>
      </c>
      <c r="B17" s="91"/>
      <c r="C17" s="91"/>
      <c r="D17" s="91"/>
      <c r="E17" s="91"/>
      <c r="F17" s="91"/>
      <c r="G17" s="91"/>
      <c r="H17" s="91"/>
      <c r="I17" s="91"/>
    </row>
    <row r="18" spans="1:9" s="12" customFormat="1" ht="14.25" customHeight="1" x14ac:dyDescent="0.2">
      <c r="A18" s="92" t="s">
        <v>22</v>
      </c>
      <c r="B18" s="92"/>
      <c r="C18" s="92"/>
      <c r="D18" s="92"/>
      <c r="E18" s="92"/>
      <c r="F18" s="92"/>
      <c r="G18" s="92"/>
      <c r="H18" s="92"/>
      <c r="I18" s="92"/>
    </row>
    <row r="19" spans="1:9" s="12" customFormat="1" ht="13.5" customHeight="1" x14ac:dyDescent="0.2">
      <c r="A19" s="93"/>
      <c r="B19" s="93"/>
      <c r="C19" s="93"/>
      <c r="D19" s="93"/>
      <c r="E19" s="93"/>
      <c r="F19" s="93"/>
      <c r="G19" s="93"/>
      <c r="H19" s="93"/>
      <c r="I19" s="93"/>
    </row>
    <row r="20" spans="1:9" s="12" customFormat="1" ht="13.5" customHeight="1" x14ac:dyDescent="0.2">
      <c r="A20" s="91" t="s">
        <v>23</v>
      </c>
      <c r="B20" s="91"/>
      <c r="C20" s="91"/>
      <c r="D20" s="91"/>
      <c r="E20" s="91"/>
      <c r="F20" s="91"/>
      <c r="G20" s="91"/>
      <c r="H20" s="91"/>
      <c r="I20" s="91"/>
    </row>
    <row r="21" spans="1:9" s="12" customFormat="1" ht="13.5" customHeight="1" x14ac:dyDescent="0.2">
      <c r="A21" s="93"/>
      <c r="B21" s="93"/>
      <c r="C21" s="93"/>
      <c r="D21" s="93"/>
      <c r="E21" s="93"/>
      <c r="F21" s="93"/>
      <c r="G21" s="93"/>
      <c r="H21" s="93"/>
      <c r="I21" s="93"/>
    </row>
    <row r="22" spans="1:9" s="12" customFormat="1" ht="13.5" customHeight="1" x14ac:dyDescent="0.2">
      <c r="A22" s="93"/>
      <c r="B22" s="93"/>
      <c r="C22" s="93"/>
      <c r="D22" s="93"/>
      <c r="E22" s="93"/>
      <c r="F22" s="93"/>
      <c r="G22" s="93"/>
      <c r="H22" s="93"/>
      <c r="I22" s="93"/>
    </row>
    <row r="23" spans="1:9" s="12" customFormat="1" ht="13.5" customHeight="1" x14ac:dyDescent="0.2">
      <c r="A23" s="94" t="s">
        <v>24</v>
      </c>
      <c r="B23" s="94" t="s">
        <v>25</v>
      </c>
      <c r="C23" s="94"/>
      <c r="D23" s="94"/>
      <c r="E23" s="94"/>
      <c r="F23" s="94"/>
      <c r="G23" s="94"/>
      <c r="H23" s="94"/>
      <c r="I23" s="94"/>
    </row>
    <row r="24" spans="1:9" s="12" customFormat="1" ht="67.5" customHeight="1" x14ac:dyDescent="0.2">
      <c r="A24" s="94"/>
      <c r="B24" s="13" t="s">
        <v>26</v>
      </c>
      <c r="C24" s="13" t="s">
        <v>27</v>
      </c>
      <c r="D24" s="13" t="s">
        <v>28</v>
      </c>
      <c r="E24" s="13" t="s">
        <v>29</v>
      </c>
      <c r="F24" s="13" t="s">
        <v>30</v>
      </c>
      <c r="G24" s="13" t="s">
        <v>31</v>
      </c>
      <c r="H24" s="13"/>
      <c r="I24" s="13" t="s">
        <v>32</v>
      </c>
    </row>
    <row r="25" spans="1:9" s="18" customFormat="1" ht="13.5" customHeight="1" x14ac:dyDescent="0.2">
      <c r="A25" s="14">
        <v>1</v>
      </c>
      <c r="B25" s="15">
        <v>2</v>
      </c>
      <c r="C25" s="15">
        <v>3</v>
      </c>
      <c r="D25" s="16">
        <v>4</v>
      </c>
      <c r="E25" s="15">
        <v>5</v>
      </c>
      <c r="F25" s="15">
        <v>6</v>
      </c>
      <c r="G25" s="15">
        <v>7</v>
      </c>
      <c r="H25" s="15">
        <v>8</v>
      </c>
      <c r="I25" s="17">
        <v>9</v>
      </c>
    </row>
    <row r="26" spans="1:9" s="12" customFormat="1" x14ac:dyDescent="0.2">
      <c r="A26" s="95" t="s">
        <v>33</v>
      </c>
      <c r="B26" s="95"/>
      <c r="C26" s="95"/>
      <c r="D26" s="95"/>
      <c r="E26" s="95"/>
      <c r="F26" s="95"/>
    </row>
    <row r="27" spans="1:9" s="12" customFormat="1" x14ac:dyDescent="0.2"/>
  </sheetData>
  <sheetProtection selectLockedCells="1" selectUnlockedCells="1"/>
  <mergeCells count="23">
    <mergeCell ref="A26:F26"/>
    <mergeCell ref="A19:I19"/>
    <mergeCell ref="A20:I20"/>
    <mergeCell ref="A21:I21"/>
    <mergeCell ref="A22:I22"/>
    <mergeCell ref="A23:A24"/>
    <mergeCell ref="B23:I23"/>
    <mergeCell ref="A12:E12"/>
    <mergeCell ref="A13:E13"/>
    <mergeCell ref="A14:E14"/>
    <mergeCell ref="A15:E15"/>
    <mergeCell ref="A17:I17"/>
    <mergeCell ref="A18:I18"/>
    <mergeCell ref="A1:G1"/>
    <mergeCell ref="A3:G3"/>
    <mergeCell ref="D4:E4"/>
    <mergeCell ref="A6:E6"/>
    <mergeCell ref="G6:I6"/>
    <mergeCell ref="A8:E8"/>
    <mergeCell ref="G8:I11"/>
    <mergeCell ref="A9:E9"/>
    <mergeCell ref="A10:E10"/>
    <mergeCell ref="A11:E11"/>
  </mergeCells>
  <pageMargins left="0.59027777777777779" right="0.39374999999999999" top="0.39374999999999999" bottom="0.39374999999999999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584"/>
  <sheetViews>
    <sheetView tabSelected="1" topLeftCell="A202" zoomScale="130" zoomScaleNormal="130" workbookViewId="0">
      <selection activeCell="S456" sqref="S456"/>
    </sheetView>
  </sheetViews>
  <sheetFormatPr defaultColWidth="17.33203125" defaultRowHeight="11.25" customHeight="1" x14ac:dyDescent="0.2"/>
  <cols>
    <col min="1" max="1" width="31.33203125" style="19" customWidth="1"/>
    <col min="2" max="2" width="8.33203125" style="20" customWidth="1"/>
    <col min="3" max="3" width="8.6640625" style="21" customWidth="1"/>
    <col min="4" max="4" width="12.1640625" style="22" customWidth="1"/>
    <col min="5" max="5" width="11.6640625" style="22" customWidth="1"/>
    <col min="6" max="7" width="12" style="22" customWidth="1"/>
    <col min="8" max="8" width="12.83203125" style="22" customWidth="1"/>
    <col min="9" max="9" width="12.6640625" style="22" customWidth="1"/>
    <col min="10" max="10" width="9.83203125" style="22" customWidth="1"/>
    <col min="11" max="11" width="9.6640625" style="22" customWidth="1"/>
    <col min="12" max="12" width="11" style="22" customWidth="1"/>
    <col min="13" max="13" width="11.33203125" style="22" customWidth="1"/>
    <col min="14" max="14" width="10.5" style="22" customWidth="1"/>
    <col min="15" max="15" width="9.6640625" style="22" customWidth="1"/>
    <col min="16" max="16" width="10" style="20" customWidth="1"/>
    <col min="17" max="17" width="11.1640625" style="20" customWidth="1"/>
    <col min="18" max="18" width="9.83203125" style="20" customWidth="1"/>
    <col min="19" max="16384" width="17.33203125" style="20"/>
  </cols>
  <sheetData>
    <row r="2" spans="1:19" s="25" customFormat="1" ht="12.75" customHeight="1" x14ac:dyDescent="0.2">
      <c r="A2" s="96"/>
      <c r="B2" s="96" t="s">
        <v>34</v>
      </c>
      <c r="C2" s="23"/>
      <c r="D2" s="97" t="s">
        <v>35</v>
      </c>
      <c r="E2" s="97"/>
      <c r="F2" s="97"/>
      <c r="G2" s="97"/>
      <c r="H2" s="97"/>
      <c r="I2" s="97"/>
      <c r="J2" s="98" t="s">
        <v>36</v>
      </c>
      <c r="K2" s="98"/>
      <c r="L2" s="98"/>
      <c r="M2" s="98"/>
      <c r="N2" s="98"/>
      <c r="O2" s="98"/>
      <c r="P2" s="98" t="s">
        <v>37</v>
      </c>
      <c r="Q2" s="98"/>
      <c r="R2" s="98"/>
    </row>
    <row r="3" spans="1:19" s="25" customFormat="1" ht="32.25" customHeight="1" x14ac:dyDescent="0.2">
      <c r="A3" s="96"/>
      <c r="B3" s="96"/>
      <c r="C3" s="99" t="s">
        <v>38</v>
      </c>
      <c r="D3" s="98" t="s">
        <v>39</v>
      </c>
      <c r="E3" s="98"/>
      <c r="F3" s="98" t="s">
        <v>40</v>
      </c>
      <c r="G3" s="98" t="s">
        <v>41</v>
      </c>
      <c r="H3" s="98" t="s">
        <v>42</v>
      </c>
      <c r="I3" s="98" t="s">
        <v>43</v>
      </c>
      <c r="J3" s="98" t="s">
        <v>39</v>
      </c>
      <c r="K3" s="98"/>
      <c r="L3" s="98" t="s">
        <v>40</v>
      </c>
      <c r="M3" s="98" t="s">
        <v>41</v>
      </c>
      <c r="N3" s="98" t="s">
        <v>42</v>
      </c>
      <c r="O3" s="98" t="s">
        <v>43</v>
      </c>
      <c r="P3" s="98" t="s">
        <v>44</v>
      </c>
      <c r="Q3" s="98" t="s">
        <v>45</v>
      </c>
      <c r="R3" s="98" t="s">
        <v>46</v>
      </c>
    </row>
    <row r="4" spans="1:19" s="25" customFormat="1" ht="183" customHeight="1" x14ac:dyDescent="0.2">
      <c r="A4" s="96"/>
      <c r="B4" s="96"/>
      <c r="C4" s="99"/>
      <c r="D4" s="24" t="s">
        <v>47</v>
      </c>
      <c r="E4" s="24" t="s">
        <v>48</v>
      </c>
      <c r="F4" s="98"/>
      <c r="G4" s="98"/>
      <c r="H4" s="98"/>
      <c r="I4" s="98"/>
      <c r="J4" s="24" t="s">
        <v>47</v>
      </c>
      <c r="K4" s="24" t="s">
        <v>48</v>
      </c>
      <c r="L4" s="98"/>
      <c r="M4" s="98"/>
      <c r="N4" s="98"/>
      <c r="O4" s="98"/>
      <c r="P4" s="98"/>
      <c r="Q4" s="98"/>
      <c r="R4" s="98"/>
      <c r="S4" s="25" t="s">
        <v>49</v>
      </c>
    </row>
    <row r="5" spans="1:19" s="21" customFormat="1" ht="11.25" customHeight="1" x14ac:dyDescent="0.2">
      <c r="A5" s="26" t="s">
        <v>50</v>
      </c>
      <c r="B5" s="27" t="s">
        <v>51</v>
      </c>
      <c r="C5" s="27">
        <v>1</v>
      </c>
      <c r="D5" s="27">
        <v>2</v>
      </c>
      <c r="E5" s="27">
        <v>3</v>
      </c>
      <c r="F5" s="27">
        <v>4</v>
      </c>
      <c r="G5" s="27">
        <v>5</v>
      </c>
      <c r="H5" s="27">
        <v>6</v>
      </c>
      <c r="I5" s="27">
        <v>7</v>
      </c>
      <c r="J5" s="27">
        <v>8</v>
      </c>
      <c r="K5" s="27">
        <v>9</v>
      </c>
      <c r="L5" s="27">
        <v>10</v>
      </c>
      <c r="M5" s="27">
        <v>11</v>
      </c>
      <c r="N5" s="27">
        <v>12</v>
      </c>
      <c r="O5" s="27">
        <v>13</v>
      </c>
      <c r="P5" s="27">
        <v>14</v>
      </c>
      <c r="Q5" s="27">
        <v>15</v>
      </c>
      <c r="R5" s="27">
        <v>16</v>
      </c>
    </row>
    <row r="6" spans="1:19" ht="46.5" customHeight="1" x14ac:dyDescent="0.2">
      <c r="A6" s="28" t="s">
        <v>52</v>
      </c>
      <c r="B6" s="29">
        <v>1</v>
      </c>
      <c r="C6" s="30">
        <v>571913</v>
      </c>
      <c r="D6" s="31">
        <v>1273805.3400000001</v>
      </c>
      <c r="E6" s="31">
        <v>990191.4</v>
      </c>
      <c r="F6" s="31">
        <v>1339836.5</v>
      </c>
      <c r="G6" s="31">
        <v>1343705</v>
      </c>
      <c r="H6" s="31">
        <v>1347086.3</v>
      </c>
      <c r="I6" s="31">
        <v>1357298.8</v>
      </c>
      <c r="J6" s="31">
        <v>2227.27</v>
      </c>
      <c r="K6" s="31">
        <v>1731.37</v>
      </c>
      <c r="L6" s="31">
        <v>2342.73</v>
      </c>
      <c r="M6" s="31">
        <v>2349.4899999999998</v>
      </c>
      <c r="N6" s="31">
        <v>2355.4</v>
      </c>
      <c r="O6" s="31">
        <v>2373.3000000000002</v>
      </c>
      <c r="P6" s="30">
        <v>15430</v>
      </c>
      <c r="Q6" s="31">
        <v>35638.300000000003</v>
      </c>
      <c r="R6" s="31">
        <v>2309.6799999999998</v>
      </c>
      <c r="S6"/>
    </row>
    <row r="7" spans="1:19" ht="11.25" customHeight="1" x14ac:dyDescent="0.2">
      <c r="A7" s="28" t="s">
        <v>53</v>
      </c>
      <c r="B7" s="29">
        <v>2</v>
      </c>
      <c r="C7" s="30">
        <v>368334</v>
      </c>
      <c r="D7" s="31">
        <v>751968.8</v>
      </c>
      <c r="E7" s="31">
        <v>538463.1</v>
      </c>
      <c r="F7" s="31">
        <v>788436.2</v>
      </c>
      <c r="G7" s="31">
        <v>789311</v>
      </c>
      <c r="H7" s="31">
        <v>789852.4</v>
      </c>
      <c r="I7" s="31">
        <v>793530.3</v>
      </c>
      <c r="J7" s="31">
        <v>2041.54</v>
      </c>
      <c r="K7" s="31">
        <v>1461.89</v>
      </c>
      <c r="L7" s="31">
        <v>2140.5500000000002</v>
      </c>
      <c r="M7" s="31">
        <v>2142.92</v>
      </c>
      <c r="N7" s="31">
        <v>2144.39</v>
      </c>
      <c r="O7" s="31">
        <v>2154.38</v>
      </c>
      <c r="P7" s="30">
        <v>6911</v>
      </c>
      <c r="Q7" s="31">
        <v>15205.6</v>
      </c>
      <c r="R7" s="31">
        <v>2200.1999999999998</v>
      </c>
      <c r="S7"/>
    </row>
    <row r="8" spans="1:19" ht="11.25" customHeight="1" x14ac:dyDescent="0.2">
      <c r="A8" s="28" t="s">
        <v>54</v>
      </c>
      <c r="B8" s="29">
        <v>3</v>
      </c>
      <c r="C8" s="30">
        <v>63881</v>
      </c>
      <c r="D8" s="31">
        <v>105112.2</v>
      </c>
      <c r="E8" s="31">
        <v>72854.2</v>
      </c>
      <c r="F8" s="31">
        <v>123073.9</v>
      </c>
      <c r="G8" s="31">
        <v>123407.1</v>
      </c>
      <c r="H8" s="31">
        <v>123471</v>
      </c>
      <c r="I8" s="31">
        <v>124183</v>
      </c>
      <c r="J8" s="31">
        <v>1645.44</v>
      </c>
      <c r="K8" s="31">
        <v>1140.47</v>
      </c>
      <c r="L8" s="31">
        <v>1926.61</v>
      </c>
      <c r="M8" s="31">
        <v>1931.83</v>
      </c>
      <c r="N8" s="31">
        <v>1932.83</v>
      </c>
      <c r="O8" s="31">
        <v>1943.97</v>
      </c>
      <c r="P8" s="30">
        <v>1963</v>
      </c>
      <c r="Q8" s="31">
        <v>3495.6</v>
      </c>
      <c r="R8" s="31">
        <v>1780.74</v>
      </c>
      <c r="S8"/>
    </row>
    <row r="9" spans="1:19" ht="44.25" customHeight="1" x14ac:dyDescent="0.2">
      <c r="A9" s="28" t="s">
        <v>55</v>
      </c>
      <c r="B9" s="29">
        <v>4</v>
      </c>
      <c r="C9" s="30">
        <v>220445</v>
      </c>
      <c r="D9" s="31">
        <v>402176.5</v>
      </c>
      <c r="E9" s="31">
        <v>276919.7</v>
      </c>
      <c r="F9" s="31">
        <v>433760.8</v>
      </c>
      <c r="G9" s="31">
        <v>435047.6</v>
      </c>
      <c r="H9" s="31">
        <v>435967.7</v>
      </c>
      <c r="I9" s="31">
        <v>438588.5</v>
      </c>
      <c r="J9" s="31">
        <v>1824.38</v>
      </c>
      <c r="K9" s="31">
        <v>1256.18</v>
      </c>
      <c r="L9" s="31">
        <v>1967.66</v>
      </c>
      <c r="M9" s="31">
        <v>1973.5</v>
      </c>
      <c r="N9" s="31">
        <v>1977.67</v>
      </c>
      <c r="O9" s="31">
        <v>1989.56</v>
      </c>
      <c r="P9" s="30">
        <v>6378</v>
      </c>
      <c r="Q9" s="31">
        <v>12556.6</v>
      </c>
      <c r="R9" s="31">
        <v>1968.74</v>
      </c>
      <c r="S9"/>
    </row>
    <row r="10" spans="1:19" ht="13.5" customHeight="1" x14ac:dyDescent="0.2">
      <c r="A10" s="100" t="s">
        <v>56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/>
      <c r="Q10"/>
      <c r="R10"/>
      <c r="S10"/>
    </row>
    <row r="11" spans="1:19" ht="22.5" customHeight="1" x14ac:dyDescent="0.2">
      <c r="A11" s="28" t="s">
        <v>57</v>
      </c>
      <c r="B11" s="29">
        <v>5</v>
      </c>
      <c r="C11" s="30">
        <v>556489</v>
      </c>
      <c r="D11" s="31">
        <v>1228120.24</v>
      </c>
      <c r="E11" s="31">
        <v>950355.1</v>
      </c>
      <c r="F11" s="31">
        <v>1286697.8999999999</v>
      </c>
      <c r="G11" s="31">
        <v>1289702.8</v>
      </c>
      <c r="H11" s="31">
        <v>1293064.3999999999</v>
      </c>
      <c r="I11" s="31">
        <v>1301961.22</v>
      </c>
      <c r="J11" s="31">
        <v>2206.91</v>
      </c>
      <c r="K11" s="31">
        <v>1707.77</v>
      </c>
      <c r="L11" s="31">
        <v>2312.14</v>
      </c>
      <c r="M11" s="31">
        <v>2312.17</v>
      </c>
      <c r="N11" s="31">
        <v>2317.5700000000002</v>
      </c>
      <c r="O11" s="31">
        <v>2339.6</v>
      </c>
      <c r="P11" s="30">
        <v>15358</v>
      </c>
      <c r="Q11" s="31">
        <v>34824.300000000003</v>
      </c>
      <c r="R11" s="31">
        <v>2267.5</v>
      </c>
      <c r="S11"/>
    </row>
    <row r="12" spans="1:19" ht="37.5" customHeight="1" x14ac:dyDescent="0.2">
      <c r="A12" s="28" t="s">
        <v>58</v>
      </c>
      <c r="B12" s="29">
        <v>6</v>
      </c>
      <c r="C12" s="30">
        <v>442729</v>
      </c>
      <c r="D12" s="31">
        <v>1049933.7</v>
      </c>
      <c r="E12" s="31">
        <v>818850.8</v>
      </c>
      <c r="F12" s="31">
        <v>1073122.7</v>
      </c>
      <c r="G12" s="31">
        <v>1074900</v>
      </c>
      <c r="H12" s="31">
        <v>1077857.2</v>
      </c>
      <c r="I12" s="31">
        <v>1084978.3</v>
      </c>
      <c r="J12" s="31">
        <v>2371.5</v>
      </c>
      <c r="K12" s="31">
        <v>1849.55</v>
      </c>
      <c r="L12" s="31">
        <v>2423.89</v>
      </c>
      <c r="M12" s="31">
        <v>2427.9</v>
      </c>
      <c r="N12" s="31">
        <v>2434.58</v>
      </c>
      <c r="O12" s="31">
        <v>2450.66</v>
      </c>
      <c r="P12" s="30">
        <v>10252</v>
      </c>
      <c r="Q12" s="31">
        <v>25387.4</v>
      </c>
      <c r="R12" s="31" t="s">
        <v>59</v>
      </c>
      <c r="S12"/>
    </row>
    <row r="13" spans="1:19" ht="21.75" customHeight="1" x14ac:dyDescent="0.2">
      <c r="A13" s="28" t="s">
        <v>60</v>
      </c>
      <c r="B13" s="29">
        <v>7</v>
      </c>
      <c r="C13" s="30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30">
        <v>0</v>
      </c>
      <c r="Q13" s="31">
        <v>0</v>
      </c>
      <c r="R13" s="31">
        <v>0</v>
      </c>
      <c r="S13"/>
    </row>
    <row r="14" spans="1:19" ht="11.25" customHeight="1" x14ac:dyDescent="0.2">
      <c r="A14" s="28" t="s">
        <v>61</v>
      </c>
      <c r="B14" s="29">
        <v>8</v>
      </c>
      <c r="C14" s="30">
        <v>64349</v>
      </c>
      <c r="D14" s="31">
        <v>74072.3</v>
      </c>
      <c r="E14" s="31">
        <v>39330.1</v>
      </c>
      <c r="F14" s="31">
        <v>96316.4</v>
      </c>
      <c r="G14" s="31">
        <v>96318.3</v>
      </c>
      <c r="H14" s="31">
        <v>96318.3</v>
      </c>
      <c r="I14" s="31">
        <v>96323</v>
      </c>
      <c r="J14" s="31">
        <v>1151.07</v>
      </c>
      <c r="K14" s="31">
        <v>611.16999999999996</v>
      </c>
      <c r="L14" s="31">
        <v>1497</v>
      </c>
      <c r="M14" s="31">
        <v>1497</v>
      </c>
      <c r="N14" s="31">
        <v>1497</v>
      </c>
      <c r="O14" s="31">
        <v>1497</v>
      </c>
      <c r="P14" s="30">
        <v>3436</v>
      </c>
      <c r="Q14" s="31">
        <v>5143.1000000000004</v>
      </c>
      <c r="R14" s="31">
        <v>1497</v>
      </c>
      <c r="S14"/>
    </row>
    <row r="15" spans="1:19" ht="22.5" customHeight="1" x14ac:dyDescent="0.2">
      <c r="A15" s="28" t="s">
        <v>62</v>
      </c>
      <c r="B15" s="29">
        <v>9</v>
      </c>
      <c r="C15" s="30">
        <v>291076</v>
      </c>
      <c r="D15" s="31">
        <v>576742.40000000002</v>
      </c>
      <c r="E15" s="31">
        <v>414911.6</v>
      </c>
      <c r="F15" s="31">
        <v>577686.5</v>
      </c>
      <c r="G15" s="31">
        <v>579061.19999999995</v>
      </c>
      <c r="H15" s="31">
        <v>579061.19999999995</v>
      </c>
      <c r="I15" s="31">
        <v>581875.4</v>
      </c>
      <c r="J15" s="31">
        <v>1981.42</v>
      </c>
      <c r="K15" s="31">
        <v>1425.44</v>
      </c>
      <c r="L15" s="31">
        <v>1984.66</v>
      </c>
      <c r="M15" s="31">
        <v>1989.38</v>
      </c>
      <c r="N15" s="31">
        <v>1989.38</v>
      </c>
      <c r="O15" s="31">
        <v>1999.05</v>
      </c>
      <c r="P15" s="30">
        <v>4538</v>
      </c>
      <c r="Q15" s="31">
        <v>9178.2999999999993</v>
      </c>
      <c r="R15" s="31">
        <v>2022.54</v>
      </c>
      <c r="S15"/>
    </row>
    <row r="16" spans="1:19" ht="22.5" customHeight="1" x14ac:dyDescent="0.2">
      <c r="A16" s="28" t="s">
        <v>63</v>
      </c>
      <c r="B16" s="29">
        <v>10</v>
      </c>
      <c r="C16" s="30">
        <v>54126</v>
      </c>
      <c r="D16" s="31">
        <v>192662.8</v>
      </c>
      <c r="E16" s="31">
        <v>172650.1</v>
      </c>
      <c r="F16" s="31">
        <v>192663.2</v>
      </c>
      <c r="G16" s="31">
        <v>192927.8</v>
      </c>
      <c r="H16" s="31">
        <v>193001.2</v>
      </c>
      <c r="I16" s="31">
        <v>194935.4</v>
      </c>
      <c r="J16" s="31">
        <v>3559.52</v>
      </c>
      <c r="K16" s="31">
        <v>3189.78</v>
      </c>
      <c r="L16" s="31">
        <v>3559.53</v>
      </c>
      <c r="M16" s="31">
        <v>3564.42</v>
      </c>
      <c r="N16" s="31">
        <v>3565.78</v>
      </c>
      <c r="O16" s="31">
        <v>3601.51</v>
      </c>
      <c r="P16" s="30">
        <v>1313</v>
      </c>
      <c r="Q16" s="31">
        <v>4749</v>
      </c>
      <c r="R16" s="31">
        <v>3616.91</v>
      </c>
      <c r="S16"/>
    </row>
    <row r="17" spans="1:18" ht="21.75" customHeight="1" x14ac:dyDescent="0.2">
      <c r="A17" s="28" t="s">
        <v>64</v>
      </c>
      <c r="B17" s="29">
        <v>11</v>
      </c>
      <c r="C17" s="30">
        <v>18396</v>
      </c>
      <c r="D17" s="31">
        <v>92873.8</v>
      </c>
      <c r="E17" s="31">
        <v>85223</v>
      </c>
      <c r="F17" s="31">
        <v>92874.1</v>
      </c>
      <c r="G17" s="31">
        <v>93010</v>
      </c>
      <c r="H17" s="31">
        <v>93264.8</v>
      </c>
      <c r="I17" s="31">
        <v>94238.9</v>
      </c>
      <c r="J17" s="31">
        <v>5048.59</v>
      </c>
      <c r="K17" s="31">
        <v>4632.6899999999996</v>
      </c>
      <c r="L17" s="31">
        <v>5048.6000000000004</v>
      </c>
      <c r="M17" s="31">
        <v>5055.99</v>
      </c>
      <c r="N17" s="31">
        <v>5069.84</v>
      </c>
      <c r="O17" s="31">
        <v>5122.79</v>
      </c>
      <c r="P17" s="30">
        <v>522</v>
      </c>
      <c r="Q17" s="31">
        <v>2664.1</v>
      </c>
      <c r="R17" s="31">
        <v>5103.6400000000003</v>
      </c>
    </row>
    <row r="18" spans="1:18" ht="10.5" customHeight="1" x14ac:dyDescent="0.2">
      <c r="A18" s="28" t="s">
        <v>65</v>
      </c>
      <c r="B18" s="29">
        <v>12</v>
      </c>
      <c r="C18" s="30">
        <v>14782</v>
      </c>
      <c r="D18" s="31">
        <v>113582.39999999999</v>
      </c>
      <c r="E18" s="31">
        <v>106736</v>
      </c>
      <c r="F18" s="31">
        <v>113582.5</v>
      </c>
      <c r="G18" s="31">
        <v>113582.7</v>
      </c>
      <c r="H18" s="31">
        <v>116211.7</v>
      </c>
      <c r="I18" s="31">
        <v>117605.6</v>
      </c>
      <c r="J18" s="31">
        <v>7683.83</v>
      </c>
      <c r="K18" s="31">
        <v>7220.67</v>
      </c>
      <c r="L18" s="31">
        <v>7683.84</v>
      </c>
      <c r="M18" s="31">
        <v>7683.85</v>
      </c>
      <c r="N18" s="31">
        <v>7861.7</v>
      </c>
      <c r="O18" s="31">
        <v>7956</v>
      </c>
      <c r="P18" s="30">
        <v>443</v>
      </c>
      <c r="Q18" s="31">
        <v>3652.9</v>
      </c>
      <c r="R18" s="31">
        <v>8245.82</v>
      </c>
    </row>
    <row r="19" spans="1:18" ht="24" customHeight="1" x14ac:dyDescent="0.2">
      <c r="A19" s="28" t="s">
        <v>66</v>
      </c>
      <c r="B19" s="29">
        <v>13</v>
      </c>
      <c r="C19" s="30">
        <v>92476</v>
      </c>
      <c r="D19" s="31">
        <v>155443.4</v>
      </c>
      <c r="E19" s="31">
        <v>99978.1</v>
      </c>
      <c r="F19" s="31">
        <v>163228.4</v>
      </c>
      <c r="G19" s="31">
        <v>163982.5</v>
      </c>
      <c r="H19" s="31">
        <v>165681.60000000001</v>
      </c>
      <c r="I19" s="31">
        <v>166755.6</v>
      </c>
      <c r="J19" s="31">
        <v>1680.91</v>
      </c>
      <c r="K19" s="31">
        <v>1081.1199999999999</v>
      </c>
      <c r="L19" s="31">
        <v>1765.09</v>
      </c>
      <c r="M19" s="31">
        <v>1773.24</v>
      </c>
      <c r="N19" s="31">
        <v>1791.62</v>
      </c>
      <c r="O19" s="31">
        <v>1803.23</v>
      </c>
      <c r="P19" s="30">
        <v>3729</v>
      </c>
      <c r="Q19" s="31">
        <v>6772.9</v>
      </c>
      <c r="R19" s="31">
        <v>1816.28</v>
      </c>
    </row>
    <row r="20" spans="1:18" ht="14.25" customHeight="1" x14ac:dyDescent="0.2">
      <c r="A20" s="28" t="s">
        <v>67</v>
      </c>
      <c r="B20" s="29">
        <v>14</v>
      </c>
      <c r="C20" s="30">
        <v>21743</v>
      </c>
      <c r="D20" s="31">
        <v>44187.6</v>
      </c>
      <c r="E20" s="31">
        <v>27680.7</v>
      </c>
      <c r="F20" s="31">
        <v>44409.599999999999</v>
      </c>
      <c r="G20" s="31">
        <v>44437.9</v>
      </c>
      <c r="H20" s="31">
        <v>44437.9</v>
      </c>
      <c r="I20" s="31">
        <v>44467.4</v>
      </c>
      <c r="J20" s="31">
        <v>2032.27</v>
      </c>
      <c r="K20" s="31">
        <v>1273.0899999999999</v>
      </c>
      <c r="L20" s="31">
        <v>2042.48</v>
      </c>
      <c r="M20" s="31">
        <v>2043.78</v>
      </c>
      <c r="N20" s="31">
        <v>2043.78</v>
      </c>
      <c r="O20" s="31">
        <v>2045.14</v>
      </c>
      <c r="P20" s="30">
        <v>2</v>
      </c>
      <c r="Q20" s="31">
        <v>3</v>
      </c>
      <c r="R20" s="31">
        <v>1500</v>
      </c>
    </row>
    <row r="21" spans="1:18" ht="22.5" customHeight="1" x14ac:dyDescent="0.2">
      <c r="A21" s="32" t="s">
        <v>68</v>
      </c>
      <c r="B21" s="29">
        <v>15</v>
      </c>
      <c r="C21" s="30">
        <v>24556</v>
      </c>
      <c r="D21" s="31">
        <v>26900.2</v>
      </c>
      <c r="E21" s="31">
        <v>10866.2</v>
      </c>
      <c r="F21" s="31">
        <v>38709.1</v>
      </c>
      <c r="G21" s="31">
        <v>38871.1</v>
      </c>
      <c r="H21" s="31">
        <v>38871.1</v>
      </c>
      <c r="I21" s="31">
        <v>38980.199999999997</v>
      </c>
      <c r="J21" s="31">
        <v>1095.46</v>
      </c>
      <c r="K21" s="31">
        <v>442.51</v>
      </c>
      <c r="L21" s="31">
        <v>1576.36</v>
      </c>
      <c r="M21" s="31">
        <v>1582.96</v>
      </c>
      <c r="N21" s="31">
        <v>1582.96</v>
      </c>
      <c r="O21" s="31">
        <v>1587.4</v>
      </c>
      <c r="P21" s="30">
        <v>310</v>
      </c>
      <c r="Q21" s="31">
        <v>498</v>
      </c>
      <c r="R21" s="31">
        <v>1606.45</v>
      </c>
    </row>
    <row r="22" spans="1:18" ht="78.75" customHeight="1" x14ac:dyDescent="0.2">
      <c r="A22" s="33" t="s">
        <v>69</v>
      </c>
      <c r="B22" s="34">
        <v>1511</v>
      </c>
      <c r="C22" s="30">
        <v>4008</v>
      </c>
      <c r="D22" s="31">
        <v>6854</v>
      </c>
      <c r="E22" s="31">
        <v>4195.5</v>
      </c>
      <c r="F22" s="31">
        <v>6854.1</v>
      </c>
      <c r="G22" s="31">
        <v>6859.2</v>
      </c>
      <c r="H22" s="31">
        <v>6859.2</v>
      </c>
      <c r="I22" s="31">
        <v>6866.8</v>
      </c>
      <c r="J22" s="31">
        <v>1710.08</v>
      </c>
      <c r="K22" s="31">
        <v>1046.78</v>
      </c>
      <c r="L22" s="31">
        <v>1710.1</v>
      </c>
      <c r="M22" s="31">
        <v>1711.38</v>
      </c>
      <c r="N22" s="31">
        <v>1711.38</v>
      </c>
      <c r="O22" s="31">
        <v>1713.27</v>
      </c>
      <c r="P22" s="30">
        <v>0</v>
      </c>
      <c r="Q22" s="31">
        <v>0</v>
      </c>
      <c r="R22" s="31">
        <v>0</v>
      </c>
    </row>
    <row r="23" spans="1:18" ht="78.75" customHeight="1" x14ac:dyDescent="0.2">
      <c r="A23" s="33" t="s">
        <v>70</v>
      </c>
      <c r="B23" s="34">
        <v>1512</v>
      </c>
      <c r="C23" s="30">
        <v>1171</v>
      </c>
      <c r="D23" s="31">
        <v>2132.3000000000002</v>
      </c>
      <c r="E23" s="31">
        <v>1549</v>
      </c>
      <c r="F23" s="31">
        <v>2132.3000000000002</v>
      </c>
      <c r="G23" s="31">
        <v>2133.1</v>
      </c>
      <c r="H23" s="31">
        <v>2133.1</v>
      </c>
      <c r="I23" s="31">
        <v>2133.5</v>
      </c>
      <c r="J23" s="31">
        <v>1820.92</v>
      </c>
      <c r="K23" s="31">
        <v>1322.8</v>
      </c>
      <c r="L23" s="31">
        <v>1820.92</v>
      </c>
      <c r="M23" s="31">
        <v>1821.61</v>
      </c>
      <c r="N23" s="31">
        <v>1821.61</v>
      </c>
      <c r="O23" s="31">
        <v>1821.95</v>
      </c>
      <c r="P23" s="30">
        <v>0</v>
      </c>
      <c r="Q23" s="31">
        <v>0</v>
      </c>
      <c r="R23" s="31">
        <v>0</v>
      </c>
    </row>
    <row r="24" spans="1:18" ht="55.5" customHeight="1" x14ac:dyDescent="0.2">
      <c r="A24" s="35" t="s">
        <v>71</v>
      </c>
      <c r="B24" s="29">
        <v>16</v>
      </c>
      <c r="C24" s="30">
        <v>51797</v>
      </c>
      <c r="D24" s="31">
        <v>152535.20000000001</v>
      </c>
      <c r="E24" s="31">
        <v>125670.39999999999</v>
      </c>
      <c r="F24" s="31">
        <v>154311.20000000001</v>
      </c>
      <c r="G24" s="31">
        <v>154988.20000000001</v>
      </c>
      <c r="H24" s="31">
        <v>157904.1</v>
      </c>
      <c r="I24" s="31">
        <v>158646.20000000001</v>
      </c>
      <c r="J24" s="31">
        <v>2944.87</v>
      </c>
      <c r="K24" s="31">
        <v>2426.21</v>
      </c>
      <c r="L24" s="31">
        <v>2979.15</v>
      </c>
      <c r="M24" s="31">
        <v>2992.22</v>
      </c>
      <c r="N24" s="31">
        <v>3048.52</v>
      </c>
      <c r="O24" s="31">
        <v>3062.85</v>
      </c>
      <c r="P24" s="30">
        <v>691</v>
      </c>
      <c r="Q24" s="31">
        <v>1842.7</v>
      </c>
      <c r="R24" s="31">
        <v>2666.71</v>
      </c>
    </row>
    <row r="25" spans="1:18" ht="33.75" customHeight="1" x14ac:dyDescent="0.2">
      <c r="A25" s="36" t="s">
        <v>72</v>
      </c>
      <c r="B25" s="34">
        <v>17</v>
      </c>
      <c r="C25" s="30">
        <v>7798</v>
      </c>
      <c r="D25" s="31">
        <v>34354</v>
      </c>
      <c r="E25" s="31">
        <v>30876.1</v>
      </c>
      <c r="F25" s="31">
        <v>34382.5</v>
      </c>
      <c r="G25" s="31">
        <v>34384.699999999997</v>
      </c>
      <c r="H25" s="31">
        <v>35796.5</v>
      </c>
      <c r="I25" s="31">
        <v>35966.300000000003</v>
      </c>
      <c r="J25" s="31">
        <v>4405.49</v>
      </c>
      <c r="K25" s="31">
        <v>3959.49</v>
      </c>
      <c r="L25" s="31">
        <v>4409.1400000000003</v>
      </c>
      <c r="M25" s="31">
        <v>4409.43</v>
      </c>
      <c r="N25" s="31">
        <v>4590.47</v>
      </c>
      <c r="O25" s="31">
        <v>4612.25</v>
      </c>
      <c r="P25" s="30">
        <v>30</v>
      </c>
      <c r="Q25" s="31">
        <v>220</v>
      </c>
      <c r="R25" s="31">
        <v>7333.33</v>
      </c>
    </row>
    <row r="26" spans="1:18" ht="22.5" customHeight="1" x14ac:dyDescent="0.2">
      <c r="A26" s="28" t="s">
        <v>73</v>
      </c>
      <c r="B26" s="34">
        <v>18</v>
      </c>
      <c r="C26" s="30">
        <v>196</v>
      </c>
      <c r="D26" s="31">
        <v>440.1</v>
      </c>
      <c r="E26" s="31">
        <v>391.6</v>
      </c>
      <c r="F26" s="31">
        <v>448.7</v>
      </c>
      <c r="G26" s="31">
        <v>448.7</v>
      </c>
      <c r="H26" s="31">
        <v>454.6</v>
      </c>
      <c r="I26" s="31">
        <v>463.7</v>
      </c>
      <c r="J26" s="31">
        <v>2245.41</v>
      </c>
      <c r="K26" s="31">
        <v>1997.96</v>
      </c>
      <c r="L26" s="31">
        <v>2289.29</v>
      </c>
      <c r="M26" s="31">
        <v>2289.29</v>
      </c>
      <c r="N26" s="31">
        <v>2319.39</v>
      </c>
      <c r="O26" s="31">
        <v>2365.8200000000002</v>
      </c>
      <c r="P26" s="30">
        <v>3</v>
      </c>
      <c r="Q26" s="31">
        <v>6.2</v>
      </c>
      <c r="R26" s="31">
        <v>2066.67</v>
      </c>
    </row>
    <row r="27" spans="1:18" ht="11.25" customHeight="1" x14ac:dyDescent="0.2">
      <c r="A27" s="28" t="s">
        <v>74</v>
      </c>
      <c r="B27" s="34">
        <v>19</v>
      </c>
      <c r="C27" s="30">
        <v>902</v>
      </c>
      <c r="D27" s="31">
        <v>4181</v>
      </c>
      <c r="E27" s="31">
        <v>3998.6</v>
      </c>
      <c r="F27" s="31">
        <v>4188.1000000000004</v>
      </c>
      <c r="G27" s="31">
        <v>4188.7</v>
      </c>
      <c r="H27" s="31">
        <v>4639.2</v>
      </c>
      <c r="I27" s="31">
        <v>4712.7</v>
      </c>
      <c r="J27" s="31">
        <v>4635.25</v>
      </c>
      <c r="K27" s="31">
        <v>4433.04</v>
      </c>
      <c r="L27" s="31">
        <v>4643.13</v>
      </c>
      <c r="M27" s="31">
        <v>4643.79</v>
      </c>
      <c r="N27" s="31">
        <v>5143.24</v>
      </c>
      <c r="O27" s="31">
        <v>5224.72</v>
      </c>
      <c r="P27" s="30">
        <v>26</v>
      </c>
      <c r="Q27" s="31">
        <v>212.3</v>
      </c>
      <c r="R27" s="31">
        <v>8165.38</v>
      </c>
    </row>
    <row r="28" spans="1:18" s="38" customFormat="1" ht="33.75" customHeight="1" x14ac:dyDescent="0.2">
      <c r="A28" s="37" t="s">
        <v>75</v>
      </c>
      <c r="B28" s="34">
        <v>1910</v>
      </c>
      <c r="C28" s="30">
        <v>8</v>
      </c>
      <c r="D28" s="31">
        <v>47.2</v>
      </c>
      <c r="E28" s="31">
        <v>43.7</v>
      </c>
      <c r="F28" s="31">
        <v>47.2</v>
      </c>
      <c r="G28" s="31">
        <v>47.2</v>
      </c>
      <c r="H28" s="31">
        <v>48.9</v>
      </c>
      <c r="I28" s="31">
        <v>48.9</v>
      </c>
      <c r="J28" s="31">
        <v>5900</v>
      </c>
      <c r="K28" s="31">
        <v>5462.5</v>
      </c>
      <c r="L28" s="31">
        <v>5900</v>
      </c>
      <c r="M28" s="31">
        <v>5900</v>
      </c>
      <c r="N28" s="31">
        <v>6112.5</v>
      </c>
      <c r="O28" s="31">
        <v>6112.5</v>
      </c>
      <c r="P28" s="30">
        <v>1</v>
      </c>
      <c r="Q28" s="31">
        <v>1.8</v>
      </c>
      <c r="R28" s="31">
        <v>1800</v>
      </c>
    </row>
    <row r="29" spans="1:18" s="38" customFormat="1" ht="22.5" customHeight="1" x14ac:dyDescent="0.2">
      <c r="A29" s="28" t="s">
        <v>73</v>
      </c>
      <c r="B29" s="34">
        <v>1920</v>
      </c>
      <c r="C29" s="30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0">
        <v>0</v>
      </c>
      <c r="Q29" s="31">
        <v>0</v>
      </c>
      <c r="R29" s="31">
        <v>0</v>
      </c>
    </row>
    <row r="30" spans="1:18" s="38" customFormat="1" ht="11.25" customHeight="1" x14ac:dyDescent="0.2">
      <c r="A30" s="37" t="s">
        <v>76</v>
      </c>
      <c r="B30" s="34">
        <v>1930</v>
      </c>
      <c r="C30" s="30">
        <v>2</v>
      </c>
      <c r="D30" s="31">
        <v>9.1</v>
      </c>
      <c r="E30" s="31">
        <v>8.8000000000000007</v>
      </c>
      <c r="F30" s="31">
        <v>9.1</v>
      </c>
      <c r="G30" s="31">
        <v>9.1</v>
      </c>
      <c r="H30" s="31">
        <v>9.1</v>
      </c>
      <c r="I30" s="31">
        <v>9.1</v>
      </c>
      <c r="J30" s="31">
        <v>4550</v>
      </c>
      <c r="K30" s="31">
        <v>4400</v>
      </c>
      <c r="L30" s="31">
        <v>4550</v>
      </c>
      <c r="M30" s="31">
        <v>4550</v>
      </c>
      <c r="N30" s="31">
        <v>4550</v>
      </c>
      <c r="O30" s="31">
        <v>4550</v>
      </c>
      <c r="P30" s="30">
        <v>1</v>
      </c>
      <c r="Q30" s="31">
        <v>1.8</v>
      </c>
      <c r="R30" s="31">
        <v>1800</v>
      </c>
    </row>
    <row r="31" spans="1:18" ht="22.5" customHeight="1" x14ac:dyDescent="0.2">
      <c r="A31" s="39" t="s">
        <v>77</v>
      </c>
      <c r="B31" s="34">
        <v>20</v>
      </c>
      <c r="C31" s="30">
        <v>1383</v>
      </c>
      <c r="D31" s="31">
        <v>4707.3</v>
      </c>
      <c r="E31" s="31">
        <v>4264.6000000000004</v>
      </c>
      <c r="F31" s="31">
        <v>4719.8999999999996</v>
      </c>
      <c r="G31" s="31">
        <v>4720.3999999999996</v>
      </c>
      <c r="H31" s="31">
        <v>4724</v>
      </c>
      <c r="I31" s="31">
        <v>4754.8</v>
      </c>
      <c r="J31" s="31">
        <v>3403.69</v>
      </c>
      <c r="K31" s="31">
        <v>3083.59</v>
      </c>
      <c r="L31" s="31">
        <v>3412.8</v>
      </c>
      <c r="M31" s="31">
        <v>3413.16</v>
      </c>
      <c r="N31" s="31">
        <v>3415.76</v>
      </c>
      <c r="O31" s="31">
        <v>3438.03</v>
      </c>
      <c r="P31" s="30">
        <v>8</v>
      </c>
      <c r="Q31" s="31">
        <v>36.700000000000003</v>
      </c>
      <c r="R31" s="31">
        <v>4587.5</v>
      </c>
    </row>
    <row r="32" spans="1:18" ht="32.25" customHeight="1" x14ac:dyDescent="0.2">
      <c r="A32" s="28" t="s">
        <v>78</v>
      </c>
      <c r="B32" s="34">
        <v>21</v>
      </c>
      <c r="C32" s="30">
        <v>1398</v>
      </c>
      <c r="D32" s="31">
        <v>8051.2</v>
      </c>
      <c r="E32" s="31">
        <v>7376.7</v>
      </c>
      <c r="F32" s="31">
        <v>8054.2</v>
      </c>
      <c r="G32" s="31">
        <v>8056.3</v>
      </c>
      <c r="H32" s="31">
        <v>9559.2999999999993</v>
      </c>
      <c r="I32" s="31">
        <v>9609.7000000000007</v>
      </c>
      <c r="J32" s="31">
        <v>5759.08</v>
      </c>
      <c r="K32" s="31">
        <v>5276.61</v>
      </c>
      <c r="L32" s="31">
        <v>5761.23</v>
      </c>
      <c r="M32" s="31">
        <v>5762.73</v>
      </c>
      <c r="N32" s="31">
        <v>6837.84</v>
      </c>
      <c r="O32" s="31">
        <v>6873.89</v>
      </c>
      <c r="P32" s="30">
        <v>4</v>
      </c>
      <c r="Q32" s="31">
        <v>14.2</v>
      </c>
      <c r="R32" s="31">
        <v>3550</v>
      </c>
    </row>
    <row r="33" spans="1:18" ht="22.5" customHeight="1" x14ac:dyDescent="0.2">
      <c r="A33" s="28" t="s">
        <v>73</v>
      </c>
      <c r="B33" s="29">
        <v>22</v>
      </c>
      <c r="C33" s="30">
        <v>1</v>
      </c>
      <c r="D33" s="31">
        <v>1.3</v>
      </c>
      <c r="E33" s="31">
        <v>1.1000000000000001</v>
      </c>
      <c r="F33" s="31">
        <v>1.3</v>
      </c>
      <c r="G33" s="31">
        <v>1.3</v>
      </c>
      <c r="H33" s="31">
        <v>4.5</v>
      </c>
      <c r="I33" s="31">
        <v>4.5</v>
      </c>
      <c r="J33" s="31">
        <v>1300</v>
      </c>
      <c r="K33" s="31">
        <v>1100</v>
      </c>
      <c r="L33" s="31">
        <v>1300</v>
      </c>
      <c r="M33" s="31">
        <v>1300</v>
      </c>
      <c r="N33" s="31">
        <v>4500</v>
      </c>
      <c r="O33" s="31">
        <v>4500</v>
      </c>
      <c r="P33" s="30">
        <v>0</v>
      </c>
      <c r="Q33" s="31">
        <v>0</v>
      </c>
      <c r="R33" s="31">
        <v>0</v>
      </c>
    </row>
    <row r="34" spans="1:18" ht="11.25" customHeight="1" x14ac:dyDescent="0.2">
      <c r="A34" s="28" t="s">
        <v>74</v>
      </c>
      <c r="B34" s="29">
        <v>23</v>
      </c>
      <c r="C34" s="30">
        <v>297</v>
      </c>
      <c r="D34" s="31">
        <v>1801.8</v>
      </c>
      <c r="E34" s="31">
        <v>1687.2</v>
      </c>
      <c r="F34" s="31">
        <v>1803.2</v>
      </c>
      <c r="G34" s="31">
        <v>1804</v>
      </c>
      <c r="H34" s="31">
        <v>2469.4</v>
      </c>
      <c r="I34" s="31">
        <v>2498.1</v>
      </c>
      <c r="J34" s="31">
        <v>6066.67</v>
      </c>
      <c r="K34" s="31">
        <v>5680.81</v>
      </c>
      <c r="L34" s="31">
        <v>6071.38</v>
      </c>
      <c r="M34" s="31">
        <v>6074.07</v>
      </c>
      <c r="N34" s="31">
        <v>8314.48</v>
      </c>
      <c r="O34" s="31">
        <v>8411.11</v>
      </c>
      <c r="P34" s="30">
        <v>4</v>
      </c>
      <c r="Q34" s="31">
        <v>14.2</v>
      </c>
      <c r="R34" s="31">
        <v>3550</v>
      </c>
    </row>
    <row r="35" spans="1:18" ht="32.25" customHeight="1" x14ac:dyDescent="0.2">
      <c r="A35" s="39" t="s">
        <v>79</v>
      </c>
      <c r="B35" s="29">
        <v>24</v>
      </c>
      <c r="C35" s="30">
        <v>735</v>
      </c>
      <c r="D35" s="31">
        <v>2916.1</v>
      </c>
      <c r="E35" s="31">
        <v>2591.3000000000002</v>
      </c>
      <c r="F35" s="31">
        <v>2919.1</v>
      </c>
      <c r="G35" s="31">
        <v>2921.2</v>
      </c>
      <c r="H35" s="31">
        <v>3125.4</v>
      </c>
      <c r="I35" s="31">
        <v>3131.7</v>
      </c>
      <c r="J35" s="31">
        <v>3967.48</v>
      </c>
      <c r="K35" s="31">
        <v>3525.58</v>
      </c>
      <c r="L35" s="31">
        <v>3971.56</v>
      </c>
      <c r="M35" s="31">
        <v>3974.42</v>
      </c>
      <c r="N35" s="31">
        <v>4252.24</v>
      </c>
      <c r="O35" s="31">
        <v>4260.82</v>
      </c>
      <c r="P35" s="30">
        <v>4</v>
      </c>
      <c r="Q35" s="31">
        <v>14.2</v>
      </c>
      <c r="R35" s="31">
        <v>3550</v>
      </c>
    </row>
    <row r="36" spans="1:18" ht="24.75" customHeight="1" x14ac:dyDescent="0.2">
      <c r="A36" s="28" t="s">
        <v>80</v>
      </c>
      <c r="B36" s="29">
        <v>25</v>
      </c>
      <c r="C36" s="30">
        <v>21438</v>
      </c>
      <c r="D36" s="31">
        <v>64712.2</v>
      </c>
      <c r="E36" s="31">
        <v>56958.400000000001</v>
      </c>
      <c r="F36" s="31">
        <v>64999.9</v>
      </c>
      <c r="G36" s="31">
        <v>65191.8</v>
      </c>
      <c r="H36" s="31">
        <v>65192.9</v>
      </c>
      <c r="I36" s="31">
        <v>65505.4</v>
      </c>
      <c r="J36" s="31">
        <v>3018.57</v>
      </c>
      <c r="K36" s="31">
        <v>2656.89</v>
      </c>
      <c r="L36" s="31">
        <v>3031.99</v>
      </c>
      <c r="M36" s="31">
        <v>3040.95</v>
      </c>
      <c r="N36" s="31">
        <v>3041</v>
      </c>
      <c r="O36" s="31">
        <v>3055.57</v>
      </c>
      <c r="P36" s="30">
        <v>143</v>
      </c>
      <c r="Q36" s="31">
        <v>399.9</v>
      </c>
      <c r="R36" s="31">
        <v>2796.5</v>
      </c>
    </row>
    <row r="37" spans="1:18" ht="21.75" customHeight="1" x14ac:dyDescent="0.2">
      <c r="A37" s="39" t="s">
        <v>81</v>
      </c>
      <c r="B37" s="29">
        <v>26</v>
      </c>
      <c r="C37" s="30">
        <v>4052</v>
      </c>
      <c r="D37" s="31">
        <v>11302.5</v>
      </c>
      <c r="E37" s="31">
        <v>10115.299999999999</v>
      </c>
      <c r="F37" s="31">
        <v>11398.7</v>
      </c>
      <c r="G37" s="31">
        <v>11423.2</v>
      </c>
      <c r="H37" s="31">
        <v>11423.2</v>
      </c>
      <c r="I37" s="31">
        <v>11515.1</v>
      </c>
      <c r="J37" s="31">
        <v>2789.36</v>
      </c>
      <c r="K37" s="31">
        <v>2496.37</v>
      </c>
      <c r="L37" s="31">
        <v>2813.1</v>
      </c>
      <c r="M37" s="31">
        <v>2819.15</v>
      </c>
      <c r="N37" s="31">
        <v>2819.15</v>
      </c>
      <c r="O37" s="31">
        <v>2841.83</v>
      </c>
      <c r="P37" s="30">
        <v>57</v>
      </c>
      <c r="Q37" s="31">
        <v>147.9</v>
      </c>
      <c r="R37" s="31">
        <v>2594.7399999999998</v>
      </c>
    </row>
    <row r="38" spans="1:18" ht="11.25" customHeight="1" x14ac:dyDescent="0.2">
      <c r="A38" s="28" t="s">
        <v>82</v>
      </c>
      <c r="B38" s="29">
        <v>27</v>
      </c>
      <c r="C38" s="30">
        <v>12375</v>
      </c>
      <c r="D38" s="31">
        <v>31515.200000000001</v>
      </c>
      <c r="E38" s="31">
        <v>26133.5</v>
      </c>
      <c r="F38" s="31">
        <v>31737.7</v>
      </c>
      <c r="G38" s="31">
        <v>31747.1</v>
      </c>
      <c r="H38" s="31">
        <v>31867.9</v>
      </c>
      <c r="I38" s="31">
        <v>31936.6</v>
      </c>
      <c r="J38" s="31">
        <v>2546.6799999999998</v>
      </c>
      <c r="K38" s="31">
        <v>2111.8000000000002</v>
      </c>
      <c r="L38" s="31">
        <v>2564.66</v>
      </c>
      <c r="M38" s="31">
        <v>2565.42</v>
      </c>
      <c r="N38" s="31">
        <v>2575.1799999999998</v>
      </c>
      <c r="O38" s="31">
        <v>2580.7399999999998</v>
      </c>
      <c r="P38" s="30">
        <v>63</v>
      </c>
      <c r="Q38" s="31">
        <v>116.7</v>
      </c>
      <c r="R38" s="31">
        <v>1852.38</v>
      </c>
    </row>
    <row r="39" spans="1:18" ht="24.75" customHeight="1" x14ac:dyDescent="0.2">
      <c r="A39" s="28" t="s">
        <v>83</v>
      </c>
      <c r="B39" s="29">
        <v>28</v>
      </c>
      <c r="C39" s="30">
        <v>2699</v>
      </c>
      <c r="D39" s="31">
        <v>15131.4</v>
      </c>
      <c r="E39" s="31">
        <v>13909.3</v>
      </c>
      <c r="F39" s="31">
        <v>15137.2</v>
      </c>
      <c r="G39" s="31">
        <v>15139.3</v>
      </c>
      <c r="H39" s="31">
        <v>18054.099999999999</v>
      </c>
      <c r="I39" s="31">
        <v>18195.3</v>
      </c>
      <c r="J39" s="31">
        <v>5606.3</v>
      </c>
      <c r="K39" s="31">
        <v>5153.5</v>
      </c>
      <c r="L39" s="31">
        <v>5608.45</v>
      </c>
      <c r="M39" s="31">
        <v>5609.23</v>
      </c>
      <c r="N39" s="31">
        <v>6689.18</v>
      </c>
      <c r="O39" s="31">
        <v>6741.5</v>
      </c>
      <c r="P39" s="30">
        <v>7</v>
      </c>
      <c r="Q39" s="31">
        <v>34.4</v>
      </c>
      <c r="R39" s="31">
        <v>4914.29</v>
      </c>
    </row>
    <row r="40" spans="1:18" ht="11.25" customHeight="1" x14ac:dyDescent="0.2">
      <c r="A40" s="28" t="s">
        <v>84</v>
      </c>
      <c r="B40" s="29">
        <v>29</v>
      </c>
      <c r="C40" s="30">
        <v>4308</v>
      </c>
      <c r="D40" s="31">
        <v>9097</v>
      </c>
      <c r="E40" s="31">
        <v>7505.1</v>
      </c>
      <c r="F40" s="31">
        <v>9205.9</v>
      </c>
      <c r="G40" s="31">
        <v>9208.7000000000007</v>
      </c>
      <c r="H40" s="31">
        <v>9208.7000000000007</v>
      </c>
      <c r="I40" s="31">
        <v>9229.2999999999993</v>
      </c>
      <c r="J40" s="31">
        <v>2111.65</v>
      </c>
      <c r="K40" s="31">
        <v>1742.13</v>
      </c>
      <c r="L40" s="31">
        <v>2136.9299999999998</v>
      </c>
      <c r="M40" s="31">
        <v>2137.58</v>
      </c>
      <c r="N40" s="31">
        <v>2137.58</v>
      </c>
      <c r="O40" s="31">
        <v>2142.36</v>
      </c>
      <c r="P40" s="30">
        <v>42</v>
      </c>
      <c r="Q40" s="31">
        <v>75.2</v>
      </c>
      <c r="R40" s="31">
        <v>1790.48</v>
      </c>
    </row>
    <row r="41" spans="1:18" ht="21.75" customHeight="1" x14ac:dyDescent="0.2">
      <c r="A41" s="28" t="s">
        <v>85</v>
      </c>
      <c r="B41" s="29">
        <v>30</v>
      </c>
      <c r="C41" s="30">
        <v>43</v>
      </c>
      <c r="D41" s="31">
        <v>83.8</v>
      </c>
      <c r="E41" s="31">
        <v>60.8</v>
      </c>
      <c r="F41" s="31">
        <v>84.4</v>
      </c>
      <c r="G41" s="31">
        <v>84.4</v>
      </c>
      <c r="H41" s="31">
        <v>84.4</v>
      </c>
      <c r="I41" s="31">
        <v>84.4</v>
      </c>
      <c r="J41" s="31">
        <v>1948.84</v>
      </c>
      <c r="K41" s="31">
        <v>1413.95</v>
      </c>
      <c r="L41" s="31">
        <v>1962.79</v>
      </c>
      <c r="M41" s="31">
        <v>1962.79</v>
      </c>
      <c r="N41" s="31">
        <v>1962.79</v>
      </c>
      <c r="O41" s="31">
        <v>1962.79</v>
      </c>
      <c r="P41" s="30">
        <v>0</v>
      </c>
      <c r="Q41" s="31">
        <v>0</v>
      </c>
      <c r="R41" s="31">
        <v>0</v>
      </c>
    </row>
    <row r="42" spans="1:18" ht="21.75" customHeight="1" x14ac:dyDescent="0.2">
      <c r="A42" s="28" t="s">
        <v>86</v>
      </c>
      <c r="B42" s="29">
        <v>31</v>
      </c>
      <c r="C42" s="30">
        <v>3245</v>
      </c>
      <c r="D42" s="31">
        <v>6544.3</v>
      </c>
      <c r="E42" s="31">
        <v>4949.5</v>
      </c>
      <c r="F42" s="31">
        <v>6550.1</v>
      </c>
      <c r="G42" s="31">
        <v>6550.8</v>
      </c>
      <c r="H42" s="31">
        <v>6550.8</v>
      </c>
      <c r="I42" s="31">
        <v>6551.3</v>
      </c>
      <c r="J42" s="31">
        <v>2016.73</v>
      </c>
      <c r="K42" s="31">
        <v>1525.27</v>
      </c>
      <c r="L42" s="31">
        <v>2018.52</v>
      </c>
      <c r="M42" s="31">
        <v>2018.74</v>
      </c>
      <c r="N42" s="31">
        <v>2018.74</v>
      </c>
      <c r="O42" s="31">
        <v>2018.89</v>
      </c>
      <c r="P42" s="30">
        <v>2</v>
      </c>
      <c r="Q42" s="31">
        <v>3</v>
      </c>
      <c r="R42" s="31">
        <v>1500</v>
      </c>
    </row>
    <row r="43" spans="1:18" ht="23.25" customHeight="1" x14ac:dyDescent="0.2">
      <c r="A43" s="28" t="s">
        <v>87</v>
      </c>
      <c r="B43" s="29">
        <v>32</v>
      </c>
      <c r="C43" s="30">
        <v>23</v>
      </c>
      <c r="D43" s="31">
        <v>43.1</v>
      </c>
      <c r="E43" s="31">
        <v>34.5</v>
      </c>
      <c r="F43" s="31">
        <v>43.1</v>
      </c>
      <c r="G43" s="31">
        <v>43.1</v>
      </c>
      <c r="H43" s="31">
        <v>43.1</v>
      </c>
      <c r="I43" s="31">
        <v>43.1</v>
      </c>
      <c r="J43" s="31">
        <v>1873.91</v>
      </c>
      <c r="K43" s="31">
        <v>1500</v>
      </c>
      <c r="L43" s="31">
        <v>1873.91</v>
      </c>
      <c r="M43" s="31">
        <v>1873.91</v>
      </c>
      <c r="N43" s="31">
        <v>1873.91</v>
      </c>
      <c r="O43" s="31">
        <v>1873.91</v>
      </c>
      <c r="P43" s="30">
        <v>0</v>
      </c>
      <c r="Q43" s="31">
        <v>0</v>
      </c>
      <c r="R43" s="31">
        <v>0</v>
      </c>
    </row>
    <row r="44" spans="1:18" ht="21.75" customHeight="1" x14ac:dyDescent="0.2">
      <c r="A44" s="28" t="s">
        <v>88</v>
      </c>
      <c r="B44" s="29">
        <v>33</v>
      </c>
      <c r="C44" s="30">
        <v>234</v>
      </c>
      <c r="D44" s="31">
        <v>528.79999999999995</v>
      </c>
      <c r="E44" s="31">
        <v>445.3</v>
      </c>
      <c r="F44" s="31">
        <v>529.9</v>
      </c>
      <c r="G44" s="31">
        <v>531.20000000000005</v>
      </c>
      <c r="H44" s="31">
        <v>531.20000000000005</v>
      </c>
      <c r="I44" s="31">
        <v>532.9</v>
      </c>
      <c r="J44" s="31">
        <v>2259.83</v>
      </c>
      <c r="K44" s="31">
        <v>1902.99</v>
      </c>
      <c r="L44" s="31">
        <v>2264.5300000000002</v>
      </c>
      <c r="M44" s="31">
        <v>2270.09</v>
      </c>
      <c r="N44" s="31">
        <v>2270.09</v>
      </c>
      <c r="O44" s="31">
        <v>2277.35</v>
      </c>
      <c r="P44" s="30">
        <v>0</v>
      </c>
      <c r="Q44" s="31">
        <v>0</v>
      </c>
      <c r="R44" s="31">
        <v>0</v>
      </c>
    </row>
    <row r="45" spans="1:18" ht="33.75" customHeight="1" x14ac:dyDescent="0.2">
      <c r="A45" s="28" t="s">
        <v>89</v>
      </c>
      <c r="B45" s="29">
        <v>34</v>
      </c>
      <c r="C45" s="30">
        <v>852</v>
      </c>
      <c r="D45" s="31">
        <v>1799.8</v>
      </c>
      <c r="E45" s="31">
        <v>543.1</v>
      </c>
      <c r="F45" s="31">
        <v>1839.7</v>
      </c>
      <c r="G45" s="31">
        <v>1839.7</v>
      </c>
      <c r="H45" s="31">
        <v>1839.7</v>
      </c>
      <c r="I45" s="31">
        <v>1839.9</v>
      </c>
      <c r="J45" s="31">
        <v>2112.44</v>
      </c>
      <c r="K45" s="31">
        <v>637.44000000000005</v>
      </c>
      <c r="L45" s="31">
        <v>2159.27</v>
      </c>
      <c r="M45" s="31">
        <v>2159.27</v>
      </c>
      <c r="N45" s="31">
        <v>2159.27</v>
      </c>
      <c r="O45" s="31">
        <v>2159.5100000000002</v>
      </c>
      <c r="P45" s="30">
        <v>2</v>
      </c>
      <c r="Q45" s="31">
        <v>3.6</v>
      </c>
      <c r="R45" s="31">
        <v>1800</v>
      </c>
    </row>
    <row r="46" spans="1:18" ht="11.25" customHeight="1" x14ac:dyDescent="0.2">
      <c r="A46" s="28" t="s">
        <v>90</v>
      </c>
      <c r="B46" s="29">
        <v>35</v>
      </c>
      <c r="C46" s="30">
        <v>735</v>
      </c>
      <c r="D46" s="31">
        <v>2055.4</v>
      </c>
      <c r="E46" s="31">
        <v>1879</v>
      </c>
      <c r="F46" s="31">
        <v>2068.6999999999998</v>
      </c>
      <c r="G46" s="31">
        <v>2069.5</v>
      </c>
      <c r="H46" s="31">
        <v>2069.5</v>
      </c>
      <c r="I46" s="31">
        <v>2076.8000000000002</v>
      </c>
      <c r="J46" s="31">
        <v>2796.46</v>
      </c>
      <c r="K46" s="31">
        <v>2556.46</v>
      </c>
      <c r="L46" s="31">
        <v>2814.56</v>
      </c>
      <c r="M46" s="31">
        <v>2815.65</v>
      </c>
      <c r="N46" s="31">
        <v>2815.65</v>
      </c>
      <c r="O46" s="31">
        <v>2825.58</v>
      </c>
      <c r="P46" s="30">
        <v>11</v>
      </c>
      <c r="Q46" s="31">
        <v>34</v>
      </c>
      <c r="R46" s="31">
        <v>3090.91</v>
      </c>
    </row>
    <row r="47" spans="1:18" ht="32.25" customHeight="1" x14ac:dyDescent="0.2">
      <c r="A47" s="28" t="s">
        <v>91</v>
      </c>
      <c r="B47" s="29">
        <v>36</v>
      </c>
      <c r="C47" s="30">
        <v>30878</v>
      </c>
      <c r="D47" s="31">
        <v>84864.4</v>
      </c>
      <c r="E47" s="31">
        <v>72375.7</v>
      </c>
      <c r="F47" s="31">
        <v>85321.7</v>
      </c>
      <c r="G47" s="31">
        <v>85519.2</v>
      </c>
      <c r="H47" s="31">
        <v>85520.3</v>
      </c>
      <c r="I47" s="31">
        <v>85863.1</v>
      </c>
      <c r="J47" s="31">
        <v>2748.38</v>
      </c>
      <c r="K47" s="31">
        <v>2343.9299999999998</v>
      </c>
      <c r="L47" s="31">
        <v>2763.18</v>
      </c>
      <c r="M47" s="31">
        <v>2769.58</v>
      </c>
      <c r="N47" s="31">
        <v>2769.62</v>
      </c>
      <c r="O47" s="31">
        <v>2780.72</v>
      </c>
      <c r="P47" s="30">
        <v>200</v>
      </c>
      <c r="Q47" s="31">
        <v>515.70000000000005</v>
      </c>
      <c r="R47" s="31">
        <v>2578.5</v>
      </c>
    </row>
    <row r="48" spans="1:18" ht="22.5" customHeight="1" x14ac:dyDescent="0.2">
      <c r="A48" s="28" t="s">
        <v>73</v>
      </c>
      <c r="B48" s="29">
        <v>37</v>
      </c>
      <c r="C48" s="30">
        <v>570</v>
      </c>
      <c r="D48" s="31">
        <v>983.3</v>
      </c>
      <c r="E48" s="31">
        <v>679.8</v>
      </c>
      <c r="F48" s="31">
        <v>1067.0999999999999</v>
      </c>
      <c r="G48" s="31">
        <v>1067.0999999999999</v>
      </c>
      <c r="H48" s="31">
        <v>1067.0999999999999</v>
      </c>
      <c r="I48" s="31">
        <v>1086.2</v>
      </c>
      <c r="J48" s="31">
        <v>1725.09</v>
      </c>
      <c r="K48" s="31">
        <v>1192.6300000000001</v>
      </c>
      <c r="L48" s="31">
        <v>1872.11</v>
      </c>
      <c r="M48" s="31">
        <v>1872.11</v>
      </c>
      <c r="N48" s="31">
        <v>1872.11</v>
      </c>
      <c r="O48" s="31">
        <v>1905.61</v>
      </c>
      <c r="P48" s="30">
        <v>46</v>
      </c>
      <c r="Q48" s="31">
        <v>87.7</v>
      </c>
      <c r="R48" s="31">
        <v>1906.52</v>
      </c>
    </row>
    <row r="49" spans="1:18" ht="11.25" customHeight="1" x14ac:dyDescent="0.2">
      <c r="A49" s="28" t="s">
        <v>74</v>
      </c>
      <c r="B49" s="29">
        <v>38</v>
      </c>
      <c r="C49" s="30">
        <v>1137</v>
      </c>
      <c r="D49" s="31">
        <v>2686.5</v>
      </c>
      <c r="E49" s="31">
        <v>2540</v>
      </c>
      <c r="F49" s="31">
        <v>2774.1</v>
      </c>
      <c r="G49" s="31">
        <v>2775.6</v>
      </c>
      <c r="H49" s="31">
        <v>2775.6</v>
      </c>
      <c r="I49" s="31">
        <v>2962.9</v>
      </c>
      <c r="J49" s="31">
        <v>2362.8000000000002</v>
      </c>
      <c r="K49" s="31">
        <v>2233.9499999999998</v>
      </c>
      <c r="L49" s="31">
        <v>2439.84</v>
      </c>
      <c r="M49" s="31">
        <v>2441.16</v>
      </c>
      <c r="N49" s="31">
        <v>2441.16</v>
      </c>
      <c r="O49" s="31">
        <v>2605.89</v>
      </c>
      <c r="P49" s="30">
        <v>132</v>
      </c>
      <c r="Q49" s="31">
        <v>389.5</v>
      </c>
      <c r="R49" s="31">
        <v>2950.76</v>
      </c>
    </row>
    <row r="50" spans="1:18" ht="45.75" customHeight="1" x14ac:dyDescent="0.2">
      <c r="A50" s="28" t="s">
        <v>92</v>
      </c>
      <c r="B50" s="29">
        <v>39</v>
      </c>
      <c r="C50" s="30">
        <v>1467</v>
      </c>
      <c r="D50" s="31">
        <v>4096.2</v>
      </c>
      <c r="E50" s="31">
        <v>3104.3</v>
      </c>
      <c r="F50" s="31">
        <v>4097.2</v>
      </c>
      <c r="G50" s="31">
        <v>4567</v>
      </c>
      <c r="H50" s="31">
        <v>4567</v>
      </c>
      <c r="I50" s="31">
        <v>4707.3999999999996</v>
      </c>
      <c r="J50" s="31">
        <v>2792.23</v>
      </c>
      <c r="K50" s="31">
        <v>2116.09</v>
      </c>
      <c r="L50" s="31">
        <v>2792.91</v>
      </c>
      <c r="M50" s="31">
        <v>3113.16</v>
      </c>
      <c r="N50" s="31">
        <v>3113.16</v>
      </c>
      <c r="O50" s="31">
        <v>3208.86</v>
      </c>
      <c r="P50" s="30">
        <v>164</v>
      </c>
      <c r="Q50" s="31">
        <v>561.20000000000005</v>
      </c>
      <c r="R50" s="31">
        <v>3421.95</v>
      </c>
    </row>
    <row r="51" spans="1:18" s="42" customFormat="1" ht="33" customHeight="1" x14ac:dyDescent="0.2">
      <c r="A51" s="40" t="s">
        <v>93</v>
      </c>
      <c r="B51" s="41">
        <v>40</v>
      </c>
      <c r="C51" s="30">
        <v>73</v>
      </c>
      <c r="D51" s="31">
        <v>351.1</v>
      </c>
      <c r="E51" s="31">
        <v>228</v>
      </c>
      <c r="F51" s="31">
        <v>351.1</v>
      </c>
      <c r="G51" s="31">
        <v>381.4</v>
      </c>
      <c r="H51" s="31">
        <v>381.4</v>
      </c>
      <c r="I51" s="31">
        <v>386.9</v>
      </c>
      <c r="J51" s="31">
        <v>4809.59</v>
      </c>
      <c r="K51" s="31">
        <v>3123.29</v>
      </c>
      <c r="L51" s="31">
        <v>4809.59</v>
      </c>
      <c r="M51" s="31">
        <v>5224.66</v>
      </c>
      <c r="N51" s="31">
        <v>5224.66</v>
      </c>
      <c r="O51" s="31">
        <v>5300</v>
      </c>
      <c r="P51" s="30">
        <v>3</v>
      </c>
      <c r="Q51" s="31">
        <v>11</v>
      </c>
      <c r="R51" s="31">
        <v>3666.67</v>
      </c>
    </row>
    <row r="52" spans="1:18" s="42" customFormat="1" ht="22.5" customHeight="1" x14ac:dyDescent="0.2">
      <c r="A52" s="43" t="s">
        <v>94</v>
      </c>
      <c r="B52" s="41">
        <v>41</v>
      </c>
      <c r="C52" s="30">
        <v>9</v>
      </c>
      <c r="D52" s="31">
        <v>48.6</v>
      </c>
      <c r="E52" s="31">
        <v>26.6</v>
      </c>
      <c r="F52" s="31">
        <v>48.6</v>
      </c>
      <c r="G52" s="31">
        <v>51.3</v>
      </c>
      <c r="H52" s="31">
        <v>51.3</v>
      </c>
      <c r="I52" s="31">
        <v>51.9</v>
      </c>
      <c r="J52" s="31">
        <v>5400</v>
      </c>
      <c r="K52" s="31">
        <v>2955.56</v>
      </c>
      <c r="L52" s="31">
        <v>5400</v>
      </c>
      <c r="M52" s="31">
        <v>5700</v>
      </c>
      <c r="N52" s="31">
        <v>5700</v>
      </c>
      <c r="O52" s="31">
        <v>5766.67</v>
      </c>
      <c r="P52" s="30">
        <v>0</v>
      </c>
      <c r="Q52" s="31">
        <v>0</v>
      </c>
      <c r="R52" s="31">
        <v>0</v>
      </c>
    </row>
    <row r="53" spans="1:18" s="42" customFormat="1" ht="11.25" customHeight="1" x14ac:dyDescent="0.2">
      <c r="A53" s="44" t="s">
        <v>95</v>
      </c>
      <c r="B53" s="41">
        <v>42</v>
      </c>
      <c r="C53" s="30">
        <v>53</v>
      </c>
      <c r="D53" s="31">
        <v>258</v>
      </c>
      <c r="E53" s="31">
        <v>171.6</v>
      </c>
      <c r="F53" s="31">
        <v>258</v>
      </c>
      <c r="G53" s="31">
        <v>280</v>
      </c>
      <c r="H53" s="31">
        <v>280</v>
      </c>
      <c r="I53" s="31">
        <v>283.5</v>
      </c>
      <c r="J53" s="31">
        <v>4867.92</v>
      </c>
      <c r="K53" s="31">
        <v>3237.74</v>
      </c>
      <c r="L53" s="31">
        <v>4867.92</v>
      </c>
      <c r="M53" s="31">
        <v>5283.02</v>
      </c>
      <c r="N53" s="31">
        <v>5283.02</v>
      </c>
      <c r="O53" s="31">
        <v>5349.06</v>
      </c>
      <c r="P53" s="30">
        <v>2</v>
      </c>
      <c r="Q53" s="31">
        <v>7.6</v>
      </c>
      <c r="R53" s="31">
        <v>3800</v>
      </c>
    </row>
    <row r="54" spans="1:18" s="42" customFormat="1" ht="11.25" customHeight="1" x14ac:dyDescent="0.2">
      <c r="A54" s="44" t="s">
        <v>96</v>
      </c>
      <c r="B54" s="41">
        <v>43</v>
      </c>
      <c r="C54" s="30">
        <v>11</v>
      </c>
      <c r="D54" s="31">
        <v>44.5</v>
      </c>
      <c r="E54" s="31">
        <v>29.9</v>
      </c>
      <c r="F54" s="31">
        <v>44.5</v>
      </c>
      <c r="G54" s="31">
        <v>50.1</v>
      </c>
      <c r="H54" s="31">
        <v>50.1</v>
      </c>
      <c r="I54" s="31">
        <v>51.6</v>
      </c>
      <c r="J54" s="31">
        <v>4045.45</v>
      </c>
      <c r="K54" s="31">
        <v>2718.18</v>
      </c>
      <c r="L54" s="31">
        <v>4045.45</v>
      </c>
      <c r="M54" s="31">
        <v>4554.55</v>
      </c>
      <c r="N54" s="31">
        <v>4554.55</v>
      </c>
      <c r="O54" s="31">
        <v>4690.91</v>
      </c>
      <c r="P54" s="30">
        <v>1</v>
      </c>
      <c r="Q54" s="31">
        <v>3.4</v>
      </c>
      <c r="R54" s="31">
        <v>3400</v>
      </c>
    </row>
    <row r="55" spans="1:18" ht="22.5" customHeight="1" x14ac:dyDescent="0.2">
      <c r="A55" s="28" t="s">
        <v>97</v>
      </c>
      <c r="B55" s="29">
        <v>44</v>
      </c>
      <c r="C55" s="30">
        <v>19</v>
      </c>
      <c r="D55" s="31">
        <v>38.700000000000003</v>
      </c>
      <c r="E55" s="31">
        <v>27.6</v>
      </c>
      <c r="F55" s="31">
        <v>40.299999999999997</v>
      </c>
      <c r="G55" s="31">
        <v>41.7</v>
      </c>
      <c r="H55" s="31">
        <v>41.7</v>
      </c>
      <c r="I55" s="31">
        <v>42.7</v>
      </c>
      <c r="J55" s="31">
        <v>2036.84</v>
      </c>
      <c r="K55" s="31">
        <v>1452.63</v>
      </c>
      <c r="L55" s="31">
        <v>2121.0500000000002</v>
      </c>
      <c r="M55" s="31">
        <v>2194.7399999999998</v>
      </c>
      <c r="N55" s="31">
        <v>2194.7399999999998</v>
      </c>
      <c r="O55" s="31">
        <v>2247.37</v>
      </c>
      <c r="P55" s="30">
        <v>6</v>
      </c>
      <c r="Q55" s="31">
        <v>15.4</v>
      </c>
      <c r="R55" s="31">
        <v>2566.67</v>
      </c>
    </row>
    <row r="56" spans="1:18" ht="11.25" customHeight="1" x14ac:dyDescent="0.2">
      <c r="A56" s="28" t="s">
        <v>74</v>
      </c>
      <c r="B56" s="29">
        <v>45</v>
      </c>
      <c r="C56" s="30">
        <v>781</v>
      </c>
      <c r="D56" s="31">
        <v>1931.5</v>
      </c>
      <c r="E56" s="31">
        <v>1431.3</v>
      </c>
      <c r="F56" s="31">
        <v>1932.6</v>
      </c>
      <c r="G56" s="31">
        <v>2366.6</v>
      </c>
      <c r="H56" s="31">
        <v>2367</v>
      </c>
      <c r="I56" s="31">
        <v>2480.9</v>
      </c>
      <c r="J56" s="31">
        <v>2473.11</v>
      </c>
      <c r="K56" s="31">
        <v>1832.65</v>
      </c>
      <c r="L56" s="31">
        <v>2474.52</v>
      </c>
      <c r="M56" s="31">
        <v>3030.22</v>
      </c>
      <c r="N56" s="31">
        <v>3030.73</v>
      </c>
      <c r="O56" s="31">
        <v>3176.57</v>
      </c>
      <c r="P56" s="30">
        <v>133</v>
      </c>
      <c r="Q56" s="31">
        <v>419.4</v>
      </c>
      <c r="R56" s="31">
        <v>3153.38</v>
      </c>
    </row>
    <row r="57" spans="1:18" ht="23.25" customHeight="1" x14ac:dyDescent="0.2">
      <c r="A57" s="28" t="s">
        <v>98</v>
      </c>
      <c r="B57" s="29">
        <v>46</v>
      </c>
      <c r="C57" s="30">
        <v>9327</v>
      </c>
      <c r="D57" s="31">
        <v>17058.3</v>
      </c>
      <c r="E57" s="31">
        <v>8169.6</v>
      </c>
      <c r="F57" s="31">
        <v>18335.8</v>
      </c>
      <c r="G57" s="31">
        <v>18341.2</v>
      </c>
      <c r="H57" s="31">
        <v>18341.2</v>
      </c>
      <c r="I57" s="31">
        <v>18373.400000000001</v>
      </c>
      <c r="J57" s="31">
        <v>1828.92</v>
      </c>
      <c r="K57" s="31">
        <v>875.91</v>
      </c>
      <c r="L57" s="31">
        <v>1965.88</v>
      </c>
      <c r="M57" s="31">
        <v>1966.46</v>
      </c>
      <c r="N57" s="31">
        <v>1966.46</v>
      </c>
      <c r="O57" s="31">
        <v>1969.92</v>
      </c>
      <c r="P57" s="30">
        <v>292</v>
      </c>
      <c r="Q57" s="31">
        <v>530.1</v>
      </c>
      <c r="R57" s="31">
        <v>1815.41</v>
      </c>
    </row>
    <row r="58" spans="1:18" ht="23.25" customHeight="1" x14ac:dyDescent="0.2">
      <c r="A58" s="28" t="s">
        <v>99</v>
      </c>
      <c r="B58" s="29">
        <v>461</v>
      </c>
      <c r="C58" s="30">
        <v>58</v>
      </c>
      <c r="D58" s="31">
        <v>148.4</v>
      </c>
      <c r="E58" s="31">
        <v>128</v>
      </c>
      <c r="F58" s="31">
        <v>152.4</v>
      </c>
      <c r="G58" s="31">
        <v>152.4</v>
      </c>
      <c r="H58" s="31">
        <v>152.4</v>
      </c>
      <c r="I58" s="31">
        <v>152.80000000000001</v>
      </c>
      <c r="J58" s="31">
        <v>2558.62</v>
      </c>
      <c r="K58" s="31">
        <v>2206.9</v>
      </c>
      <c r="L58" s="31">
        <v>2627.59</v>
      </c>
      <c r="M58" s="31">
        <v>2627.59</v>
      </c>
      <c r="N58" s="31">
        <v>2627.59</v>
      </c>
      <c r="O58" s="31">
        <v>2634.48</v>
      </c>
      <c r="P58" s="30">
        <v>1</v>
      </c>
      <c r="Q58" s="31">
        <v>2.6</v>
      </c>
      <c r="R58" s="31">
        <v>2600</v>
      </c>
    </row>
    <row r="59" spans="1:18" ht="22.5" customHeight="1" x14ac:dyDescent="0.2">
      <c r="A59" s="28" t="s">
        <v>73</v>
      </c>
      <c r="B59" s="29">
        <v>47</v>
      </c>
      <c r="C59" s="30">
        <v>1717</v>
      </c>
      <c r="D59" s="31">
        <v>2449.6999999999998</v>
      </c>
      <c r="E59" s="31">
        <v>1096.3</v>
      </c>
      <c r="F59" s="31">
        <v>3111</v>
      </c>
      <c r="G59" s="31">
        <v>3111</v>
      </c>
      <c r="H59" s="31">
        <v>3111</v>
      </c>
      <c r="I59" s="31">
        <v>3135</v>
      </c>
      <c r="J59" s="31">
        <v>1426.73</v>
      </c>
      <c r="K59" s="45">
        <v>638.5</v>
      </c>
      <c r="L59" s="45">
        <v>1811.88</v>
      </c>
      <c r="M59" s="45">
        <v>1811.88</v>
      </c>
      <c r="N59" s="45">
        <v>1811.88</v>
      </c>
      <c r="O59" s="45">
        <v>1825.86</v>
      </c>
      <c r="P59" s="46">
        <v>277</v>
      </c>
      <c r="Q59" s="45">
        <v>502.7</v>
      </c>
      <c r="R59" s="45">
        <v>1814.8</v>
      </c>
    </row>
    <row r="60" spans="1:18" ht="11.25" customHeight="1" x14ac:dyDescent="0.2">
      <c r="A60" s="28" t="s">
        <v>74</v>
      </c>
      <c r="B60" s="29">
        <v>48</v>
      </c>
      <c r="C60" s="30">
        <v>51</v>
      </c>
      <c r="D60" s="31">
        <v>60.8</v>
      </c>
      <c r="E60" s="31">
        <v>50.5</v>
      </c>
      <c r="F60" s="31">
        <v>97.7</v>
      </c>
      <c r="G60" s="31">
        <v>97.7</v>
      </c>
      <c r="H60" s="31">
        <v>97.7</v>
      </c>
      <c r="I60" s="31">
        <v>99.1</v>
      </c>
      <c r="J60" s="31">
        <v>1192.1600000000001</v>
      </c>
      <c r="K60" s="31">
        <v>990.2</v>
      </c>
      <c r="L60" s="31">
        <v>1915.69</v>
      </c>
      <c r="M60" s="31">
        <v>1915.69</v>
      </c>
      <c r="N60" s="31">
        <v>1915.69</v>
      </c>
      <c r="O60" s="31">
        <v>1943.14</v>
      </c>
      <c r="P60" s="30">
        <v>2</v>
      </c>
      <c r="Q60" s="31">
        <v>4.7</v>
      </c>
      <c r="R60" s="31">
        <v>2350</v>
      </c>
    </row>
    <row r="61" spans="1:18" ht="11.25" customHeight="1" x14ac:dyDescent="0.2">
      <c r="A61" s="28" t="s">
        <v>100</v>
      </c>
      <c r="B61" s="29">
        <v>49</v>
      </c>
      <c r="C61" s="30">
        <v>11</v>
      </c>
      <c r="D61" s="31">
        <v>22.6</v>
      </c>
      <c r="E61" s="31">
        <v>15.6</v>
      </c>
      <c r="F61" s="31">
        <v>22.6</v>
      </c>
      <c r="G61" s="31">
        <v>22.6</v>
      </c>
      <c r="H61" s="31">
        <v>22.6</v>
      </c>
      <c r="I61" s="31">
        <v>22.6</v>
      </c>
      <c r="J61" s="31">
        <v>2054.5500000000002</v>
      </c>
      <c r="K61" s="31">
        <v>1418.18</v>
      </c>
      <c r="L61" s="31">
        <v>2054.5500000000002</v>
      </c>
      <c r="M61" s="31">
        <v>2054.5500000000002</v>
      </c>
      <c r="N61" s="31">
        <v>2054.5500000000002</v>
      </c>
      <c r="O61" s="31">
        <v>2054.5500000000002</v>
      </c>
      <c r="P61" s="30">
        <v>0</v>
      </c>
      <c r="Q61" s="31">
        <v>0</v>
      </c>
      <c r="R61" s="31">
        <v>0</v>
      </c>
    </row>
    <row r="62" spans="1:18" ht="22.5" customHeight="1" x14ac:dyDescent="0.2">
      <c r="A62" s="28" t="s">
        <v>73</v>
      </c>
      <c r="B62" s="29">
        <v>50</v>
      </c>
      <c r="C62" s="30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0">
        <v>0</v>
      </c>
      <c r="Q62" s="31">
        <v>0</v>
      </c>
      <c r="R62" s="31">
        <v>0</v>
      </c>
    </row>
    <row r="63" spans="1:18" ht="11.25" customHeight="1" x14ac:dyDescent="0.2">
      <c r="A63" s="28" t="s">
        <v>74</v>
      </c>
      <c r="B63" s="29">
        <v>51</v>
      </c>
      <c r="C63" s="30">
        <v>0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0">
        <v>0</v>
      </c>
      <c r="Q63" s="31">
        <v>0</v>
      </c>
      <c r="R63" s="31">
        <v>0</v>
      </c>
    </row>
    <row r="64" spans="1:18" ht="11.25" customHeight="1" x14ac:dyDescent="0.2">
      <c r="A64" s="28" t="s">
        <v>101</v>
      </c>
      <c r="B64" s="29">
        <v>52</v>
      </c>
      <c r="C64" s="30">
        <v>19</v>
      </c>
      <c r="D64" s="31">
        <v>54.3</v>
      </c>
      <c r="E64" s="31">
        <v>41.8</v>
      </c>
      <c r="F64" s="31">
        <v>55.5</v>
      </c>
      <c r="G64" s="31">
        <v>55.5</v>
      </c>
      <c r="H64" s="31">
        <v>55.5</v>
      </c>
      <c r="I64" s="31">
        <v>55.6</v>
      </c>
      <c r="J64" s="31">
        <v>2857.89</v>
      </c>
      <c r="K64" s="31">
        <v>2200</v>
      </c>
      <c r="L64" s="31">
        <v>2921.05</v>
      </c>
      <c r="M64" s="31">
        <v>2921.05</v>
      </c>
      <c r="N64" s="31">
        <v>2921.05</v>
      </c>
      <c r="O64" s="31">
        <v>2926.32</v>
      </c>
      <c r="P64" s="30">
        <v>0</v>
      </c>
      <c r="Q64" s="31">
        <v>0</v>
      </c>
      <c r="R64" s="31">
        <v>0</v>
      </c>
    </row>
    <row r="65" spans="1:18" ht="22.5" customHeight="1" x14ac:dyDescent="0.2">
      <c r="A65" s="28" t="s">
        <v>73</v>
      </c>
      <c r="B65" s="29">
        <v>53</v>
      </c>
      <c r="C65" s="30">
        <v>0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0">
        <v>0</v>
      </c>
      <c r="Q65" s="31">
        <v>0</v>
      </c>
      <c r="R65" s="31">
        <v>0</v>
      </c>
    </row>
    <row r="66" spans="1:18" ht="11.25" customHeight="1" x14ac:dyDescent="0.2">
      <c r="A66" s="28" t="s">
        <v>74</v>
      </c>
      <c r="B66" s="29">
        <v>54</v>
      </c>
      <c r="C66" s="30">
        <v>1</v>
      </c>
      <c r="D66" s="31">
        <v>1.5</v>
      </c>
      <c r="E66" s="31">
        <v>1.5</v>
      </c>
      <c r="F66" s="31">
        <v>1.5</v>
      </c>
      <c r="G66" s="31">
        <v>1.5</v>
      </c>
      <c r="H66" s="31">
        <v>1.5</v>
      </c>
      <c r="I66" s="31">
        <v>1.5</v>
      </c>
      <c r="J66" s="31">
        <v>1500</v>
      </c>
      <c r="K66" s="31">
        <v>1500</v>
      </c>
      <c r="L66" s="31">
        <v>1500</v>
      </c>
      <c r="M66" s="31">
        <v>1500</v>
      </c>
      <c r="N66" s="31">
        <v>1500</v>
      </c>
      <c r="O66" s="31">
        <v>1500</v>
      </c>
      <c r="P66" s="30">
        <v>0</v>
      </c>
      <c r="Q66" s="31">
        <v>0</v>
      </c>
      <c r="R66" s="31">
        <v>0</v>
      </c>
    </row>
    <row r="67" spans="1:18" ht="33.75" customHeight="1" x14ac:dyDescent="0.2">
      <c r="A67" s="28" t="s">
        <v>102</v>
      </c>
      <c r="B67" s="29">
        <v>55</v>
      </c>
      <c r="C67" s="30">
        <v>899</v>
      </c>
      <c r="D67" s="31">
        <v>4034.2</v>
      </c>
      <c r="E67" s="31">
        <v>3710.6</v>
      </c>
      <c r="F67" s="31">
        <v>4041.7</v>
      </c>
      <c r="G67" s="31">
        <v>4041.7</v>
      </c>
      <c r="H67" s="31">
        <v>4041.7</v>
      </c>
      <c r="I67" s="31">
        <v>4048.1</v>
      </c>
      <c r="J67" s="31">
        <v>4487.43</v>
      </c>
      <c r="K67" s="31">
        <v>4127.47</v>
      </c>
      <c r="L67" s="31">
        <v>4495.7700000000004</v>
      </c>
      <c r="M67" s="31">
        <v>4495.7700000000004</v>
      </c>
      <c r="N67" s="31">
        <v>4495.7700000000004</v>
      </c>
      <c r="O67" s="31">
        <v>4502.8900000000003</v>
      </c>
      <c r="P67" s="30">
        <v>1</v>
      </c>
      <c r="Q67" s="31">
        <v>1.5</v>
      </c>
      <c r="R67" s="31">
        <v>1497</v>
      </c>
    </row>
    <row r="68" spans="1:18" ht="22.5" customHeight="1" x14ac:dyDescent="0.2">
      <c r="A68" s="28" t="s">
        <v>73</v>
      </c>
      <c r="B68" s="29">
        <v>56</v>
      </c>
      <c r="C68" s="30">
        <v>3</v>
      </c>
      <c r="D68" s="31">
        <v>3.3</v>
      </c>
      <c r="E68" s="31">
        <v>1.9</v>
      </c>
      <c r="F68" s="31">
        <v>4.5</v>
      </c>
      <c r="G68" s="31">
        <v>4.5</v>
      </c>
      <c r="H68" s="31">
        <v>4.5</v>
      </c>
      <c r="I68" s="31">
        <v>4.5</v>
      </c>
      <c r="J68" s="31">
        <v>1100</v>
      </c>
      <c r="K68" s="31">
        <v>633.33000000000004</v>
      </c>
      <c r="L68" s="31">
        <v>1500</v>
      </c>
      <c r="M68" s="31">
        <v>1500</v>
      </c>
      <c r="N68" s="31">
        <v>1500</v>
      </c>
      <c r="O68" s="31">
        <v>1500</v>
      </c>
      <c r="P68" s="30">
        <v>0</v>
      </c>
      <c r="Q68" s="31">
        <v>0</v>
      </c>
      <c r="R68" s="31">
        <v>0</v>
      </c>
    </row>
    <row r="69" spans="1:18" ht="11.25" customHeight="1" x14ac:dyDescent="0.2">
      <c r="A69" s="28" t="s">
        <v>74</v>
      </c>
      <c r="B69" s="29">
        <v>57</v>
      </c>
      <c r="C69" s="30">
        <v>10</v>
      </c>
      <c r="D69" s="31">
        <v>15.1</v>
      </c>
      <c r="E69" s="31">
        <v>13.4</v>
      </c>
      <c r="F69" s="31">
        <v>18.7</v>
      </c>
      <c r="G69" s="31">
        <v>18.7</v>
      </c>
      <c r="H69" s="31">
        <v>18.7</v>
      </c>
      <c r="I69" s="31">
        <v>19.399999999999999</v>
      </c>
      <c r="J69" s="31">
        <v>1510</v>
      </c>
      <c r="K69" s="31">
        <v>1340</v>
      </c>
      <c r="L69" s="31">
        <v>1870</v>
      </c>
      <c r="M69" s="31">
        <v>1870</v>
      </c>
      <c r="N69" s="31">
        <v>1870</v>
      </c>
      <c r="O69" s="31">
        <v>1940</v>
      </c>
      <c r="P69" s="30">
        <v>1</v>
      </c>
      <c r="Q69" s="31">
        <v>1.5</v>
      </c>
      <c r="R69" s="31">
        <v>1497</v>
      </c>
    </row>
    <row r="70" spans="1:18" ht="38.25" customHeight="1" x14ac:dyDescent="0.2">
      <c r="A70" s="28" t="s">
        <v>103</v>
      </c>
      <c r="B70" s="29">
        <v>58</v>
      </c>
      <c r="C70" s="30">
        <v>167584</v>
      </c>
      <c r="D70" s="31">
        <v>329226.40000000002</v>
      </c>
      <c r="E70" s="31">
        <v>227731.3</v>
      </c>
      <c r="F70" s="31">
        <v>339896.2</v>
      </c>
      <c r="G70" s="31">
        <v>340364</v>
      </c>
      <c r="H70" s="31">
        <v>341189.6</v>
      </c>
      <c r="I70" s="31">
        <v>342977.2</v>
      </c>
      <c r="J70" s="31">
        <v>1964.55</v>
      </c>
      <c r="K70" s="31">
        <v>1358.91</v>
      </c>
      <c r="L70" s="31">
        <v>2028.21</v>
      </c>
      <c r="M70" s="31">
        <v>2031.01</v>
      </c>
      <c r="N70" s="31">
        <v>2035.93</v>
      </c>
      <c r="O70" s="31">
        <v>2046.6</v>
      </c>
      <c r="P70" s="30">
        <v>4274</v>
      </c>
      <c r="Q70" s="31">
        <v>8843.4</v>
      </c>
      <c r="R70" s="31">
        <v>2069.12</v>
      </c>
    </row>
    <row r="71" spans="1:18" ht="11.25" customHeight="1" x14ac:dyDescent="0.2">
      <c r="A71" s="28" t="s">
        <v>104</v>
      </c>
      <c r="B71" s="29">
        <v>59</v>
      </c>
      <c r="C71" s="30">
        <v>2054</v>
      </c>
      <c r="D71" s="31">
        <v>3199.6</v>
      </c>
      <c r="E71" s="31">
        <v>1875.9</v>
      </c>
      <c r="F71" s="31">
        <v>3825.5</v>
      </c>
      <c r="G71" s="31">
        <v>3826.9</v>
      </c>
      <c r="H71" s="31">
        <v>3835.9</v>
      </c>
      <c r="I71" s="31">
        <v>3890.8</v>
      </c>
      <c r="J71" s="31">
        <v>1557.74</v>
      </c>
      <c r="K71" s="31">
        <v>913.29</v>
      </c>
      <c r="L71" s="31">
        <v>1862.46</v>
      </c>
      <c r="M71" s="31">
        <v>1863.15</v>
      </c>
      <c r="N71" s="31">
        <v>1867.53</v>
      </c>
      <c r="O71" s="31">
        <v>1894.26</v>
      </c>
      <c r="P71" s="30">
        <v>337</v>
      </c>
      <c r="Q71" s="31">
        <v>637.4</v>
      </c>
      <c r="R71" s="31">
        <v>1891.39</v>
      </c>
    </row>
    <row r="72" spans="1:18" ht="11.25" customHeight="1" x14ac:dyDescent="0.2">
      <c r="A72" s="28" t="s">
        <v>105</v>
      </c>
      <c r="B72" s="29">
        <v>60</v>
      </c>
      <c r="C72" s="30">
        <v>11320</v>
      </c>
      <c r="D72" s="31">
        <v>22178</v>
      </c>
      <c r="E72" s="31">
        <v>15517.9</v>
      </c>
      <c r="F72" s="31">
        <v>23807.5</v>
      </c>
      <c r="G72" s="31">
        <v>23817.7</v>
      </c>
      <c r="H72" s="31">
        <v>23833.1</v>
      </c>
      <c r="I72" s="31">
        <v>24199.5</v>
      </c>
      <c r="J72" s="31">
        <v>1959.19</v>
      </c>
      <c r="K72" s="31">
        <v>1370.84</v>
      </c>
      <c r="L72" s="31">
        <v>2103.14</v>
      </c>
      <c r="M72" s="31">
        <v>2104.04</v>
      </c>
      <c r="N72" s="31">
        <v>2105.4</v>
      </c>
      <c r="O72" s="31">
        <v>2137.77</v>
      </c>
      <c r="P72" s="30">
        <v>3763</v>
      </c>
      <c r="Q72" s="31">
        <v>9541.9</v>
      </c>
      <c r="R72" s="31">
        <v>2535.7199999999998</v>
      </c>
    </row>
    <row r="73" spans="1:18" ht="11.25" customHeight="1" x14ac:dyDescent="0.2">
      <c r="A73" s="28" t="s">
        <v>106</v>
      </c>
      <c r="B73" s="29">
        <v>61</v>
      </c>
      <c r="C73" s="30">
        <v>143947</v>
      </c>
      <c r="D73" s="31">
        <v>285921.90000000002</v>
      </c>
      <c r="E73" s="31">
        <v>204698.5</v>
      </c>
      <c r="F73" s="31">
        <v>293504</v>
      </c>
      <c r="G73" s="31">
        <v>293691</v>
      </c>
      <c r="H73" s="31">
        <v>293718.90000000002</v>
      </c>
      <c r="I73" s="31">
        <v>298058.8</v>
      </c>
      <c r="J73" s="31">
        <v>1986.3</v>
      </c>
      <c r="K73" s="31">
        <v>1422.04</v>
      </c>
      <c r="L73" s="31">
        <v>2057.4899999999998</v>
      </c>
      <c r="M73" s="31">
        <v>2058.79</v>
      </c>
      <c r="N73" s="31">
        <v>2058.9899999999998</v>
      </c>
      <c r="O73" s="31">
        <v>2070.61</v>
      </c>
      <c r="P73" s="30">
        <v>153</v>
      </c>
      <c r="Q73" s="31">
        <v>319.7</v>
      </c>
      <c r="R73" s="31">
        <v>2089.54</v>
      </c>
    </row>
    <row r="74" spans="1:18" ht="11.25" customHeight="1" x14ac:dyDescent="0.2">
      <c r="A74" s="28" t="s">
        <v>107</v>
      </c>
      <c r="B74" s="29">
        <v>62</v>
      </c>
      <c r="C74" s="30">
        <v>90670</v>
      </c>
      <c r="D74" s="31">
        <v>210164.5</v>
      </c>
      <c r="E74" s="31">
        <v>155576.9</v>
      </c>
      <c r="F74" s="31">
        <v>213627.9</v>
      </c>
      <c r="G74" s="31">
        <v>213772.6</v>
      </c>
      <c r="H74" s="31">
        <v>213796.9</v>
      </c>
      <c r="I74" s="31">
        <v>213923.7</v>
      </c>
      <c r="J74" s="31">
        <v>2347.1999999999998</v>
      </c>
      <c r="K74" s="31">
        <v>1741.12</v>
      </c>
      <c r="L74" s="31">
        <v>2356.1</v>
      </c>
      <c r="M74" s="31">
        <v>2357.6999999999998</v>
      </c>
      <c r="N74" s="31">
        <v>2357.9699999999998</v>
      </c>
      <c r="O74" s="31">
        <v>2359.37</v>
      </c>
      <c r="P74" s="30">
        <v>5</v>
      </c>
      <c r="Q74" s="31">
        <v>10.5</v>
      </c>
      <c r="R74" s="31">
        <v>2100</v>
      </c>
    </row>
    <row r="75" spans="1:18" ht="11.25" customHeight="1" x14ac:dyDescent="0.2">
      <c r="A75" s="28" t="s">
        <v>108</v>
      </c>
      <c r="B75" s="29">
        <v>63</v>
      </c>
      <c r="C75" s="30">
        <v>51818</v>
      </c>
      <c r="D75" s="31">
        <v>123880.9</v>
      </c>
      <c r="E75" s="31">
        <v>86234.6</v>
      </c>
      <c r="F75" s="31">
        <v>124173.6</v>
      </c>
      <c r="G75" s="31">
        <v>124442</v>
      </c>
      <c r="H75" s="31">
        <v>124519.6</v>
      </c>
      <c r="I75" s="31">
        <v>124640.8</v>
      </c>
      <c r="J75" s="31">
        <v>2390.69</v>
      </c>
      <c r="K75" s="31">
        <v>1664.18</v>
      </c>
      <c r="L75" s="31">
        <v>2396.31</v>
      </c>
      <c r="M75" s="31">
        <v>2401.4499999999998</v>
      </c>
      <c r="N75" s="31">
        <v>2403.02</v>
      </c>
      <c r="O75" s="31">
        <v>2405.36</v>
      </c>
      <c r="P75" s="30">
        <v>4</v>
      </c>
      <c r="Q75" s="31">
        <v>8.4</v>
      </c>
      <c r="R75" s="31">
        <v>2100</v>
      </c>
    </row>
    <row r="76" spans="1:18" ht="11.25" customHeight="1" x14ac:dyDescent="0.2">
      <c r="A76" s="28" t="s">
        <v>76</v>
      </c>
      <c r="B76" s="29">
        <v>64</v>
      </c>
      <c r="C76" s="30">
        <v>3259</v>
      </c>
      <c r="D76" s="31">
        <v>10532.8</v>
      </c>
      <c r="E76" s="31">
        <v>9525.2999999999993</v>
      </c>
      <c r="F76" s="31">
        <v>10724.5</v>
      </c>
      <c r="G76" s="31">
        <v>11074.3</v>
      </c>
      <c r="H76" s="31">
        <v>12110.4</v>
      </c>
      <c r="I76" s="31">
        <v>12509.8</v>
      </c>
      <c r="J76" s="31">
        <v>3231.91</v>
      </c>
      <c r="K76" s="31">
        <v>2922.77</v>
      </c>
      <c r="L76" s="31">
        <v>3290.74</v>
      </c>
      <c r="M76" s="31">
        <v>3398.07</v>
      </c>
      <c r="N76" s="31">
        <v>3715.99</v>
      </c>
      <c r="O76" s="31">
        <v>3838.54</v>
      </c>
      <c r="P76" s="30">
        <v>334</v>
      </c>
      <c r="Q76" s="31">
        <v>1130.5</v>
      </c>
      <c r="R76" s="31">
        <v>3384.73</v>
      </c>
    </row>
    <row r="77" spans="1:18" ht="11.25" customHeight="1" x14ac:dyDescent="0.2">
      <c r="A77" s="28" t="s">
        <v>109</v>
      </c>
      <c r="B77" s="29">
        <v>65</v>
      </c>
      <c r="C77" s="30">
        <v>36702</v>
      </c>
      <c r="D77" s="31">
        <v>77652.5</v>
      </c>
      <c r="E77" s="31">
        <v>69679.8</v>
      </c>
      <c r="F77" s="31">
        <v>83745.2</v>
      </c>
      <c r="G77" s="31">
        <v>83923</v>
      </c>
      <c r="H77" s="31">
        <v>84740.3</v>
      </c>
      <c r="I77" s="31">
        <v>85928.8</v>
      </c>
      <c r="J77" s="31">
        <v>2115.7600000000002</v>
      </c>
      <c r="K77" s="31">
        <v>1898.53</v>
      </c>
      <c r="L77" s="31">
        <v>2281.7600000000002</v>
      </c>
      <c r="M77" s="31">
        <v>2286.61</v>
      </c>
      <c r="N77" s="45">
        <v>2308.87</v>
      </c>
      <c r="O77" s="31">
        <v>2341.2600000000002</v>
      </c>
      <c r="P77" s="30">
        <v>5618</v>
      </c>
      <c r="Q77" s="31">
        <v>13632.3</v>
      </c>
      <c r="R77" s="31">
        <v>2426.54</v>
      </c>
    </row>
    <row r="78" spans="1:18" ht="11.25" customHeight="1" x14ac:dyDescent="0.2">
      <c r="A78" s="28" t="s">
        <v>110</v>
      </c>
      <c r="B78" s="29">
        <v>66</v>
      </c>
      <c r="C78" s="30">
        <v>39586</v>
      </c>
      <c r="D78" s="31">
        <v>100670.3</v>
      </c>
      <c r="E78" s="31">
        <v>88306.7</v>
      </c>
      <c r="F78" s="31">
        <v>103472.9</v>
      </c>
      <c r="G78" s="31">
        <v>103692.1</v>
      </c>
      <c r="H78" s="31">
        <v>104216.8</v>
      </c>
      <c r="I78" s="31">
        <v>104410.6</v>
      </c>
      <c r="J78" s="31">
        <v>2543.08</v>
      </c>
      <c r="K78" s="31">
        <v>2230.7600000000002</v>
      </c>
      <c r="L78" s="31">
        <v>2613.88</v>
      </c>
      <c r="M78" s="31">
        <v>2619.41</v>
      </c>
      <c r="N78" s="31">
        <v>2632.67</v>
      </c>
      <c r="O78" s="31">
        <v>2637.56</v>
      </c>
      <c r="P78" s="30">
        <v>26</v>
      </c>
      <c r="Q78" s="31">
        <v>77.599999999999994</v>
      </c>
      <c r="R78" s="31">
        <v>2984.62</v>
      </c>
    </row>
    <row r="79" spans="1:18" ht="11.25" customHeight="1" x14ac:dyDescent="0.2">
      <c r="A79" s="28" t="s">
        <v>111</v>
      </c>
      <c r="B79" s="29">
        <v>67</v>
      </c>
      <c r="C79" s="30">
        <v>44312</v>
      </c>
      <c r="D79" s="31">
        <v>144753.79999999999</v>
      </c>
      <c r="E79" s="31">
        <v>126738.7</v>
      </c>
      <c r="F79" s="31">
        <v>145218.70000000001</v>
      </c>
      <c r="G79" s="31">
        <v>145489.9</v>
      </c>
      <c r="H79" s="31">
        <v>145761.29999999999</v>
      </c>
      <c r="I79" s="31">
        <v>145944.70000000001</v>
      </c>
      <c r="J79" s="31">
        <v>3266.7</v>
      </c>
      <c r="K79" s="31">
        <v>2860.14</v>
      </c>
      <c r="L79" s="31">
        <v>3277.19</v>
      </c>
      <c r="M79" s="31">
        <v>3283.31</v>
      </c>
      <c r="N79" s="31">
        <v>3289.43</v>
      </c>
      <c r="O79" s="31">
        <v>3293.57</v>
      </c>
      <c r="P79" s="30">
        <v>9</v>
      </c>
      <c r="Q79" s="31">
        <v>18.5</v>
      </c>
      <c r="R79" s="31">
        <v>2055.56</v>
      </c>
    </row>
    <row r="80" spans="1:18" ht="11.25" customHeight="1" x14ac:dyDescent="0.2">
      <c r="A80" s="28" t="s">
        <v>112</v>
      </c>
      <c r="B80" s="29">
        <v>68</v>
      </c>
      <c r="C80" s="30">
        <v>19061</v>
      </c>
      <c r="D80" s="31">
        <v>70979.399999999994</v>
      </c>
      <c r="E80" s="31">
        <v>60696.5</v>
      </c>
      <c r="F80" s="31">
        <v>71022.899999999994</v>
      </c>
      <c r="G80" s="31">
        <v>71170.5</v>
      </c>
      <c r="H80" s="31">
        <v>71324</v>
      </c>
      <c r="I80" s="31">
        <v>71470.8</v>
      </c>
      <c r="J80" s="31">
        <v>3723.8</v>
      </c>
      <c r="K80" s="31">
        <v>3184.33</v>
      </c>
      <c r="L80" s="31">
        <v>3726.08</v>
      </c>
      <c r="M80" s="31">
        <v>3733.83</v>
      </c>
      <c r="N80" s="31">
        <v>3741.88</v>
      </c>
      <c r="O80" s="31">
        <v>3749.58</v>
      </c>
      <c r="P80" s="30">
        <v>3</v>
      </c>
      <c r="Q80" s="31">
        <v>10.6</v>
      </c>
      <c r="R80" s="31">
        <v>3533.33</v>
      </c>
    </row>
    <row r="81" spans="1:18" ht="88.5" customHeight="1" x14ac:dyDescent="0.2">
      <c r="A81" s="47" t="s">
        <v>113</v>
      </c>
      <c r="B81" s="29">
        <v>69</v>
      </c>
      <c r="C81" s="30">
        <v>428511</v>
      </c>
      <c r="D81" s="31">
        <v>1026005.7</v>
      </c>
      <c r="E81" s="31">
        <v>798798.3</v>
      </c>
      <c r="F81" s="31">
        <v>1046038.5</v>
      </c>
      <c r="G81" s="31">
        <v>1047506</v>
      </c>
      <c r="H81" s="31">
        <v>1050448.1000000001</v>
      </c>
      <c r="I81" s="31">
        <v>1057190.3999999999</v>
      </c>
      <c r="J81" s="31">
        <v>2394.35</v>
      </c>
      <c r="K81" s="31">
        <v>1864.13</v>
      </c>
      <c r="L81" s="31">
        <v>2441.1</v>
      </c>
      <c r="M81" s="31">
        <v>2444.52</v>
      </c>
      <c r="N81" s="31">
        <v>2451.39</v>
      </c>
      <c r="O81" s="31">
        <v>2467.13</v>
      </c>
      <c r="P81" s="30">
        <v>6313</v>
      </c>
      <c r="Q81" s="31">
        <v>18308.3</v>
      </c>
      <c r="R81" s="31">
        <v>2900.1</v>
      </c>
    </row>
    <row r="82" spans="1:18" ht="23.25" customHeight="1" x14ac:dyDescent="0.2">
      <c r="A82" s="28" t="s">
        <v>114</v>
      </c>
      <c r="B82" s="29">
        <v>70</v>
      </c>
      <c r="C82" s="30">
        <v>149679</v>
      </c>
      <c r="D82" s="31">
        <v>255084.7</v>
      </c>
      <c r="E82" s="31">
        <v>172574</v>
      </c>
      <c r="F82" s="31">
        <v>274154.2</v>
      </c>
      <c r="G82" s="31">
        <v>275040.2</v>
      </c>
      <c r="H82" s="31">
        <v>275252</v>
      </c>
      <c r="I82" s="31">
        <v>279979.5</v>
      </c>
      <c r="J82" s="31">
        <v>1704.21</v>
      </c>
      <c r="K82" s="31">
        <v>1152.96</v>
      </c>
      <c r="L82" s="31">
        <v>1831.61</v>
      </c>
      <c r="M82" s="31">
        <v>1837.53</v>
      </c>
      <c r="N82" s="31">
        <v>1838.95</v>
      </c>
      <c r="O82" s="31">
        <v>1870.53</v>
      </c>
      <c r="P82" s="30">
        <v>5192</v>
      </c>
      <c r="Q82" s="31">
        <v>13879.6</v>
      </c>
      <c r="R82" s="31">
        <v>2673.27</v>
      </c>
    </row>
    <row r="83" spans="1:18" ht="15.75" customHeight="1" x14ac:dyDescent="0.2">
      <c r="A83" s="28" t="s">
        <v>115</v>
      </c>
      <c r="B83" s="29">
        <v>71</v>
      </c>
      <c r="C83" s="30">
        <v>15235</v>
      </c>
      <c r="D83" s="31">
        <v>33463.699999999997</v>
      </c>
      <c r="E83" s="31">
        <v>25350.799999999999</v>
      </c>
      <c r="F83" s="31">
        <v>33634.800000000003</v>
      </c>
      <c r="G83" s="31">
        <v>33684.800000000003</v>
      </c>
      <c r="H83" s="31">
        <v>33712.699999999997</v>
      </c>
      <c r="I83" s="31">
        <v>34279.4</v>
      </c>
      <c r="J83" s="31">
        <v>2196.5</v>
      </c>
      <c r="K83" s="31">
        <v>1663.98</v>
      </c>
      <c r="L83" s="31">
        <v>2207.73</v>
      </c>
      <c r="M83" s="31">
        <v>2211.0100000000002</v>
      </c>
      <c r="N83" s="31">
        <v>2212.85</v>
      </c>
      <c r="O83" s="31">
        <v>2250.04</v>
      </c>
      <c r="P83" s="30">
        <v>429</v>
      </c>
      <c r="Q83" s="31">
        <v>1539.5</v>
      </c>
      <c r="R83" s="31">
        <v>3588.58</v>
      </c>
    </row>
    <row r="84" spans="1:18" ht="21" customHeight="1" x14ac:dyDescent="0.2">
      <c r="A84" s="28" t="s">
        <v>116</v>
      </c>
      <c r="B84" s="29">
        <v>72</v>
      </c>
      <c r="C84" s="30">
        <v>152279</v>
      </c>
      <c r="D84" s="31">
        <v>365081.9</v>
      </c>
      <c r="E84" s="31">
        <v>283910.7</v>
      </c>
      <c r="F84" s="31">
        <v>365693.9</v>
      </c>
      <c r="G84" s="31">
        <v>366089</v>
      </c>
      <c r="H84" s="31">
        <v>366778.4</v>
      </c>
      <c r="I84" s="31">
        <v>367835.2</v>
      </c>
      <c r="J84" s="31">
        <v>2397.4499999999998</v>
      </c>
      <c r="K84" s="31">
        <v>1864.41</v>
      </c>
      <c r="L84" s="31">
        <v>2401.4699999999998</v>
      </c>
      <c r="M84" s="31">
        <v>2404.0700000000002</v>
      </c>
      <c r="N84" s="31">
        <v>2408.59</v>
      </c>
      <c r="O84" s="31">
        <v>2415.5300000000002</v>
      </c>
      <c r="P84" s="30">
        <v>678</v>
      </c>
      <c r="Q84" s="31">
        <v>2802.8</v>
      </c>
      <c r="R84" s="31">
        <v>4133.92</v>
      </c>
    </row>
    <row r="85" spans="1:18" ht="12.75" customHeight="1" x14ac:dyDescent="0.2">
      <c r="A85" s="28" t="s">
        <v>117</v>
      </c>
      <c r="B85" s="29">
        <v>73</v>
      </c>
      <c r="C85" s="30">
        <v>14156</v>
      </c>
      <c r="D85" s="31">
        <v>39471.800000000003</v>
      </c>
      <c r="E85" s="31">
        <v>32675.8</v>
      </c>
      <c r="F85" s="31">
        <v>39508.1</v>
      </c>
      <c r="G85" s="31">
        <v>39537.4</v>
      </c>
      <c r="H85" s="31">
        <v>39622.1</v>
      </c>
      <c r="I85" s="31">
        <v>39661.800000000003</v>
      </c>
      <c r="J85" s="31">
        <v>2788.34</v>
      </c>
      <c r="K85" s="31">
        <v>2308.2600000000002</v>
      </c>
      <c r="L85" s="31">
        <v>2790.91</v>
      </c>
      <c r="M85" s="31">
        <v>2792.98</v>
      </c>
      <c r="N85" s="31">
        <v>2798.96</v>
      </c>
      <c r="O85" s="31">
        <v>2801.77</v>
      </c>
      <c r="P85" s="30">
        <v>1</v>
      </c>
      <c r="Q85" s="31">
        <v>2.2000000000000002</v>
      </c>
      <c r="R85" s="31">
        <v>2200</v>
      </c>
    </row>
    <row r="86" spans="1:18" ht="21" customHeight="1" x14ac:dyDescent="0.2">
      <c r="A86" s="28" t="s">
        <v>118</v>
      </c>
      <c r="B86" s="29">
        <v>74</v>
      </c>
      <c r="C86" s="30">
        <v>73441</v>
      </c>
      <c r="D86" s="31">
        <v>234739.8</v>
      </c>
      <c r="E86" s="31">
        <v>200298.3</v>
      </c>
      <c r="F86" s="31">
        <v>234883.4</v>
      </c>
      <c r="G86" s="31">
        <v>234975.9</v>
      </c>
      <c r="H86" s="31">
        <v>235985.2</v>
      </c>
      <c r="I86" s="31">
        <v>236195.6</v>
      </c>
      <c r="J86" s="31">
        <v>3196.3</v>
      </c>
      <c r="K86" s="31">
        <v>2727.34</v>
      </c>
      <c r="L86" s="31">
        <v>3198.26</v>
      </c>
      <c r="M86" s="31">
        <v>3199.52</v>
      </c>
      <c r="N86" s="31">
        <v>3213.26</v>
      </c>
      <c r="O86" s="31">
        <v>3216.13</v>
      </c>
      <c r="P86" s="30">
        <v>11</v>
      </c>
      <c r="Q86" s="31">
        <v>73.099999999999994</v>
      </c>
      <c r="R86" s="31">
        <v>6645.45</v>
      </c>
    </row>
    <row r="87" spans="1:18" ht="11.25" customHeight="1" x14ac:dyDescent="0.2">
      <c r="A87" s="28" t="s">
        <v>119</v>
      </c>
      <c r="B87" s="29">
        <v>75</v>
      </c>
      <c r="C87" s="30">
        <v>4013</v>
      </c>
      <c r="D87" s="31">
        <v>14586.8</v>
      </c>
      <c r="E87" s="31">
        <v>12531.2</v>
      </c>
      <c r="F87" s="31">
        <v>14586.9</v>
      </c>
      <c r="G87" s="31">
        <v>14590.8</v>
      </c>
      <c r="H87" s="31">
        <v>14672.4</v>
      </c>
      <c r="I87" s="31">
        <v>14688</v>
      </c>
      <c r="J87" s="31">
        <v>3634.89</v>
      </c>
      <c r="K87" s="31">
        <v>3122.65</v>
      </c>
      <c r="L87" s="31">
        <v>3634.91</v>
      </c>
      <c r="M87" s="31">
        <v>3635.88</v>
      </c>
      <c r="N87" s="31">
        <v>3656.22</v>
      </c>
      <c r="O87" s="31">
        <v>3660.1</v>
      </c>
      <c r="P87" s="30">
        <v>0</v>
      </c>
      <c r="Q87" s="31">
        <v>0</v>
      </c>
      <c r="R87" s="31">
        <v>0</v>
      </c>
    </row>
    <row r="88" spans="1:18" ht="21" customHeight="1" x14ac:dyDescent="0.2">
      <c r="A88" s="28" t="s">
        <v>120</v>
      </c>
      <c r="B88" s="29">
        <v>76</v>
      </c>
      <c r="C88" s="30">
        <v>11696</v>
      </c>
      <c r="D88" s="31">
        <v>45375.199999999997</v>
      </c>
      <c r="E88" s="31">
        <v>38856.699999999997</v>
      </c>
      <c r="F88" s="31">
        <v>45375.4</v>
      </c>
      <c r="G88" s="31">
        <v>45382.2</v>
      </c>
      <c r="H88" s="31">
        <v>45788.4</v>
      </c>
      <c r="I88" s="31">
        <v>45827.6</v>
      </c>
      <c r="J88" s="31">
        <v>3879.55</v>
      </c>
      <c r="K88" s="31">
        <v>3322.22</v>
      </c>
      <c r="L88" s="31">
        <v>3879.57</v>
      </c>
      <c r="M88" s="31">
        <v>3880.15</v>
      </c>
      <c r="N88" s="31">
        <v>3914.88</v>
      </c>
      <c r="O88" s="31">
        <v>3918.23</v>
      </c>
      <c r="P88" s="30">
        <v>1</v>
      </c>
      <c r="Q88" s="31">
        <v>5.2</v>
      </c>
      <c r="R88" s="31">
        <v>5200</v>
      </c>
    </row>
    <row r="89" spans="1:18" ht="17.25" customHeight="1" x14ac:dyDescent="0.2">
      <c r="A89" s="28" t="s">
        <v>121</v>
      </c>
      <c r="B89" s="29">
        <v>77</v>
      </c>
      <c r="C89" s="30">
        <v>3893</v>
      </c>
      <c r="D89" s="31">
        <v>16739.099999999999</v>
      </c>
      <c r="E89" s="31">
        <v>14300.3</v>
      </c>
      <c r="F89" s="31">
        <v>16739.099999999999</v>
      </c>
      <c r="G89" s="31">
        <v>16740</v>
      </c>
      <c r="H89" s="31">
        <v>17004.7</v>
      </c>
      <c r="I89" s="31">
        <v>17038</v>
      </c>
      <c r="J89" s="31">
        <v>4299.79</v>
      </c>
      <c r="K89" s="31">
        <v>3673.34</v>
      </c>
      <c r="L89" s="31">
        <v>4299.79</v>
      </c>
      <c r="M89" s="31">
        <v>4300.03</v>
      </c>
      <c r="N89" s="31">
        <v>4368.0200000000004</v>
      </c>
      <c r="O89" s="31">
        <v>4376.57</v>
      </c>
      <c r="P89" s="30">
        <v>1</v>
      </c>
      <c r="Q89" s="31">
        <v>5.9</v>
      </c>
      <c r="R89" s="31">
        <v>5900</v>
      </c>
    </row>
    <row r="90" spans="1:18" ht="11.25" customHeight="1" x14ac:dyDescent="0.2">
      <c r="A90" s="28" t="s">
        <v>122</v>
      </c>
      <c r="B90" s="29">
        <v>78</v>
      </c>
      <c r="C90" s="30">
        <v>503</v>
      </c>
      <c r="D90" s="31">
        <v>2306.4</v>
      </c>
      <c r="E90" s="31">
        <v>1961.3</v>
      </c>
      <c r="F90" s="31">
        <v>2306.4</v>
      </c>
      <c r="G90" s="31">
        <v>2307.3000000000002</v>
      </c>
      <c r="H90" s="31">
        <v>2328</v>
      </c>
      <c r="I90" s="31">
        <v>2328.8000000000002</v>
      </c>
      <c r="J90" s="31">
        <v>4585.29</v>
      </c>
      <c r="K90" s="31">
        <v>3899.2</v>
      </c>
      <c r="L90" s="31">
        <v>4585.29</v>
      </c>
      <c r="M90" s="31">
        <v>4587.08</v>
      </c>
      <c r="N90" s="31">
        <v>4628.2299999999996</v>
      </c>
      <c r="O90" s="31">
        <v>4629.82</v>
      </c>
      <c r="P90" s="30">
        <v>0</v>
      </c>
      <c r="Q90" s="31">
        <v>0</v>
      </c>
      <c r="R90" s="31">
        <v>0</v>
      </c>
    </row>
    <row r="91" spans="1:18" ht="21.75" customHeight="1" x14ac:dyDescent="0.2">
      <c r="A91" s="28" t="s">
        <v>123</v>
      </c>
      <c r="B91" s="29">
        <v>79</v>
      </c>
      <c r="C91" s="30">
        <v>1548</v>
      </c>
      <c r="D91" s="31">
        <v>7772.2</v>
      </c>
      <c r="E91" s="31">
        <v>6695.7</v>
      </c>
      <c r="F91" s="31">
        <v>7772.2</v>
      </c>
      <c r="G91" s="31">
        <v>7773.4</v>
      </c>
      <c r="H91" s="31">
        <v>7893.4</v>
      </c>
      <c r="I91" s="31">
        <v>7899.2</v>
      </c>
      <c r="J91" s="31">
        <v>5020.8</v>
      </c>
      <c r="K91" s="31">
        <v>4325.3900000000003</v>
      </c>
      <c r="L91" s="31">
        <v>5020.8</v>
      </c>
      <c r="M91" s="31">
        <v>5021.58</v>
      </c>
      <c r="N91" s="31">
        <v>5099.1000000000004</v>
      </c>
      <c r="O91" s="31">
        <v>5102.84</v>
      </c>
      <c r="P91" s="30">
        <v>0</v>
      </c>
      <c r="Q91" s="31">
        <v>0</v>
      </c>
      <c r="R91" s="31">
        <v>0</v>
      </c>
    </row>
    <row r="92" spans="1:18" ht="21.75" customHeight="1" x14ac:dyDescent="0.2">
      <c r="A92" s="28" t="s">
        <v>124</v>
      </c>
      <c r="B92" s="29">
        <v>80</v>
      </c>
      <c r="C92" s="30">
        <v>618</v>
      </c>
      <c r="D92" s="31">
        <v>3381.5</v>
      </c>
      <c r="E92" s="31">
        <v>2940.4</v>
      </c>
      <c r="F92" s="31">
        <v>3381.5</v>
      </c>
      <c r="G92" s="31">
        <v>3382.4</v>
      </c>
      <c r="H92" s="31">
        <v>3404.8</v>
      </c>
      <c r="I92" s="31">
        <v>3417.9</v>
      </c>
      <c r="J92" s="31">
        <v>5471.68</v>
      </c>
      <c r="K92" s="31">
        <v>4757.93</v>
      </c>
      <c r="L92" s="31">
        <v>5471.68</v>
      </c>
      <c r="M92" s="31">
        <v>5473.14</v>
      </c>
      <c r="N92" s="31">
        <v>5509.39</v>
      </c>
      <c r="O92" s="31">
        <v>5530.58</v>
      </c>
      <c r="P92" s="30">
        <v>0</v>
      </c>
      <c r="Q92" s="31">
        <v>0</v>
      </c>
      <c r="R92" s="31">
        <v>0</v>
      </c>
    </row>
    <row r="93" spans="1:18" ht="11.25" customHeight="1" x14ac:dyDescent="0.2">
      <c r="A93" s="28" t="s">
        <v>125</v>
      </c>
      <c r="B93" s="29">
        <v>81</v>
      </c>
      <c r="C93" s="30">
        <v>112</v>
      </c>
      <c r="D93" s="31">
        <v>636.79999999999995</v>
      </c>
      <c r="E93" s="31">
        <v>555.4</v>
      </c>
      <c r="F93" s="31">
        <v>636.79999999999995</v>
      </c>
      <c r="G93" s="31">
        <v>636.79999999999995</v>
      </c>
      <c r="H93" s="31">
        <v>636.79999999999995</v>
      </c>
      <c r="I93" s="31">
        <v>636.9</v>
      </c>
      <c r="J93" s="31">
        <v>5685.71</v>
      </c>
      <c r="K93" s="31">
        <v>4958.93</v>
      </c>
      <c r="L93" s="31">
        <v>5685.71</v>
      </c>
      <c r="M93" s="31">
        <v>5685.71</v>
      </c>
      <c r="N93" s="31">
        <v>5685.71</v>
      </c>
      <c r="O93" s="31">
        <v>5686.61</v>
      </c>
      <c r="P93" s="30">
        <v>0</v>
      </c>
      <c r="Q93" s="31">
        <v>0</v>
      </c>
      <c r="R93" s="31">
        <v>0</v>
      </c>
    </row>
    <row r="94" spans="1:18" ht="21" customHeight="1" x14ac:dyDescent="0.2">
      <c r="A94" s="28" t="s">
        <v>126</v>
      </c>
      <c r="B94" s="29">
        <v>82</v>
      </c>
      <c r="C94" s="30">
        <v>500</v>
      </c>
      <c r="D94" s="31">
        <v>2785.7</v>
      </c>
      <c r="E94" s="31">
        <v>2391.4</v>
      </c>
      <c r="F94" s="31">
        <v>2785.7</v>
      </c>
      <c r="G94" s="31">
        <v>2785.7</v>
      </c>
      <c r="H94" s="31">
        <v>2786.3</v>
      </c>
      <c r="I94" s="31">
        <v>2807.8</v>
      </c>
      <c r="J94" s="31">
        <v>5571.4</v>
      </c>
      <c r="K94" s="31">
        <v>4782.8</v>
      </c>
      <c r="L94" s="31">
        <v>5571.4</v>
      </c>
      <c r="M94" s="31">
        <v>5571.4</v>
      </c>
      <c r="N94" s="31">
        <v>5572.6</v>
      </c>
      <c r="O94" s="31">
        <v>5615.6</v>
      </c>
      <c r="P94" s="30">
        <v>0</v>
      </c>
      <c r="Q94" s="31">
        <v>0</v>
      </c>
      <c r="R94" s="31">
        <v>0</v>
      </c>
    </row>
    <row r="95" spans="1:18" ht="21.75" customHeight="1" x14ac:dyDescent="0.2">
      <c r="A95" s="28" t="s">
        <v>127</v>
      </c>
      <c r="B95" s="29">
        <v>83</v>
      </c>
      <c r="C95" s="30">
        <v>247</v>
      </c>
      <c r="D95" s="31">
        <v>1393.3</v>
      </c>
      <c r="E95" s="31">
        <v>1182.7</v>
      </c>
      <c r="F95" s="31">
        <v>1393.3</v>
      </c>
      <c r="G95" s="31">
        <v>1393.3</v>
      </c>
      <c r="H95" s="31">
        <v>1393.3</v>
      </c>
      <c r="I95" s="31">
        <v>1393.4</v>
      </c>
      <c r="J95" s="31">
        <v>5640.89</v>
      </c>
      <c r="K95" s="31">
        <v>4788.26</v>
      </c>
      <c r="L95" s="31">
        <v>5640.89</v>
      </c>
      <c r="M95" s="31">
        <v>5640.89</v>
      </c>
      <c r="N95" s="31">
        <v>5640.89</v>
      </c>
      <c r="O95" s="31">
        <v>5641.3</v>
      </c>
      <c r="P95" s="30">
        <v>0</v>
      </c>
      <c r="Q95" s="31">
        <v>0</v>
      </c>
      <c r="R95" s="31">
        <v>0</v>
      </c>
    </row>
    <row r="96" spans="1:18" ht="11.25" customHeight="1" x14ac:dyDescent="0.2">
      <c r="A96" s="28" t="s">
        <v>128</v>
      </c>
      <c r="B96" s="29">
        <v>84</v>
      </c>
      <c r="C96" s="30">
        <v>47</v>
      </c>
      <c r="D96" s="31">
        <v>262.2</v>
      </c>
      <c r="E96" s="31">
        <v>221.9</v>
      </c>
      <c r="F96" s="31">
        <v>262.2</v>
      </c>
      <c r="G96" s="31">
        <v>262.2</v>
      </c>
      <c r="H96" s="31">
        <v>262.2</v>
      </c>
      <c r="I96" s="31">
        <v>262.3</v>
      </c>
      <c r="J96" s="31">
        <v>5578.72</v>
      </c>
      <c r="K96" s="31">
        <v>4721.28</v>
      </c>
      <c r="L96" s="31">
        <v>5578.72</v>
      </c>
      <c r="M96" s="31">
        <v>5578.72</v>
      </c>
      <c r="N96" s="31">
        <v>5578.72</v>
      </c>
      <c r="O96" s="31">
        <v>5580.85</v>
      </c>
      <c r="P96" s="30">
        <v>0</v>
      </c>
      <c r="Q96" s="31">
        <v>0</v>
      </c>
      <c r="R96" s="31">
        <v>0</v>
      </c>
    </row>
    <row r="97" spans="1:18" ht="21.75" customHeight="1" x14ac:dyDescent="0.2">
      <c r="A97" s="28" t="s">
        <v>129</v>
      </c>
      <c r="B97" s="29">
        <v>85</v>
      </c>
      <c r="C97" s="30">
        <v>544</v>
      </c>
      <c r="D97" s="31">
        <v>2924.6</v>
      </c>
      <c r="E97" s="31">
        <v>2351.6999999999998</v>
      </c>
      <c r="F97" s="31">
        <v>2924.6</v>
      </c>
      <c r="G97" s="31">
        <v>2924.6</v>
      </c>
      <c r="H97" s="31">
        <v>2927.4</v>
      </c>
      <c r="I97" s="31">
        <v>2939</v>
      </c>
      <c r="J97" s="31">
        <v>5376.1</v>
      </c>
      <c r="K97" s="31">
        <v>4322.9799999999996</v>
      </c>
      <c r="L97" s="31">
        <v>5376.1</v>
      </c>
      <c r="M97" s="31">
        <v>5376.1</v>
      </c>
      <c r="N97" s="31">
        <v>5381.25</v>
      </c>
      <c r="O97" s="31">
        <v>5402.57</v>
      </c>
      <c r="P97" s="30">
        <v>0</v>
      </c>
      <c r="Q97" s="31">
        <v>0</v>
      </c>
      <c r="R97" s="31">
        <v>0</v>
      </c>
    </row>
    <row r="98" spans="1:18" ht="69.75" customHeight="1" x14ac:dyDescent="0.2">
      <c r="A98" s="28" t="s">
        <v>130</v>
      </c>
      <c r="B98" s="29">
        <v>86</v>
      </c>
      <c r="C98" s="30">
        <v>0</v>
      </c>
      <c r="D98" s="31">
        <v>0</v>
      </c>
      <c r="E98" s="31">
        <v>0</v>
      </c>
      <c r="F98" s="31">
        <v>0</v>
      </c>
      <c r="G98" s="31">
        <v>0</v>
      </c>
      <c r="H98" s="31">
        <v>0</v>
      </c>
      <c r="I98" s="31">
        <v>0</v>
      </c>
      <c r="J98" s="31">
        <v>0</v>
      </c>
      <c r="K98" s="31">
        <v>0</v>
      </c>
      <c r="L98" s="31">
        <v>0</v>
      </c>
      <c r="M98" s="31">
        <v>0</v>
      </c>
      <c r="N98" s="31">
        <v>0</v>
      </c>
      <c r="O98" s="31">
        <v>0</v>
      </c>
      <c r="P98" s="30">
        <v>0</v>
      </c>
      <c r="Q98" s="31">
        <v>0</v>
      </c>
      <c r="R98" s="31">
        <v>0</v>
      </c>
    </row>
    <row r="99" spans="1:18" ht="56.25" customHeight="1" x14ac:dyDescent="0.2">
      <c r="A99" s="33" t="s">
        <v>131</v>
      </c>
      <c r="B99" s="37">
        <v>961</v>
      </c>
      <c r="C99" s="30">
        <v>785</v>
      </c>
      <c r="D99" s="31">
        <v>2020.3</v>
      </c>
      <c r="E99" s="31">
        <v>1686.6</v>
      </c>
      <c r="F99" s="31">
        <v>2167.1999999999998</v>
      </c>
      <c r="G99" s="31">
        <v>2172.6999999999998</v>
      </c>
      <c r="H99" s="31">
        <v>2172.6999999999998</v>
      </c>
      <c r="I99" s="31">
        <v>2269.1999999999998</v>
      </c>
      <c r="J99" s="31">
        <v>2573.63</v>
      </c>
      <c r="K99" s="31">
        <v>2148.54</v>
      </c>
      <c r="L99" s="31">
        <v>2760.76</v>
      </c>
      <c r="M99" s="31">
        <v>2767.77</v>
      </c>
      <c r="N99" s="31">
        <v>2767.77</v>
      </c>
      <c r="O99" s="31">
        <v>2890.7</v>
      </c>
      <c r="P99" s="30">
        <v>164</v>
      </c>
      <c r="Q99" s="31">
        <v>479.3</v>
      </c>
      <c r="R99" s="31">
        <v>2922.56</v>
      </c>
    </row>
    <row r="100" spans="1:18" ht="56.25" customHeight="1" x14ac:dyDescent="0.2">
      <c r="A100" s="33" t="s">
        <v>132</v>
      </c>
      <c r="B100" s="37">
        <v>9611</v>
      </c>
      <c r="C100" s="30">
        <v>503</v>
      </c>
      <c r="D100" s="31">
        <v>1131.4000000000001</v>
      </c>
      <c r="E100" s="31">
        <v>999.6</v>
      </c>
      <c r="F100" s="31">
        <v>1226.3</v>
      </c>
      <c r="G100" s="31">
        <v>1229.3</v>
      </c>
      <c r="H100" s="31">
        <v>1229.3</v>
      </c>
      <c r="I100" s="31">
        <v>1275.4000000000001</v>
      </c>
      <c r="J100" s="31">
        <v>2249.3000000000002</v>
      </c>
      <c r="K100" s="31">
        <v>1987.28</v>
      </c>
      <c r="L100" s="31">
        <v>2437.9699999999998</v>
      </c>
      <c r="M100" s="31">
        <v>2443.94</v>
      </c>
      <c r="N100" s="31">
        <v>2443.94</v>
      </c>
      <c r="O100" s="31">
        <v>2535.59</v>
      </c>
      <c r="P100" s="30">
        <v>111</v>
      </c>
      <c r="Q100" s="31">
        <v>234.7</v>
      </c>
      <c r="R100" s="31">
        <v>2114.41</v>
      </c>
    </row>
    <row r="101" spans="1:18" ht="56.25" customHeight="1" x14ac:dyDescent="0.2">
      <c r="A101" s="33" t="s">
        <v>133</v>
      </c>
      <c r="B101" s="37">
        <v>9612</v>
      </c>
      <c r="C101" s="30">
        <v>154</v>
      </c>
      <c r="D101" s="31">
        <v>438.1</v>
      </c>
      <c r="E101" s="31">
        <v>365.5</v>
      </c>
      <c r="F101" s="31">
        <v>466.3</v>
      </c>
      <c r="G101" s="31">
        <v>468.8</v>
      </c>
      <c r="H101" s="31">
        <v>468.8</v>
      </c>
      <c r="I101" s="31">
        <v>493.2</v>
      </c>
      <c r="J101" s="31">
        <v>2844.81</v>
      </c>
      <c r="K101" s="31">
        <v>2373.38</v>
      </c>
      <c r="L101" s="31">
        <v>3027.92</v>
      </c>
      <c r="M101" s="31">
        <v>3044.16</v>
      </c>
      <c r="N101" s="31">
        <v>3044.16</v>
      </c>
      <c r="O101" s="31">
        <v>3202.6</v>
      </c>
      <c r="P101" s="30">
        <v>22</v>
      </c>
      <c r="Q101" s="31">
        <v>99.2</v>
      </c>
      <c r="R101" s="31">
        <v>4509.09</v>
      </c>
    </row>
    <row r="102" spans="1:18" ht="56.25" customHeight="1" x14ac:dyDescent="0.2">
      <c r="A102" s="33" t="s">
        <v>134</v>
      </c>
      <c r="B102" s="37">
        <v>9613</v>
      </c>
      <c r="C102" s="30">
        <v>99</v>
      </c>
      <c r="D102" s="31">
        <v>286.7</v>
      </c>
      <c r="E102" s="31">
        <v>221.3</v>
      </c>
      <c r="F102" s="31">
        <v>309</v>
      </c>
      <c r="G102" s="31">
        <v>309</v>
      </c>
      <c r="H102" s="31">
        <v>309</v>
      </c>
      <c r="I102" s="31">
        <v>323.3</v>
      </c>
      <c r="J102" s="31">
        <v>2895.96</v>
      </c>
      <c r="K102" s="31">
        <v>2235.35</v>
      </c>
      <c r="L102" s="31">
        <v>3121.21</v>
      </c>
      <c r="M102" s="31">
        <v>3121.21</v>
      </c>
      <c r="N102" s="31">
        <v>3121.21</v>
      </c>
      <c r="O102" s="31">
        <v>3265.66</v>
      </c>
      <c r="P102" s="30">
        <v>24</v>
      </c>
      <c r="Q102" s="31">
        <v>104.4</v>
      </c>
      <c r="R102" s="31">
        <v>4350</v>
      </c>
    </row>
    <row r="103" spans="1:18" ht="56.25" customHeight="1" x14ac:dyDescent="0.2">
      <c r="A103" s="33" t="s">
        <v>135</v>
      </c>
      <c r="B103" s="37">
        <v>9614</v>
      </c>
      <c r="C103" s="30">
        <v>0</v>
      </c>
      <c r="D103" s="31">
        <v>0</v>
      </c>
      <c r="E103" s="31">
        <v>0</v>
      </c>
      <c r="F103" s="31">
        <v>0</v>
      </c>
      <c r="G103" s="31">
        <v>0</v>
      </c>
      <c r="H103" s="31">
        <v>0</v>
      </c>
      <c r="I103" s="31">
        <v>0</v>
      </c>
      <c r="J103" s="31">
        <v>0</v>
      </c>
      <c r="K103" s="31">
        <v>0</v>
      </c>
      <c r="L103" s="31">
        <v>0</v>
      </c>
      <c r="M103" s="31">
        <v>0</v>
      </c>
      <c r="N103" s="31">
        <v>0</v>
      </c>
      <c r="O103" s="31">
        <v>0</v>
      </c>
      <c r="P103" s="30">
        <v>0</v>
      </c>
      <c r="Q103" s="31">
        <v>0</v>
      </c>
      <c r="R103" s="31">
        <v>0</v>
      </c>
    </row>
    <row r="104" spans="1:18" ht="56.25" customHeight="1" x14ac:dyDescent="0.2">
      <c r="A104" s="33" t="s">
        <v>136</v>
      </c>
      <c r="B104" s="37">
        <v>962</v>
      </c>
      <c r="C104" s="30">
        <v>33375</v>
      </c>
      <c r="D104" s="31">
        <v>57997.2</v>
      </c>
      <c r="E104" s="31">
        <v>40490.6</v>
      </c>
      <c r="F104" s="31">
        <v>65124.7</v>
      </c>
      <c r="G104" s="31">
        <v>65159</v>
      </c>
      <c r="H104" s="31">
        <v>65159</v>
      </c>
      <c r="I104" s="31">
        <v>66831.899999999994</v>
      </c>
      <c r="J104" s="31">
        <v>1737.74</v>
      </c>
      <c r="K104" s="31">
        <v>1213.2</v>
      </c>
      <c r="L104" s="31">
        <v>1951.3</v>
      </c>
      <c r="M104" s="31">
        <v>1952.33</v>
      </c>
      <c r="N104" s="31">
        <v>1952.33</v>
      </c>
      <c r="O104" s="31">
        <v>2002.45</v>
      </c>
      <c r="P104" s="30">
        <v>3828</v>
      </c>
      <c r="Q104" s="31">
        <v>9664.1</v>
      </c>
      <c r="R104" s="31">
        <v>2524.58</v>
      </c>
    </row>
    <row r="105" spans="1:18" ht="46.5" customHeight="1" x14ac:dyDescent="0.2">
      <c r="A105" s="35" t="s">
        <v>137</v>
      </c>
      <c r="B105" s="48">
        <v>97</v>
      </c>
      <c r="C105" s="30">
        <v>82</v>
      </c>
      <c r="D105" s="31">
        <v>457.9</v>
      </c>
      <c r="E105" s="31">
        <v>390.7</v>
      </c>
      <c r="F105" s="31">
        <v>457.9</v>
      </c>
      <c r="G105" s="31">
        <v>457.9</v>
      </c>
      <c r="H105" s="31">
        <v>465.6</v>
      </c>
      <c r="I105" s="31">
        <v>466.1</v>
      </c>
      <c r="J105" s="31">
        <v>5584.15</v>
      </c>
      <c r="K105" s="31">
        <v>4764.63</v>
      </c>
      <c r="L105" s="31">
        <v>5584.15</v>
      </c>
      <c r="M105" s="31">
        <v>5584.15</v>
      </c>
      <c r="N105" s="31">
        <v>5678.15</v>
      </c>
      <c r="O105" s="31">
        <v>5684.15</v>
      </c>
      <c r="P105" s="30">
        <v>0</v>
      </c>
      <c r="Q105" s="31">
        <v>0</v>
      </c>
      <c r="R105" s="31">
        <v>0</v>
      </c>
    </row>
    <row r="106" spans="1:18" s="49" customFormat="1" ht="22.5" customHeight="1" x14ac:dyDescent="0.2">
      <c r="A106" s="28" t="s">
        <v>138</v>
      </c>
      <c r="B106" s="29">
        <v>98</v>
      </c>
      <c r="C106" s="30">
        <v>39</v>
      </c>
      <c r="D106" s="31">
        <v>215.2</v>
      </c>
      <c r="E106" s="31">
        <v>183.6</v>
      </c>
      <c r="F106" s="31">
        <v>215.2</v>
      </c>
      <c r="G106" s="31">
        <v>215.2</v>
      </c>
      <c r="H106" s="31">
        <v>218.8</v>
      </c>
      <c r="I106" s="31">
        <v>219.1</v>
      </c>
      <c r="J106" s="31">
        <v>5517.95</v>
      </c>
      <c r="K106" s="31">
        <v>4707.6899999999996</v>
      </c>
      <c r="L106" s="31">
        <v>5517.95</v>
      </c>
      <c r="M106" s="31">
        <v>5517.95</v>
      </c>
      <c r="N106" s="31">
        <v>5610.26</v>
      </c>
      <c r="O106" s="31">
        <v>5617.95</v>
      </c>
      <c r="P106" s="30">
        <v>0</v>
      </c>
      <c r="Q106" s="31">
        <v>0</v>
      </c>
      <c r="R106" s="31">
        <v>0</v>
      </c>
    </row>
    <row r="107" spans="1:18" s="49" customFormat="1" ht="11.25" customHeight="1" x14ac:dyDescent="0.2">
      <c r="A107" s="28" t="s">
        <v>139</v>
      </c>
      <c r="B107" s="29">
        <v>99</v>
      </c>
      <c r="C107" s="30">
        <v>18</v>
      </c>
      <c r="D107" s="31">
        <v>100.7</v>
      </c>
      <c r="E107" s="31">
        <v>86</v>
      </c>
      <c r="F107" s="31">
        <v>100.7</v>
      </c>
      <c r="G107" s="31">
        <v>100.7</v>
      </c>
      <c r="H107" s="31">
        <v>102.4</v>
      </c>
      <c r="I107" s="31">
        <v>102.5</v>
      </c>
      <c r="J107" s="31">
        <v>5594.44</v>
      </c>
      <c r="K107" s="31">
        <v>4777.78</v>
      </c>
      <c r="L107" s="31">
        <v>5594.44</v>
      </c>
      <c r="M107" s="31">
        <v>5594.44</v>
      </c>
      <c r="N107" s="31">
        <v>5688.89</v>
      </c>
      <c r="O107" s="31">
        <v>5694.44</v>
      </c>
      <c r="P107" s="30">
        <v>0</v>
      </c>
      <c r="Q107" s="31">
        <v>0</v>
      </c>
      <c r="R107" s="31">
        <v>0</v>
      </c>
    </row>
    <row r="108" spans="1:18" s="50" customFormat="1" ht="11.25" customHeight="1" x14ac:dyDescent="0.2">
      <c r="A108" s="28" t="s">
        <v>140</v>
      </c>
      <c r="B108" s="29">
        <v>100</v>
      </c>
      <c r="C108" s="30">
        <v>25</v>
      </c>
      <c r="D108" s="31">
        <v>142</v>
      </c>
      <c r="E108" s="31">
        <v>121.1</v>
      </c>
      <c r="F108" s="31">
        <v>142</v>
      </c>
      <c r="G108" s="31">
        <v>142</v>
      </c>
      <c r="H108" s="31">
        <v>144.4</v>
      </c>
      <c r="I108" s="31">
        <v>144.5</v>
      </c>
      <c r="J108" s="31">
        <v>5680</v>
      </c>
      <c r="K108" s="31">
        <v>4844</v>
      </c>
      <c r="L108" s="31">
        <v>5680</v>
      </c>
      <c r="M108" s="31">
        <v>5680</v>
      </c>
      <c r="N108" s="31">
        <v>5776</v>
      </c>
      <c r="O108" s="31">
        <v>5780</v>
      </c>
      <c r="P108" s="30">
        <v>0</v>
      </c>
      <c r="Q108" s="31">
        <v>0</v>
      </c>
      <c r="R108" s="31">
        <v>0</v>
      </c>
    </row>
    <row r="109" spans="1:18" s="49" customFormat="1" ht="11.25" customHeight="1" x14ac:dyDescent="0.2">
      <c r="A109" s="28" t="s">
        <v>141</v>
      </c>
      <c r="B109" s="29">
        <v>101</v>
      </c>
      <c r="C109" s="30">
        <v>0</v>
      </c>
      <c r="D109" s="31">
        <v>0</v>
      </c>
      <c r="E109" s="31">
        <v>0</v>
      </c>
      <c r="F109" s="31">
        <v>0</v>
      </c>
      <c r="G109" s="31">
        <v>0</v>
      </c>
      <c r="H109" s="31">
        <v>0</v>
      </c>
      <c r="I109" s="31">
        <v>0</v>
      </c>
      <c r="J109" s="31">
        <v>0</v>
      </c>
      <c r="K109" s="31">
        <v>0</v>
      </c>
      <c r="L109" s="31">
        <v>0</v>
      </c>
      <c r="M109" s="31">
        <v>0</v>
      </c>
      <c r="N109" s="31">
        <v>0</v>
      </c>
      <c r="O109" s="31">
        <v>0</v>
      </c>
      <c r="P109" s="30">
        <v>0</v>
      </c>
      <c r="Q109" s="31">
        <v>0</v>
      </c>
      <c r="R109" s="31">
        <v>0</v>
      </c>
    </row>
    <row r="110" spans="1:18" ht="45" customHeight="1" x14ac:dyDescent="0.2">
      <c r="A110" s="28" t="s">
        <v>142</v>
      </c>
      <c r="B110" s="29">
        <v>102</v>
      </c>
      <c r="C110" s="30">
        <v>487</v>
      </c>
      <c r="D110" s="31">
        <v>2600</v>
      </c>
      <c r="E110" s="31">
        <v>1537.8</v>
      </c>
      <c r="F110" s="31">
        <v>2600</v>
      </c>
      <c r="G110" s="31">
        <v>2752.1</v>
      </c>
      <c r="H110" s="31">
        <v>2758.4</v>
      </c>
      <c r="I110" s="31">
        <v>2791.8</v>
      </c>
      <c r="J110" s="31">
        <v>5338.81</v>
      </c>
      <c r="K110" s="31">
        <v>3157.7</v>
      </c>
      <c r="L110" s="31">
        <v>5338.81</v>
      </c>
      <c r="M110" s="31">
        <v>5651.13</v>
      </c>
      <c r="N110" s="31">
        <v>5664.07</v>
      </c>
      <c r="O110" s="31">
        <v>5732.65</v>
      </c>
      <c r="P110" s="30">
        <v>2</v>
      </c>
      <c r="Q110" s="31">
        <v>18.2</v>
      </c>
      <c r="R110" s="31">
        <v>9100</v>
      </c>
    </row>
    <row r="111" spans="1:18" ht="22.5" customHeight="1" x14ac:dyDescent="0.2">
      <c r="A111" s="51" t="s">
        <v>94</v>
      </c>
      <c r="B111" s="29">
        <v>103</v>
      </c>
      <c r="C111" s="30">
        <v>124</v>
      </c>
      <c r="D111" s="31">
        <v>691.8</v>
      </c>
      <c r="E111" s="31">
        <v>354.2</v>
      </c>
      <c r="F111" s="31">
        <v>691.8</v>
      </c>
      <c r="G111" s="31">
        <v>727</v>
      </c>
      <c r="H111" s="31">
        <v>727</v>
      </c>
      <c r="I111" s="31">
        <v>735.7</v>
      </c>
      <c r="J111" s="31">
        <v>5579.03</v>
      </c>
      <c r="K111" s="31">
        <v>2856.45</v>
      </c>
      <c r="L111" s="31">
        <v>5579.03</v>
      </c>
      <c r="M111" s="31">
        <v>5862.9</v>
      </c>
      <c r="N111" s="31">
        <v>5862.9</v>
      </c>
      <c r="O111" s="31">
        <v>5933.06</v>
      </c>
      <c r="P111" s="30">
        <v>0</v>
      </c>
      <c r="Q111" s="31">
        <v>0</v>
      </c>
      <c r="R111" s="31">
        <v>0</v>
      </c>
    </row>
    <row r="112" spans="1:18" ht="11.25" customHeight="1" x14ac:dyDescent="0.2">
      <c r="A112" s="39" t="s">
        <v>95</v>
      </c>
      <c r="B112" s="29">
        <v>104</v>
      </c>
      <c r="C112" s="30">
        <v>307</v>
      </c>
      <c r="D112" s="31">
        <v>1626</v>
      </c>
      <c r="E112" s="31">
        <v>997</v>
      </c>
      <c r="F112" s="31">
        <v>1626</v>
      </c>
      <c r="G112" s="31">
        <v>1733.3</v>
      </c>
      <c r="H112" s="31">
        <v>1733.3</v>
      </c>
      <c r="I112" s="31">
        <v>1754.4</v>
      </c>
      <c r="J112" s="31">
        <v>5296.42</v>
      </c>
      <c r="K112" s="31">
        <v>3247.56</v>
      </c>
      <c r="L112" s="31">
        <v>5296.42</v>
      </c>
      <c r="M112" s="31">
        <v>5645.93</v>
      </c>
      <c r="N112" s="31">
        <v>5645.93</v>
      </c>
      <c r="O112" s="31">
        <v>5714.66</v>
      </c>
      <c r="P112" s="30">
        <v>2</v>
      </c>
      <c r="Q112" s="31">
        <v>18.2</v>
      </c>
      <c r="R112" s="31">
        <v>9100</v>
      </c>
    </row>
    <row r="113" spans="1:18" ht="11.25" customHeight="1" x14ac:dyDescent="0.2">
      <c r="A113" s="39" t="s">
        <v>96</v>
      </c>
      <c r="B113" s="29">
        <v>105</v>
      </c>
      <c r="C113" s="30">
        <v>56</v>
      </c>
      <c r="D113" s="31">
        <v>282.2</v>
      </c>
      <c r="E113" s="31">
        <v>186.6</v>
      </c>
      <c r="F113" s="31">
        <v>282.2</v>
      </c>
      <c r="G113" s="31">
        <v>291.8</v>
      </c>
      <c r="H113" s="31">
        <v>298.10000000000002</v>
      </c>
      <c r="I113" s="31">
        <v>301.7</v>
      </c>
      <c r="J113" s="31">
        <v>5039.29</v>
      </c>
      <c r="K113" s="31">
        <v>3332.14</v>
      </c>
      <c r="L113" s="31">
        <v>5039.29</v>
      </c>
      <c r="M113" s="31">
        <v>5210.71</v>
      </c>
      <c r="N113" s="31">
        <v>5323.21</v>
      </c>
      <c r="O113" s="31">
        <v>5387.5</v>
      </c>
      <c r="P113" s="30">
        <v>0</v>
      </c>
      <c r="Q113" s="31">
        <v>0</v>
      </c>
      <c r="R113" s="31">
        <v>0</v>
      </c>
    </row>
    <row r="114" spans="1:18" ht="31.5" customHeight="1" x14ac:dyDescent="0.2">
      <c r="A114" s="28" t="s">
        <v>143</v>
      </c>
      <c r="B114" s="29">
        <v>106</v>
      </c>
      <c r="C114" s="30">
        <v>30790</v>
      </c>
      <c r="D114" s="31">
        <v>82775.600000000006</v>
      </c>
      <c r="E114" s="31">
        <v>68349.399999999994</v>
      </c>
      <c r="F114" s="31">
        <v>83282</v>
      </c>
      <c r="G114" s="31">
        <v>83418.100000000006</v>
      </c>
      <c r="H114" s="31">
        <v>83961.4</v>
      </c>
      <c r="I114" s="31">
        <v>84694</v>
      </c>
      <c r="J114" s="31">
        <v>2688.17</v>
      </c>
      <c r="K114" s="31">
        <v>2219.66</v>
      </c>
      <c r="L114" s="31">
        <v>2704.62</v>
      </c>
      <c r="M114" s="31">
        <v>2709.03</v>
      </c>
      <c r="N114" s="31">
        <v>2726.68</v>
      </c>
      <c r="O114" s="31">
        <v>2750.7</v>
      </c>
      <c r="P114" s="30">
        <v>36</v>
      </c>
      <c r="Q114" s="31">
        <v>118.7</v>
      </c>
      <c r="R114" s="31">
        <v>3297.22</v>
      </c>
    </row>
    <row r="115" spans="1:18" ht="22.5" customHeight="1" x14ac:dyDescent="0.2">
      <c r="A115" s="51" t="s">
        <v>94</v>
      </c>
      <c r="B115" s="29">
        <v>107</v>
      </c>
      <c r="C115" s="30">
        <v>2350</v>
      </c>
      <c r="D115" s="31">
        <v>6997.6</v>
      </c>
      <c r="E115" s="31">
        <v>5611.6</v>
      </c>
      <c r="F115" s="31">
        <v>7029.1</v>
      </c>
      <c r="G115" s="31">
        <v>7042</v>
      </c>
      <c r="H115" s="31">
        <v>7075.7</v>
      </c>
      <c r="I115" s="31">
        <v>7100.4</v>
      </c>
      <c r="J115" s="31">
        <v>2977.7</v>
      </c>
      <c r="K115" s="31">
        <v>2387.91</v>
      </c>
      <c r="L115" s="31">
        <v>2991.11</v>
      </c>
      <c r="M115" s="31">
        <v>2996.6</v>
      </c>
      <c r="N115" s="31">
        <v>3010.94</v>
      </c>
      <c r="O115" s="31">
        <v>3021.45</v>
      </c>
      <c r="P115" s="30">
        <v>0</v>
      </c>
      <c r="Q115" s="31">
        <v>0</v>
      </c>
      <c r="R115" s="31">
        <v>0</v>
      </c>
    </row>
    <row r="116" spans="1:18" ht="11.25" customHeight="1" x14ac:dyDescent="0.2">
      <c r="A116" s="39" t="s">
        <v>95</v>
      </c>
      <c r="B116" s="29">
        <v>108</v>
      </c>
      <c r="C116" s="30">
        <v>17432</v>
      </c>
      <c r="D116" s="31">
        <v>48168.9</v>
      </c>
      <c r="E116" s="31">
        <v>39856.199999999997</v>
      </c>
      <c r="F116" s="31">
        <v>48407.1</v>
      </c>
      <c r="G116" s="31">
        <v>48505.5</v>
      </c>
      <c r="H116" s="31">
        <v>48627.1</v>
      </c>
      <c r="I116" s="31">
        <v>49051.9</v>
      </c>
      <c r="J116" s="31">
        <v>2763.25</v>
      </c>
      <c r="K116" s="31">
        <v>2286.38</v>
      </c>
      <c r="L116" s="31">
        <v>2776.91</v>
      </c>
      <c r="M116" s="31">
        <v>2782.56</v>
      </c>
      <c r="N116" s="31">
        <v>2789.53</v>
      </c>
      <c r="O116" s="31">
        <v>2813.9</v>
      </c>
      <c r="P116" s="30">
        <v>23</v>
      </c>
      <c r="Q116" s="31">
        <v>76.7</v>
      </c>
      <c r="R116" s="31">
        <v>3334.78</v>
      </c>
    </row>
    <row r="117" spans="1:18" ht="11.25" customHeight="1" x14ac:dyDescent="0.2">
      <c r="A117" s="39" t="s">
        <v>96</v>
      </c>
      <c r="B117" s="29">
        <v>109</v>
      </c>
      <c r="C117" s="30">
        <v>11008</v>
      </c>
      <c r="D117" s="31">
        <v>27609.1</v>
      </c>
      <c r="E117" s="31">
        <v>22881.599999999999</v>
      </c>
      <c r="F117" s="31">
        <v>27845.8</v>
      </c>
      <c r="G117" s="31">
        <v>27870.6</v>
      </c>
      <c r="H117" s="31">
        <v>28258.6</v>
      </c>
      <c r="I117" s="31">
        <v>28541.7</v>
      </c>
      <c r="J117" s="31">
        <v>2508.1</v>
      </c>
      <c r="K117" s="31">
        <v>2078.63</v>
      </c>
      <c r="L117" s="31">
        <v>2529.6</v>
      </c>
      <c r="M117" s="31">
        <v>2531.85</v>
      </c>
      <c r="N117" s="31">
        <v>2567.1</v>
      </c>
      <c r="O117" s="31">
        <v>2592.81</v>
      </c>
      <c r="P117" s="30">
        <v>13</v>
      </c>
      <c r="Q117" s="31">
        <v>42</v>
      </c>
      <c r="R117" s="31">
        <v>3230.77</v>
      </c>
    </row>
    <row r="118" spans="1:18" ht="31.5" customHeight="1" x14ac:dyDescent="0.2">
      <c r="A118" s="28" t="s">
        <v>144</v>
      </c>
      <c r="B118" s="29">
        <v>110</v>
      </c>
      <c r="C118" s="30">
        <v>75386</v>
      </c>
      <c r="D118" s="31">
        <v>110600.54</v>
      </c>
      <c r="E118" s="31">
        <v>77782.600000000006</v>
      </c>
      <c r="F118" s="31">
        <v>136138.1</v>
      </c>
      <c r="G118" s="31">
        <v>136971.4</v>
      </c>
      <c r="H118" s="31">
        <v>136994.6</v>
      </c>
      <c r="I118" s="31">
        <v>137790.82</v>
      </c>
      <c r="J118" s="31">
        <v>1497</v>
      </c>
      <c r="K118" s="31">
        <v>1031.79</v>
      </c>
      <c r="L118" s="31">
        <v>1805.88</v>
      </c>
      <c r="M118" s="31">
        <v>1816.93</v>
      </c>
      <c r="N118" s="31">
        <v>1817.24</v>
      </c>
      <c r="O118" s="31">
        <v>1827.8</v>
      </c>
      <c r="P118" s="30">
        <v>3832</v>
      </c>
      <c r="Q118" s="31">
        <v>7191.3</v>
      </c>
      <c r="R118" s="31">
        <v>1876.64</v>
      </c>
    </row>
    <row r="119" spans="1:18" ht="22.5" customHeight="1" x14ac:dyDescent="0.2">
      <c r="A119" s="51" t="s">
        <v>94</v>
      </c>
      <c r="B119" s="29">
        <v>111</v>
      </c>
      <c r="C119" s="30">
        <v>5030</v>
      </c>
      <c r="D119" s="31">
        <v>10574.4</v>
      </c>
      <c r="E119" s="31">
        <v>7249.1</v>
      </c>
      <c r="F119" s="31">
        <v>10954.5</v>
      </c>
      <c r="G119" s="31">
        <v>11033.4</v>
      </c>
      <c r="H119" s="31">
        <v>11036.6</v>
      </c>
      <c r="I119" s="31">
        <v>11100.75</v>
      </c>
      <c r="J119" s="31">
        <v>2102.27</v>
      </c>
      <c r="K119" s="31">
        <v>1441.17</v>
      </c>
      <c r="L119" s="31">
        <v>2177.84</v>
      </c>
      <c r="M119" s="31">
        <v>2193.52</v>
      </c>
      <c r="N119" s="31">
        <v>2194.16</v>
      </c>
      <c r="O119" s="31">
        <v>2206.91</v>
      </c>
      <c r="P119" s="30">
        <v>236</v>
      </c>
      <c r="Q119" s="31">
        <v>503.9</v>
      </c>
      <c r="R119" s="31">
        <v>2135.17</v>
      </c>
    </row>
    <row r="120" spans="1:18" ht="11.25" customHeight="1" x14ac:dyDescent="0.2">
      <c r="A120" s="39" t="s">
        <v>95</v>
      </c>
      <c r="B120" s="29">
        <v>112</v>
      </c>
      <c r="C120" s="30">
        <v>34296</v>
      </c>
      <c r="D120" s="31">
        <v>62095.9</v>
      </c>
      <c r="E120" s="31">
        <v>44674.400000000001</v>
      </c>
      <c r="F120" s="31">
        <v>67174.7</v>
      </c>
      <c r="G120" s="31">
        <v>67515.899999999994</v>
      </c>
      <c r="H120" s="31">
        <v>67517.8</v>
      </c>
      <c r="I120" s="31">
        <v>68090.47</v>
      </c>
      <c r="J120" s="31">
        <v>1810.59</v>
      </c>
      <c r="K120" s="31">
        <v>1302.6099999999999</v>
      </c>
      <c r="L120" s="31">
        <v>1958.67</v>
      </c>
      <c r="M120" s="31">
        <v>1968.62</v>
      </c>
      <c r="N120" s="31">
        <v>1968.68</v>
      </c>
      <c r="O120" s="31">
        <v>1985.38</v>
      </c>
      <c r="P120" s="30">
        <v>1744</v>
      </c>
      <c r="Q120" s="31">
        <v>3660.7</v>
      </c>
      <c r="R120" s="31">
        <v>2099.0300000000002</v>
      </c>
    </row>
    <row r="121" spans="1:18" ht="11.25" customHeight="1" x14ac:dyDescent="0.2">
      <c r="A121" s="39" t="s">
        <v>96</v>
      </c>
      <c r="B121" s="29">
        <v>113</v>
      </c>
      <c r="C121" s="30">
        <v>36060</v>
      </c>
      <c r="D121" s="31">
        <v>37930.239999999998</v>
      </c>
      <c r="E121" s="31">
        <v>25859.1</v>
      </c>
      <c r="F121" s="31">
        <v>58008.9</v>
      </c>
      <c r="G121" s="31">
        <v>58422.1</v>
      </c>
      <c r="H121" s="31">
        <v>58440.2</v>
      </c>
      <c r="I121" s="31">
        <v>58599.6</v>
      </c>
      <c r="J121" s="31">
        <v>1051.8599999999999</v>
      </c>
      <c r="K121" s="31">
        <v>717.11</v>
      </c>
      <c r="L121" s="31">
        <v>1608.68</v>
      </c>
      <c r="M121" s="31">
        <v>1620.72</v>
      </c>
      <c r="N121" s="31">
        <v>1620.14</v>
      </c>
      <c r="O121" s="31">
        <v>1620.64</v>
      </c>
      <c r="P121" s="30">
        <v>1852</v>
      </c>
      <c r="Q121" s="31">
        <v>3026.7</v>
      </c>
      <c r="R121" s="31">
        <v>1634.29</v>
      </c>
    </row>
    <row r="122" spans="1:18" ht="36.75" customHeight="1" x14ac:dyDescent="0.2">
      <c r="A122" s="43" t="s">
        <v>145</v>
      </c>
      <c r="B122" s="52">
        <v>1131</v>
      </c>
      <c r="C122" s="30">
        <v>13007</v>
      </c>
      <c r="D122" s="31">
        <v>14607.89</v>
      </c>
      <c r="E122" s="31">
        <v>8802.5</v>
      </c>
      <c r="F122" s="31">
        <v>19471.5</v>
      </c>
      <c r="G122" s="31">
        <v>19471.5</v>
      </c>
      <c r="H122" s="31">
        <v>19471.5</v>
      </c>
      <c r="I122" s="31">
        <v>19471.5</v>
      </c>
      <c r="J122" s="31">
        <v>1123.08</v>
      </c>
      <c r="K122" s="31">
        <v>676.75</v>
      </c>
      <c r="L122" s="31">
        <v>1497</v>
      </c>
      <c r="M122" s="31">
        <v>1497</v>
      </c>
      <c r="N122" s="31">
        <v>1497</v>
      </c>
      <c r="O122" s="31">
        <v>1497</v>
      </c>
      <c r="P122" s="30">
        <v>0</v>
      </c>
      <c r="Q122" s="31">
        <v>0</v>
      </c>
      <c r="R122" s="31">
        <v>0</v>
      </c>
    </row>
    <row r="123" spans="1:18" ht="21.75" customHeight="1" x14ac:dyDescent="0.2">
      <c r="A123" s="43" t="s">
        <v>94</v>
      </c>
      <c r="B123" s="41">
        <v>1132</v>
      </c>
      <c r="C123" s="30">
        <v>889</v>
      </c>
      <c r="D123" s="31">
        <v>958.1</v>
      </c>
      <c r="E123" s="31">
        <v>432.8</v>
      </c>
      <c r="F123" s="31">
        <v>1330.8</v>
      </c>
      <c r="G123" s="31">
        <v>1330.8</v>
      </c>
      <c r="H123" s="31">
        <v>1330.8</v>
      </c>
      <c r="I123" s="31">
        <v>1330.8</v>
      </c>
      <c r="J123" s="31">
        <v>1077.73</v>
      </c>
      <c r="K123" s="31">
        <v>486.84</v>
      </c>
      <c r="L123" s="31">
        <v>1497</v>
      </c>
      <c r="M123" s="31">
        <v>1497</v>
      </c>
      <c r="N123" s="31">
        <v>1497</v>
      </c>
      <c r="O123" s="31">
        <v>1467</v>
      </c>
      <c r="P123" s="30">
        <v>0</v>
      </c>
      <c r="Q123" s="31">
        <v>0</v>
      </c>
      <c r="R123" s="31">
        <v>0</v>
      </c>
    </row>
    <row r="124" spans="1:18" ht="11.25" customHeight="1" x14ac:dyDescent="0.2">
      <c r="A124" s="44" t="s">
        <v>146</v>
      </c>
      <c r="B124" s="41">
        <v>1133</v>
      </c>
      <c r="C124" s="30">
        <v>4904</v>
      </c>
      <c r="D124" s="31">
        <v>5485.32</v>
      </c>
      <c r="E124" s="31">
        <v>2854.6</v>
      </c>
      <c r="F124" s="31">
        <v>7341.3</v>
      </c>
      <c r="G124" s="31">
        <v>7341.3</v>
      </c>
      <c r="H124" s="31">
        <v>7341.3</v>
      </c>
      <c r="I124" s="31">
        <v>7341.3</v>
      </c>
      <c r="J124" s="31">
        <v>1118.54</v>
      </c>
      <c r="K124" s="31">
        <v>582.1</v>
      </c>
      <c r="L124" s="31">
        <v>1497</v>
      </c>
      <c r="M124" s="31">
        <v>1497</v>
      </c>
      <c r="N124" s="31">
        <v>1497</v>
      </c>
      <c r="O124" s="31">
        <v>1497</v>
      </c>
      <c r="P124" s="30">
        <v>0</v>
      </c>
      <c r="Q124" s="31">
        <v>0</v>
      </c>
      <c r="R124" s="31">
        <v>0</v>
      </c>
    </row>
    <row r="125" spans="1:18" ht="11.25" customHeight="1" x14ac:dyDescent="0.2">
      <c r="A125" s="53" t="s">
        <v>96</v>
      </c>
      <c r="B125" s="41">
        <v>1134</v>
      </c>
      <c r="C125" s="30">
        <v>7214</v>
      </c>
      <c r="D125" s="31">
        <v>8164.47</v>
      </c>
      <c r="E125" s="31">
        <v>5515.1</v>
      </c>
      <c r="F125" s="31">
        <v>10799.4</v>
      </c>
      <c r="G125" s="31">
        <v>10799.4</v>
      </c>
      <c r="H125" s="31">
        <v>10799.4</v>
      </c>
      <c r="I125" s="31">
        <v>10799.4</v>
      </c>
      <c r="J125" s="31">
        <v>1116.28</v>
      </c>
      <c r="K125" s="31">
        <v>764.5</v>
      </c>
      <c r="L125" s="31">
        <v>1497</v>
      </c>
      <c r="M125" s="31">
        <v>1497</v>
      </c>
      <c r="N125" s="31">
        <v>1497</v>
      </c>
      <c r="O125" s="31">
        <v>1497</v>
      </c>
      <c r="P125" s="30">
        <v>0</v>
      </c>
      <c r="Q125" s="31">
        <v>0</v>
      </c>
      <c r="R125" s="31">
        <v>0</v>
      </c>
    </row>
    <row r="126" spans="1:18" ht="23.25" customHeight="1" x14ac:dyDescent="0.2">
      <c r="A126" s="37" t="s">
        <v>147</v>
      </c>
      <c r="B126" s="54">
        <v>1135</v>
      </c>
      <c r="C126" s="30">
        <v>1034</v>
      </c>
      <c r="D126" s="31">
        <v>1477.5</v>
      </c>
      <c r="E126" s="31">
        <v>710.4</v>
      </c>
      <c r="F126" s="31">
        <v>1547.9</v>
      </c>
      <c r="G126" s="31">
        <v>1547.9</v>
      </c>
      <c r="H126" s="31">
        <v>1547.9</v>
      </c>
      <c r="I126" s="31">
        <v>1547.9</v>
      </c>
      <c r="J126" s="31">
        <v>1428.92</v>
      </c>
      <c r="K126" s="31">
        <v>687.04</v>
      </c>
      <c r="L126" s="31">
        <v>1497</v>
      </c>
      <c r="M126" s="31">
        <v>1497</v>
      </c>
      <c r="N126" s="31">
        <v>1497</v>
      </c>
      <c r="O126" s="31">
        <v>1497</v>
      </c>
      <c r="P126" s="30">
        <v>9</v>
      </c>
      <c r="Q126" s="31">
        <v>13.5</v>
      </c>
      <c r="R126" s="31">
        <v>1497</v>
      </c>
    </row>
    <row r="127" spans="1:18" ht="22.5" customHeight="1" x14ac:dyDescent="0.2">
      <c r="A127" s="51" t="s">
        <v>94</v>
      </c>
      <c r="B127" s="41">
        <v>1136</v>
      </c>
      <c r="C127" s="30">
        <v>3</v>
      </c>
      <c r="D127" s="31">
        <v>3.5</v>
      </c>
      <c r="E127" s="31">
        <v>2</v>
      </c>
      <c r="F127" s="31">
        <v>4.5</v>
      </c>
      <c r="G127" s="31">
        <v>4.5</v>
      </c>
      <c r="H127" s="31">
        <v>4.5</v>
      </c>
      <c r="I127" s="31">
        <v>4.5</v>
      </c>
      <c r="J127" s="31">
        <v>1166.67</v>
      </c>
      <c r="K127" s="31">
        <v>666.67</v>
      </c>
      <c r="L127" s="31">
        <v>1497</v>
      </c>
      <c r="M127" s="31">
        <v>1497</v>
      </c>
      <c r="N127" s="31">
        <v>1497</v>
      </c>
      <c r="O127" s="31">
        <v>1497</v>
      </c>
      <c r="P127" s="30">
        <v>1</v>
      </c>
      <c r="Q127" s="31">
        <v>1.5</v>
      </c>
      <c r="R127" s="31">
        <v>1497</v>
      </c>
    </row>
    <row r="128" spans="1:18" ht="11.25" customHeight="1" x14ac:dyDescent="0.2">
      <c r="A128" s="39" t="s">
        <v>95</v>
      </c>
      <c r="B128" s="41">
        <v>1137</v>
      </c>
      <c r="C128" s="30">
        <v>452</v>
      </c>
      <c r="D128" s="31">
        <v>639.9</v>
      </c>
      <c r="E128" s="31">
        <v>305.3</v>
      </c>
      <c r="F128" s="31">
        <v>676.6</v>
      </c>
      <c r="G128" s="31">
        <v>676.6</v>
      </c>
      <c r="H128" s="31">
        <v>676.6</v>
      </c>
      <c r="I128" s="31">
        <v>676.6</v>
      </c>
      <c r="J128" s="31">
        <v>1415.77</v>
      </c>
      <c r="K128" s="31">
        <v>675.5</v>
      </c>
      <c r="L128" s="31">
        <v>1497</v>
      </c>
      <c r="M128" s="31">
        <v>1497</v>
      </c>
      <c r="N128" s="31">
        <v>1497</v>
      </c>
      <c r="O128" s="31">
        <v>1497</v>
      </c>
      <c r="P128" s="30">
        <v>6</v>
      </c>
      <c r="Q128" s="31">
        <v>9</v>
      </c>
      <c r="R128" s="31">
        <v>1497</v>
      </c>
    </row>
    <row r="129" spans="1:18" ht="11.25" customHeight="1" x14ac:dyDescent="0.2">
      <c r="A129" s="39" t="s">
        <v>96</v>
      </c>
      <c r="B129" s="41">
        <v>1138</v>
      </c>
      <c r="C129" s="30">
        <v>579</v>
      </c>
      <c r="D129" s="31">
        <v>834.1</v>
      </c>
      <c r="E129" s="31">
        <v>403.1</v>
      </c>
      <c r="F129" s="31">
        <v>866.8</v>
      </c>
      <c r="G129" s="31">
        <v>866.8</v>
      </c>
      <c r="H129" s="31">
        <v>866.8</v>
      </c>
      <c r="I129" s="31">
        <v>866.8</v>
      </c>
      <c r="J129" s="31">
        <v>1440.61</v>
      </c>
      <c r="K129" s="31">
        <v>696.22</v>
      </c>
      <c r="L129" s="31">
        <v>1497</v>
      </c>
      <c r="M129" s="31">
        <v>1497</v>
      </c>
      <c r="N129" s="31">
        <v>1497</v>
      </c>
      <c r="O129" s="31">
        <v>1497</v>
      </c>
      <c r="P129" s="30">
        <v>2</v>
      </c>
      <c r="Q129" s="31">
        <v>3</v>
      </c>
      <c r="R129" s="31">
        <v>1497</v>
      </c>
    </row>
    <row r="130" spans="1:18" ht="33.75" customHeight="1" x14ac:dyDescent="0.2">
      <c r="A130" s="28" t="s">
        <v>148</v>
      </c>
      <c r="B130" s="29">
        <v>114</v>
      </c>
      <c r="C130" s="30">
        <v>2793</v>
      </c>
      <c r="D130" s="31">
        <v>3978.9</v>
      </c>
      <c r="E130" s="31">
        <v>2138.6</v>
      </c>
      <c r="F130" s="31">
        <v>4580.3999999999996</v>
      </c>
      <c r="G130" s="31">
        <v>4611</v>
      </c>
      <c r="H130" s="31">
        <v>4611</v>
      </c>
      <c r="I130" s="31">
        <v>4612.5</v>
      </c>
      <c r="J130" s="31">
        <v>1464.6</v>
      </c>
      <c r="K130" s="31">
        <v>765.7</v>
      </c>
      <c r="L130" s="31">
        <v>1639.96</v>
      </c>
      <c r="M130" s="31">
        <v>1650.91</v>
      </c>
      <c r="N130" s="31">
        <v>1650.91</v>
      </c>
      <c r="O130" s="31">
        <v>1651.45</v>
      </c>
      <c r="P130" s="30">
        <v>0</v>
      </c>
      <c r="Q130" s="31">
        <v>0</v>
      </c>
      <c r="R130" s="31">
        <v>0</v>
      </c>
    </row>
    <row r="131" spans="1:18" ht="11.25" customHeight="1" x14ac:dyDescent="0.2">
      <c r="A131" s="28" t="s">
        <v>149</v>
      </c>
      <c r="B131" s="29">
        <v>115</v>
      </c>
      <c r="C131" s="30">
        <v>34451</v>
      </c>
      <c r="D131" s="31">
        <v>44129.3</v>
      </c>
      <c r="E131" s="31">
        <v>27597.200000000001</v>
      </c>
      <c r="F131" s="31">
        <v>56913.5</v>
      </c>
      <c r="G131" s="31">
        <v>57292.7</v>
      </c>
      <c r="H131" s="31">
        <v>57292.800000000003</v>
      </c>
      <c r="I131" s="31">
        <v>57565.4</v>
      </c>
      <c r="J131" s="31">
        <v>1284.1199999999999</v>
      </c>
      <c r="K131" s="31">
        <v>802.02</v>
      </c>
      <c r="L131" s="31">
        <v>1653.01</v>
      </c>
      <c r="M131" s="31">
        <v>1663.99</v>
      </c>
      <c r="N131" s="31">
        <v>1663.99</v>
      </c>
      <c r="O131" s="31">
        <v>1670.04</v>
      </c>
      <c r="P131" s="30">
        <v>1749</v>
      </c>
      <c r="Q131" s="31">
        <v>2971.5</v>
      </c>
      <c r="R131" s="31">
        <v>1698.97</v>
      </c>
    </row>
    <row r="132" spans="1:18" ht="12.75" customHeight="1" x14ac:dyDescent="0.2">
      <c r="A132" s="28" t="s">
        <v>150</v>
      </c>
      <c r="B132" s="29">
        <v>116</v>
      </c>
      <c r="C132" s="30">
        <v>14895</v>
      </c>
      <c r="D132" s="31">
        <v>28882.7</v>
      </c>
      <c r="E132" s="31">
        <v>19671</v>
      </c>
      <c r="F132" s="31">
        <v>28956.400000000001</v>
      </c>
      <c r="G132" s="31">
        <v>29040.9</v>
      </c>
      <c r="H132" s="31">
        <v>29047.1</v>
      </c>
      <c r="I132" s="31">
        <v>29128.7</v>
      </c>
      <c r="J132" s="31">
        <v>1939.09</v>
      </c>
      <c r="K132" s="31">
        <v>1320.64</v>
      </c>
      <c r="L132" s="31">
        <v>1944.03</v>
      </c>
      <c r="M132" s="31">
        <v>1949.71</v>
      </c>
      <c r="N132" s="31">
        <v>1950.13</v>
      </c>
      <c r="O132" s="31">
        <v>1955.6</v>
      </c>
      <c r="P132" s="30">
        <v>95</v>
      </c>
      <c r="Q132" s="31">
        <v>220</v>
      </c>
      <c r="R132" s="31">
        <v>2315.79</v>
      </c>
    </row>
    <row r="133" spans="1:18" ht="11.25" customHeight="1" x14ac:dyDescent="0.2">
      <c r="A133" s="28" t="s">
        <v>151</v>
      </c>
      <c r="B133" s="29">
        <v>117</v>
      </c>
      <c r="C133" s="30">
        <v>74978</v>
      </c>
      <c r="D133" s="31">
        <v>109031.24</v>
      </c>
      <c r="E133" s="31">
        <v>76938.5</v>
      </c>
      <c r="F133" s="31">
        <v>134565.6</v>
      </c>
      <c r="G133" s="31">
        <v>135084.4</v>
      </c>
      <c r="H133" s="31">
        <v>135107.6</v>
      </c>
      <c r="I133" s="31">
        <v>135881.22</v>
      </c>
      <c r="J133" s="31">
        <v>1497</v>
      </c>
      <c r="K133" s="31">
        <v>1026.1500000000001</v>
      </c>
      <c r="L133" s="31">
        <v>1794.73</v>
      </c>
      <c r="M133" s="31">
        <v>1801.65</v>
      </c>
      <c r="N133" s="31">
        <v>1801.96</v>
      </c>
      <c r="O133" s="31">
        <v>1812.28</v>
      </c>
      <c r="P133" s="30">
        <v>3827</v>
      </c>
      <c r="Q133" s="31">
        <v>7164.7</v>
      </c>
      <c r="R133" s="31">
        <v>1872.15</v>
      </c>
    </row>
    <row r="134" spans="1:18" ht="22.5" customHeight="1" x14ac:dyDescent="0.2">
      <c r="A134" s="39" t="s">
        <v>152</v>
      </c>
      <c r="B134" s="29">
        <v>118</v>
      </c>
      <c r="C134" s="30">
        <v>11</v>
      </c>
      <c r="D134" s="31">
        <v>48.8</v>
      </c>
      <c r="E134" s="31">
        <v>45.6</v>
      </c>
      <c r="F134" s="31">
        <v>50</v>
      </c>
      <c r="G134" s="31">
        <v>51.2</v>
      </c>
      <c r="H134" s="31">
        <v>57.9</v>
      </c>
      <c r="I134" s="31">
        <v>58</v>
      </c>
      <c r="J134" s="31">
        <v>4436.3599999999997</v>
      </c>
      <c r="K134" s="31">
        <v>4145.45</v>
      </c>
      <c r="L134" s="31">
        <v>4545.45</v>
      </c>
      <c r="M134" s="31">
        <v>4654.55</v>
      </c>
      <c r="N134" s="31">
        <v>5263.64</v>
      </c>
      <c r="O134" s="31">
        <v>5272.73</v>
      </c>
      <c r="P134" s="30">
        <v>1</v>
      </c>
      <c r="Q134" s="31">
        <v>1.8</v>
      </c>
      <c r="R134" s="31">
        <v>1800</v>
      </c>
    </row>
    <row r="135" spans="1:18" ht="11.25" customHeight="1" x14ac:dyDescent="0.2">
      <c r="A135" s="28" t="s">
        <v>153</v>
      </c>
      <c r="B135" s="29">
        <v>119</v>
      </c>
      <c r="C135" s="30">
        <v>391</v>
      </c>
      <c r="D135" s="31">
        <v>1517.1</v>
      </c>
      <c r="E135" s="31">
        <v>798.1</v>
      </c>
      <c r="F135" s="31">
        <v>1517.2</v>
      </c>
      <c r="G135" s="31">
        <v>1831.7</v>
      </c>
      <c r="H135" s="31">
        <v>1831.7</v>
      </c>
      <c r="I135" s="31">
        <v>1854.3</v>
      </c>
      <c r="J135" s="31">
        <v>3880.05</v>
      </c>
      <c r="K135" s="31">
        <v>2041.18</v>
      </c>
      <c r="L135" s="31">
        <v>3880.31</v>
      </c>
      <c r="M135" s="31">
        <v>4684.3999999999996</v>
      </c>
      <c r="N135" s="31">
        <v>4684.3999999999996</v>
      </c>
      <c r="O135" s="31">
        <v>4742.46</v>
      </c>
      <c r="P135" s="30">
        <v>5</v>
      </c>
      <c r="Q135" s="31">
        <v>26.6</v>
      </c>
      <c r="R135" s="31">
        <v>5320</v>
      </c>
    </row>
    <row r="136" spans="1:18" ht="22.5" customHeight="1" x14ac:dyDescent="0.2">
      <c r="A136" s="51" t="s">
        <v>154</v>
      </c>
      <c r="B136" s="29">
        <v>120</v>
      </c>
      <c r="C136" s="30">
        <v>121</v>
      </c>
      <c r="D136" s="31">
        <v>571.1</v>
      </c>
      <c r="E136" s="31">
        <v>264</v>
      </c>
      <c r="F136" s="31">
        <v>571.1</v>
      </c>
      <c r="G136" s="31">
        <v>625.6</v>
      </c>
      <c r="H136" s="31">
        <v>625.6</v>
      </c>
      <c r="I136" s="31">
        <v>634</v>
      </c>
      <c r="J136" s="31">
        <v>4719.83</v>
      </c>
      <c r="K136" s="31">
        <v>2181.8200000000002</v>
      </c>
      <c r="L136" s="31">
        <v>4719.83</v>
      </c>
      <c r="M136" s="31">
        <v>5170.25</v>
      </c>
      <c r="N136" s="31">
        <v>5170.25</v>
      </c>
      <c r="O136" s="31">
        <v>5239.67</v>
      </c>
      <c r="P136" s="30">
        <v>0</v>
      </c>
      <c r="Q136" s="31">
        <v>0</v>
      </c>
      <c r="R136" s="31">
        <v>0</v>
      </c>
    </row>
    <row r="137" spans="1:18" ht="11.25" customHeight="1" x14ac:dyDescent="0.2">
      <c r="A137" s="39" t="s">
        <v>95</v>
      </c>
      <c r="B137" s="29">
        <v>121</v>
      </c>
      <c r="C137" s="30">
        <v>201</v>
      </c>
      <c r="D137" s="31">
        <v>797.4</v>
      </c>
      <c r="E137" s="31">
        <v>461.1</v>
      </c>
      <c r="F137" s="31">
        <v>797.5</v>
      </c>
      <c r="G137" s="31">
        <v>960.1</v>
      </c>
      <c r="H137" s="31">
        <v>960.1</v>
      </c>
      <c r="I137" s="31">
        <v>970.9</v>
      </c>
      <c r="J137" s="31">
        <v>3967.16</v>
      </c>
      <c r="K137" s="31">
        <v>2294.0300000000002</v>
      </c>
      <c r="L137" s="31">
        <v>3967.66</v>
      </c>
      <c r="M137" s="31">
        <v>4776.62</v>
      </c>
      <c r="N137" s="31">
        <v>4776.62</v>
      </c>
      <c r="O137" s="31">
        <v>4830.3500000000004</v>
      </c>
      <c r="P137" s="30">
        <v>5</v>
      </c>
      <c r="Q137" s="31">
        <v>26.6</v>
      </c>
      <c r="R137" s="31">
        <v>5320</v>
      </c>
    </row>
    <row r="138" spans="1:18" ht="11.25" customHeight="1" x14ac:dyDescent="0.2">
      <c r="A138" s="39" t="s">
        <v>96</v>
      </c>
      <c r="B138" s="29">
        <v>122</v>
      </c>
      <c r="C138" s="30">
        <v>69</v>
      </c>
      <c r="D138" s="31">
        <v>148.6</v>
      </c>
      <c r="E138" s="31">
        <v>73</v>
      </c>
      <c r="F138" s="31">
        <v>148.6</v>
      </c>
      <c r="G138" s="31">
        <v>246</v>
      </c>
      <c r="H138" s="31">
        <v>246</v>
      </c>
      <c r="I138" s="31">
        <v>249.4</v>
      </c>
      <c r="J138" s="31">
        <v>2153.62</v>
      </c>
      <c r="K138" s="31">
        <v>1057.97</v>
      </c>
      <c r="L138" s="31">
        <v>2153.62</v>
      </c>
      <c r="M138" s="31">
        <v>3565.22</v>
      </c>
      <c r="N138" s="31">
        <v>3565.22</v>
      </c>
      <c r="O138" s="31">
        <v>3614.49</v>
      </c>
      <c r="P138" s="30">
        <v>0</v>
      </c>
      <c r="Q138" s="31">
        <v>0</v>
      </c>
      <c r="R138" s="31">
        <v>0</v>
      </c>
    </row>
    <row r="139" spans="1:18" ht="22.5" customHeight="1" x14ac:dyDescent="0.2">
      <c r="A139" s="28" t="s">
        <v>155</v>
      </c>
      <c r="B139" s="29">
        <v>123</v>
      </c>
      <c r="C139" s="30">
        <v>17</v>
      </c>
      <c r="D139" s="31">
        <v>52.2</v>
      </c>
      <c r="E139" s="31">
        <v>46</v>
      </c>
      <c r="F139" s="31">
        <v>55.3</v>
      </c>
      <c r="G139" s="31">
        <v>55.3</v>
      </c>
      <c r="H139" s="31">
        <v>55.3</v>
      </c>
      <c r="I139" s="31">
        <v>55.3</v>
      </c>
      <c r="J139" s="31">
        <v>3070.59</v>
      </c>
      <c r="K139" s="31">
        <v>2705.88</v>
      </c>
      <c r="L139" s="31">
        <v>3252.94</v>
      </c>
      <c r="M139" s="31">
        <v>3252.94</v>
      </c>
      <c r="N139" s="31">
        <v>3252.94</v>
      </c>
      <c r="O139" s="31">
        <v>3252.94</v>
      </c>
      <c r="P139" s="30">
        <v>0</v>
      </c>
      <c r="Q139" s="31">
        <v>0</v>
      </c>
      <c r="R139" s="31">
        <v>0</v>
      </c>
    </row>
    <row r="140" spans="1:18" ht="11.25" customHeight="1" x14ac:dyDescent="0.2">
      <c r="A140" s="28" t="s">
        <v>156</v>
      </c>
      <c r="B140" s="29">
        <v>124</v>
      </c>
      <c r="C140" s="30">
        <v>229</v>
      </c>
      <c r="D140" s="31">
        <v>877.7</v>
      </c>
      <c r="E140" s="31">
        <v>789.3</v>
      </c>
      <c r="F140" s="31">
        <v>894</v>
      </c>
      <c r="G140" s="31">
        <v>897.5</v>
      </c>
      <c r="H140" s="31">
        <v>907</v>
      </c>
      <c r="I140" s="31">
        <v>910.7</v>
      </c>
      <c r="J140" s="31">
        <v>3832.75</v>
      </c>
      <c r="K140" s="31">
        <v>3446.72</v>
      </c>
      <c r="L140" s="31">
        <v>3903.93</v>
      </c>
      <c r="M140" s="31">
        <v>3919.21</v>
      </c>
      <c r="N140" s="31">
        <v>3960.7</v>
      </c>
      <c r="O140" s="31">
        <v>3976.86</v>
      </c>
      <c r="P140" s="30">
        <v>0</v>
      </c>
      <c r="Q140" s="31">
        <v>0</v>
      </c>
      <c r="R140" s="31">
        <v>0</v>
      </c>
    </row>
    <row r="141" spans="1:18" ht="22.5" customHeight="1" x14ac:dyDescent="0.2">
      <c r="A141" s="28" t="s">
        <v>157</v>
      </c>
      <c r="B141" s="29">
        <v>125</v>
      </c>
      <c r="C141" s="30">
        <v>40</v>
      </c>
      <c r="D141" s="31">
        <v>125.2</v>
      </c>
      <c r="E141" s="31">
        <v>111.9</v>
      </c>
      <c r="F141" s="31">
        <v>128.19999999999999</v>
      </c>
      <c r="G141" s="31">
        <v>128.19999999999999</v>
      </c>
      <c r="H141" s="31">
        <v>128.19999999999999</v>
      </c>
      <c r="I141" s="31">
        <v>129</v>
      </c>
      <c r="J141" s="31">
        <v>3130</v>
      </c>
      <c r="K141" s="31">
        <v>2797.5</v>
      </c>
      <c r="L141" s="31">
        <v>3205</v>
      </c>
      <c r="M141" s="31">
        <v>3205</v>
      </c>
      <c r="N141" s="31">
        <v>3205</v>
      </c>
      <c r="O141" s="31">
        <v>3225</v>
      </c>
      <c r="P141" s="30">
        <v>0</v>
      </c>
      <c r="Q141" s="31">
        <v>0</v>
      </c>
      <c r="R141" s="31">
        <v>0</v>
      </c>
    </row>
    <row r="142" spans="1:18" ht="33.75" customHeight="1" x14ac:dyDescent="0.2">
      <c r="A142" s="28" t="s">
        <v>158</v>
      </c>
      <c r="B142" s="29">
        <v>126</v>
      </c>
      <c r="C142" s="30">
        <v>7139</v>
      </c>
      <c r="D142" s="31">
        <v>11388.3</v>
      </c>
      <c r="E142" s="31">
        <v>7211.4</v>
      </c>
      <c r="F142" s="31">
        <v>12692.2</v>
      </c>
      <c r="G142" s="31">
        <v>12694</v>
      </c>
      <c r="H142" s="31">
        <v>12694</v>
      </c>
      <c r="I142" s="31">
        <v>12836.7</v>
      </c>
      <c r="J142" s="31">
        <v>1595.22</v>
      </c>
      <c r="K142" s="31">
        <v>1010.14</v>
      </c>
      <c r="L142" s="31">
        <v>1777.87</v>
      </c>
      <c r="M142" s="31">
        <v>1778.12</v>
      </c>
      <c r="N142" s="31">
        <v>1778.12</v>
      </c>
      <c r="O142" s="31">
        <v>1798.11</v>
      </c>
      <c r="P142" s="30">
        <v>641</v>
      </c>
      <c r="Q142" s="31">
        <v>1270.0999999999999</v>
      </c>
      <c r="R142" s="31">
        <v>1981.44</v>
      </c>
    </row>
    <row r="143" spans="1:18" ht="11.25" customHeight="1" x14ac:dyDescent="0.2">
      <c r="A143" s="39" t="s">
        <v>76</v>
      </c>
      <c r="B143" s="29">
        <v>127</v>
      </c>
      <c r="C143" s="30">
        <v>11987</v>
      </c>
      <c r="D143" s="31">
        <v>21894.400000000001</v>
      </c>
      <c r="E143" s="31">
        <v>16750.7</v>
      </c>
      <c r="F143" s="31">
        <v>24216.7</v>
      </c>
      <c r="G143" s="31">
        <v>24440.7</v>
      </c>
      <c r="H143" s="31">
        <v>24440.7</v>
      </c>
      <c r="I143" s="31">
        <v>24768.5</v>
      </c>
      <c r="J143" s="31">
        <v>1826.51</v>
      </c>
      <c r="K143" s="31">
        <v>1397.41</v>
      </c>
      <c r="L143" s="31">
        <v>2020.25</v>
      </c>
      <c r="M143" s="31">
        <v>2038.93</v>
      </c>
      <c r="N143" s="31">
        <v>2038.93</v>
      </c>
      <c r="O143" s="31">
        <v>2066.2800000000002</v>
      </c>
      <c r="P143" s="30">
        <v>1033</v>
      </c>
      <c r="Q143" s="31">
        <v>2279.9</v>
      </c>
      <c r="R143" s="31">
        <v>2207.0700000000002</v>
      </c>
    </row>
    <row r="144" spans="1:18" ht="33.75" customHeight="1" x14ac:dyDescent="0.2">
      <c r="A144" s="28" t="s">
        <v>159</v>
      </c>
      <c r="B144" s="29">
        <v>128</v>
      </c>
      <c r="C144" s="30">
        <v>23019</v>
      </c>
      <c r="D144" s="31">
        <v>31371.8</v>
      </c>
      <c r="E144" s="31">
        <v>23176.400000000001</v>
      </c>
      <c r="F144" s="31">
        <v>40331.1</v>
      </c>
      <c r="G144" s="31">
        <v>40398.1</v>
      </c>
      <c r="H144" s="31">
        <v>40779.300000000003</v>
      </c>
      <c r="I144" s="31">
        <v>40965.5</v>
      </c>
      <c r="J144" s="31">
        <v>1362.87</v>
      </c>
      <c r="K144" s="31">
        <v>1006.83</v>
      </c>
      <c r="L144" s="31">
        <v>1752.08</v>
      </c>
      <c r="M144" s="31">
        <v>1754.99</v>
      </c>
      <c r="N144" s="31">
        <v>1771.55</v>
      </c>
      <c r="O144" s="31">
        <v>1779.64</v>
      </c>
      <c r="P144" s="30">
        <v>1027</v>
      </c>
      <c r="Q144" s="31">
        <v>1362.7</v>
      </c>
      <c r="R144" s="31">
        <v>1326.87</v>
      </c>
    </row>
    <row r="145" spans="1:18" ht="22.5" customHeight="1" x14ac:dyDescent="0.2">
      <c r="A145" s="28" t="s">
        <v>160</v>
      </c>
      <c r="B145" s="29">
        <v>129</v>
      </c>
      <c r="C145" s="30">
        <v>17249</v>
      </c>
      <c r="D145" s="31">
        <v>25785.1</v>
      </c>
      <c r="E145" s="31">
        <v>19587.8</v>
      </c>
      <c r="F145" s="31">
        <v>33815.5</v>
      </c>
      <c r="G145" s="31">
        <v>33842</v>
      </c>
      <c r="H145" s="31">
        <v>34217.699999999997</v>
      </c>
      <c r="I145" s="31">
        <v>34333.5</v>
      </c>
      <c r="J145" s="31">
        <v>1494.88</v>
      </c>
      <c r="K145" s="31">
        <v>1135.5899999999999</v>
      </c>
      <c r="L145" s="31">
        <v>1960.43</v>
      </c>
      <c r="M145" s="31">
        <v>1961.97</v>
      </c>
      <c r="N145" s="31">
        <v>1983.75</v>
      </c>
      <c r="O145" s="31">
        <v>1990.46</v>
      </c>
      <c r="P145" s="30">
        <v>508</v>
      </c>
      <c r="Q145" s="31">
        <v>833.6</v>
      </c>
      <c r="R145" s="31">
        <v>1640.94</v>
      </c>
    </row>
    <row r="146" spans="1:18" ht="11.25" customHeight="1" x14ac:dyDescent="0.2">
      <c r="A146" s="28" t="s">
        <v>161</v>
      </c>
      <c r="B146" s="29">
        <v>130</v>
      </c>
      <c r="C146" s="30">
        <v>4062</v>
      </c>
      <c r="D146" s="31">
        <v>4688.5</v>
      </c>
      <c r="E146" s="31">
        <v>3106</v>
      </c>
      <c r="F146" s="31">
        <v>5258.1</v>
      </c>
      <c r="G146" s="31">
        <v>5296.4</v>
      </c>
      <c r="H146" s="31">
        <v>5301.9</v>
      </c>
      <c r="I146" s="31">
        <v>5365.6</v>
      </c>
      <c r="J146" s="31">
        <v>1154.23</v>
      </c>
      <c r="K146" s="31">
        <v>764.65</v>
      </c>
      <c r="L146" s="31">
        <v>1294.46</v>
      </c>
      <c r="M146" s="31">
        <v>1303.8900000000001</v>
      </c>
      <c r="N146" s="31">
        <v>1305.24</v>
      </c>
      <c r="O146" s="31">
        <v>1320.93</v>
      </c>
      <c r="P146" s="30">
        <v>308</v>
      </c>
      <c r="Q146" s="31">
        <v>375.5</v>
      </c>
      <c r="R146" s="31">
        <v>1219.1600000000001</v>
      </c>
    </row>
    <row r="147" spans="1:18" ht="11.25" customHeight="1" x14ac:dyDescent="0.2">
      <c r="A147" s="28" t="s">
        <v>162</v>
      </c>
      <c r="B147" s="29">
        <v>131</v>
      </c>
      <c r="C147" s="30">
        <v>1708</v>
      </c>
      <c r="D147" s="31">
        <v>898.2</v>
      </c>
      <c r="E147" s="31">
        <v>482.6</v>
      </c>
      <c r="F147" s="31">
        <v>1257.5</v>
      </c>
      <c r="G147" s="31">
        <v>1259.7</v>
      </c>
      <c r="H147" s="31">
        <v>1259.7</v>
      </c>
      <c r="I147" s="31">
        <v>1266.4000000000001</v>
      </c>
      <c r="J147" s="31">
        <v>525.88</v>
      </c>
      <c r="K147" s="31">
        <v>282.55</v>
      </c>
      <c r="L147" s="31">
        <v>736.24</v>
      </c>
      <c r="M147" s="31">
        <v>737.53</v>
      </c>
      <c r="N147" s="31">
        <v>737.53</v>
      </c>
      <c r="O147" s="31">
        <v>741.45</v>
      </c>
      <c r="P147" s="30">
        <v>211</v>
      </c>
      <c r="Q147" s="31">
        <v>153.6</v>
      </c>
      <c r="R147" s="31">
        <v>727.96</v>
      </c>
    </row>
    <row r="148" spans="1:18" ht="11.25" customHeight="1" x14ac:dyDescent="0.2">
      <c r="A148" s="28" t="s">
        <v>163</v>
      </c>
      <c r="B148" s="29">
        <v>132</v>
      </c>
      <c r="C148" s="30">
        <v>1941</v>
      </c>
      <c r="D148" s="31">
        <v>2382.4</v>
      </c>
      <c r="E148" s="31">
        <v>1047.5999999999999</v>
      </c>
      <c r="F148" s="31">
        <v>2978.2</v>
      </c>
      <c r="G148" s="31">
        <v>2979.8</v>
      </c>
      <c r="H148" s="31">
        <v>2990</v>
      </c>
      <c r="I148" s="31">
        <v>3033.1</v>
      </c>
      <c r="J148" s="31">
        <v>1227.4100000000001</v>
      </c>
      <c r="K148" s="31">
        <v>539.72</v>
      </c>
      <c r="L148" s="31">
        <v>1534.36</v>
      </c>
      <c r="M148" s="31">
        <v>1535.19</v>
      </c>
      <c r="N148" s="31">
        <v>1540.44</v>
      </c>
      <c r="O148" s="31">
        <v>1562.65</v>
      </c>
      <c r="P148" s="30">
        <v>21</v>
      </c>
      <c r="Q148" s="31">
        <v>25.6</v>
      </c>
      <c r="R148" s="31">
        <v>1219.05</v>
      </c>
    </row>
    <row r="149" spans="1:18" ht="11.25" customHeight="1" x14ac:dyDescent="0.2">
      <c r="A149" s="28" t="s">
        <v>164</v>
      </c>
      <c r="B149" s="29">
        <v>1321</v>
      </c>
      <c r="C149" s="30">
        <v>1941</v>
      </c>
      <c r="D149" s="31">
        <v>2382.4</v>
      </c>
      <c r="E149" s="31">
        <v>1047.5999999999999</v>
      </c>
      <c r="F149" s="31">
        <v>2978.2</v>
      </c>
      <c r="G149" s="31">
        <v>2979.8</v>
      </c>
      <c r="H149" s="31">
        <v>2990</v>
      </c>
      <c r="I149" s="31">
        <v>3033.1</v>
      </c>
      <c r="J149" s="31">
        <v>1227.4100000000001</v>
      </c>
      <c r="K149" s="31">
        <v>539.72</v>
      </c>
      <c r="L149" s="31">
        <v>1534.36</v>
      </c>
      <c r="M149" s="31">
        <v>1535.19</v>
      </c>
      <c r="N149" s="31">
        <v>1540.44</v>
      </c>
      <c r="O149" s="31">
        <v>1562.65</v>
      </c>
      <c r="P149" s="30">
        <v>21</v>
      </c>
      <c r="Q149" s="31">
        <v>25.6</v>
      </c>
      <c r="R149" s="31">
        <v>1219.05</v>
      </c>
    </row>
    <row r="150" spans="1:18" ht="41.25" customHeight="1" x14ac:dyDescent="0.2">
      <c r="A150" s="28" t="s">
        <v>165</v>
      </c>
      <c r="B150" s="29">
        <v>133</v>
      </c>
      <c r="C150" s="30">
        <v>187</v>
      </c>
      <c r="D150" s="31">
        <v>216.8</v>
      </c>
      <c r="E150" s="31">
        <v>135.69999999999999</v>
      </c>
      <c r="F150" s="31">
        <v>304.2</v>
      </c>
      <c r="G150" s="31">
        <v>306.2</v>
      </c>
      <c r="H150" s="31">
        <v>306.2</v>
      </c>
      <c r="I150" s="31">
        <v>306.8</v>
      </c>
      <c r="J150" s="31">
        <v>1159.3599999999999</v>
      </c>
      <c r="K150" s="31">
        <v>725.67</v>
      </c>
      <c r="L150" s="31">
        <v>1626.74</v>
      </c>
      <c r="M150" s="31">
        <v>1637.43</v>
      </c>
      <c r="N150" s="31">
        <v>1637.43</v>
      </c>
      <c r="O150" s="31">
        <v>1640.64</v>
      </c>
      <c r="P150" s="30">
        <v>0</v>
      </c>
      <c r="Q150" s="31">
        <v>0</v>
      </c>
      <c r="R150" s="31">
        <v>0</v>
      </c>
    </row>
    <row r="151" spans="1:18" ht="11.25" customHeight="1" x14ac:dyDescent="0.2">
      <c r="A151" s="28" t="s">
        <v>166</v>
      </c>
      <c r="B151" s="29">
        <v>134</v>
      </c>
      <c r="C151" s="30">
        <v>7600</v>
      </c>
      <c r="D151" s="31">
        <v>8145.6</v>
      </c>
      <c r="E151" s="31">
        <v>4959</v>
      </c>
      <c r="F151" s="31">
        <v>12113.2</v>
      </c>
      <c r="G151" s="31">
        <v>12134.8</v>
      </c>
      <c r="H151" s="31">
        <v>12225.6</v>
      </c>
      <c r="I151" s="31">
        <v>12273.6</v>
      </c>
      <c r="J151" s="31">
        <v>1071.79</v>
      </c>
      <c r="K151" s="31">
        <v>652.5</v>
      </c>
      <c r="L151" s="31">
        <v>1593.84</v>
      </c>
      <c r="M151" s="31">
        <v>1596.68</v>
      </c>
      <c r="N151" s="31">
        <v>1608.63</v>
      </c>
      <c r="O151" s="31">
        <v>1614.95</v>
      </c>
      <c r="P151" s="30">
        <v>270</v>
      </c>
      <c r="Q151" s="31">
        <v>406</v>
      </c>
      <c r="R151" s="31">
        <v>1503.7</v>
      </c>
    </row>
    <row r="152" spans="1:18" ht="11.25" customHeight="1" x14ac:dyDescent="0.2">
      <c r="A152" s="28" t="s">
        <v>167</v>
      </c>
      <c r="B152" s="29">
        <v>1341</v>
      </c>
      <c r="C152" s="30">
        <v>5662</v>
      </c>
      <c r="D152" s="31">
        <v>7539.7</v>
      </c>
      <c r="E152" s="31">
        <v>5221.3</v>
      </c>
      <c r="F152" s="31">
        <v>10271.299999999999</v>
      </c>
      <c r="G152" s="31">
        <v>10332.1</v>
      </c>
      <c r="H152" s="31">
        <v>10386.299999999999</v>
      </c>
      <c r="I152" s="31">
        <v>10413.299999999999</v>
      </c>
      <c r="J152" s="31">
        <v>1331.19</v>
      </c>
      <c r="K152" s="31">
        <v>922.17</v>
      </c>
      <c r="L152" s="31">
        <v>1813.55</v>
      </c>
      <c r="M152" s="31">
        <v>1824.27</v>
      </c>
      <c r="N152" s="31">
        <v>1834.39</v>
      </c>
      <c r="O152" s="31">
        <v>1839.16</v>
      </c>
      <c r="P152" s="30">
        <v>75</v>
      </c>
      <c r="Q152" s="31">
        <v>124.7</v>
      </c>
      <c r="R152" s="31">
        <v>1662.67</v>
      </c>
    </row>
    <row r="153" spans="1:18" ht="22.5" customHeight="1" x14ac:dyDescent="0.2">
      <c r="A153" s="51" t="s">
        <v>94</v>
      </c>
      <c r="B153" s="29">
        <v>1342</v>
      </c>
      <c r="C153" s="30">
        <v>837</v>
      </c>
      <c r="D153" s="31">
        <v>1099.2</v>
      </c>
      <c r="E153" s="31">
        <v>714.7</v>
      </c>
      <c r="F153" s="31">
        <v>1500.4</v>
      </c>
      <c r="G153" s="31">
        <v>1516.2</v>
      </c>
      <c r="H153" s="31">
        <v>1526</v>
      </c>
      <c r="I153" s="31">
        <v>1529</v>
      </c>
      <c r="J153" s="31">
        <v>1313.26</v>
      </c>
      <c r="K153" s="31">
        <v>853.88</v>
      </c>
      <c r="L153" s="31">
        <v>1792.59</v>
      </c>
      <c r="M153" s="31">
        <v>1811.47</v>
      </c>
      <c r="N153" s="31">
        <v>1823.18</v>
      </c>
      <c r="O153" s="31">
        <v>1826.76</v>
      </c>
      <c r="P153" s="30">
        <v>22</v>
      </c>
      <c r="Q153" s="31">
        <v>40.1</v>
      </c>
      <c r="R153" s="31">
        <v>1822.73</v>
      </c>
    </row>
    <row r="154" spans="1:18" ht="11.25" customHeight="1" x14ac:dyDescent="0.2">
      <c r="A154" s="39" t="s">
        <v>95</v>
      </c>
      <c r="B154" s="29">
        <v>1343</v>
      </c>
      <c r="C154" s="30">
        <v>2580</v>
      </c>
      <c r="D154" s="31">
        <v>3925.1</v>
      </c>
      <c r="E154" s="31">
        <v>2787.3</v>
      </c>
      <c r="F154" s="31">
        <v>5052.7</v>
      </c>
      <c r="G154" s="31">
        <v>5093.5</v>
      </c>
      <c r="H154" s="31">
        <v>5113.6000000000004</v>
      </c>
      <c r="I154" s="31">
        <v>5127</v>
      </c>
      <c r="J154" s="31">
        <v>1521.36</v>
      </c>
      <c r="K154" s="31">
        <v>1081.24</v>
      </c>
      <c r="L154" s="31">
        <v>1958.41</v>
      </c>
      <c r="M154" s="31">
        <v>1974.22</v>
      </c>
      <c r="N154" s="31">
        <v>1982.02</v>
      </c>
      <c r="O154" s="31">
        <v>1987.21</v>
      </c>
      <c r="P154" s="30">
        <v>33</v>
      </c>
      <c r="Q154" s="31">
        <v>55.5</v>
      </c>
      <c r="R154" s="31">
        <v>1681.82</v>
      </c>
    </row>
    <row r="155" spans="1:18" ht="11.25" customHeight="1" x14ac:dyDescent="0.2">
      <c r="A155" s="39" t="s">
        <v>96</v>
      </c>
      <c r="B155" s="29">
        <v>1344</v>
      </c>
      <c r="C155" s="30">
        <v>2245</v>
      </c>
      <c r="D155" s="31">
        <v>2515.4</v>
      </c>
      <c r="E155" s="31">
        <v>1719.3</v>
      </c>
      <c r="F155" s="31">
        <v>3718.2</v>
      </c>
      <c r="G155" s="31">
        <v>3722.4</v>
      </c>
      <c r="H155" s="31">
        <v>3746.7</v>
      </c>
      <c r="I155" s="31">
        <v>3757.3</v>
      </c>
      <c r="J155" s="31">
        <v>1120.45</v>
      </c>
      <c r="K155" s="31">
        <v>765.84</v>
      </c>
      <c r="L155" s="31">
        <v>1656.21</v>
      </c>
      <c r="M155" s="31">
        <v>1658.08</v>
      </c>
      <c r="N155" s="31">
        <v>1670.24</v>
      </c>
      <c r="O155" s="31">
        <v>1673.63</v>
      </c>
      <c r="P155" s="30">
        <v>20</v>
      </c>
      <c r="Q155" s="31">
        <v>29.1</v>
      </c>
      <c r="R155" s="31">
        <v>1455</v>
      </c>
    </row>
    <row r="156" spans="1:18" ht="22.5" customHeight="1" x14ac:dyDescent="0.2">
      <c r="A156" s="28" t="s">
        <v>168</v>
      </c>
      <c r="B156" s="29">
        <v>1345</v>
      </c>
      <c r="C156" s="30">
        <v>186</v>
      </c>
      <c r="D156" s="31">
        <v>915.1</v>
      </c>
      <c r="E156" s="31">
        <v>729</v>
      </c>
      <c r="F156" s="31">
        <v>915.1</v>
      </c>
      <c r="G156" s="31">
        <v>973.3</v>
      </c>
      <c r="H156" s="31">
        <v>974.1</v>
      </c>
      <c r="I156" s="31">
        <v>983.7</v>
      </c>
      <c r="J156" s="31">
        <v>4919.8900000000003</v>
      </c>
      <c r="K156" s="31">
        <v>3919.35</v>
      </c>
      <c r="L156" s="31">
        <v>4919.8900000000003</v>
      </c>
      <c r="M156" s="31">
        <v>5232.8</v>
      </c>
      <c r="N156" s="31">
        <v>5237.1000000000004</v>
      </c>
      <c r="O156" s="31">
        <v>5288.71</v>
      </c>
      <c r="P156" s="30">
        <v>0</v>
      </c>
      <c r="Q156" s="31">
        <v>0</v>
      </c>
      <c r="R156" s="31">
        <v>0</v>
      </c>
    </row>
    <row r="157" spans="1:18" ht="11.25" customHeight="1" x14ac:dyDescent="0.2">
      <c r="A157" s="28" t="s">
        <v>169</v>
      </c>
      <c r="B157" s="29">
        <v>1346</v>
      </c>
      <c r="C157" s="30">
        <v>5476</v>
      </c>
      <c r="D157" s="31">
        <v>6624.6</v>
      </c>
      <c r="E157" s="31">
        <v>4492.3</v>
      </c>
      <c r="F157" s="31">
        <v>9356.2000000000007</v>
      </c>
      <c r="G157" s="31">
        <v>9358.7999999999993</v>
      </c>
      <c r="H157" s="31">
        <v>9412.2000000000007</v>
      </c>
      <c r="I157" s="31">
        <v>9429.6</v>
      </c>
      <c r="J157" s="31">
        <v>1209.3</v>
      </c>
      <c r="K157" s="31">
        <v>820.36</v>
      </c>
      <c r="L157" s="31">
        <v>1708.04</v>
      </c>
      <c r="M157" s="31">
        <v>1708.49</v>
      </c>
      <c r="N157" s="31">
        <v>1718.83</v>
      </c>
      <c r="O157" s="31">
        <v>1721.99</v>
      </c>
      <c r="P157" s="30">
        <v>75</v>
      </c>
      <c r="Q157" s="31">
        <v>124.7</v>
      </c>
      <c r="R157" s="31">
        <v>1662.67</v>
      </c>
    </row>
    <row r="158" spans="1:18" ht="33.75" customHeight="1" x14ac:dyDescent="0.2">
      <c r="A158" s="28" t="s">
        <v>170</v>
      </c>
      <c r="B158" s="29">
        <v>135</v>
      </c>
      <c r="C158" s="30">
        <v>15355</v>
      </c>
      <c r="D158" s="31">
        <v>36214.199999999997</v>
      </c>
      <c r="E158" s="31">
        <v>30545.3</v>
      </c>
      <c r="F158" s="31">
        <v>37106</v>
      </c>
      <c r="G158" s="31">
        <v>37433.300000000003</v>
      </c>
      <c r="H158" s="31">
        <v>37433.300000000003</v>
      </c>
      <c r="I158" s="31">
        <v>38226.6</v>
      </c>
      <c r="J158" s="31">
        <v>2358.46</v>
      </c>
      <c r="K158" s="31">
        <v>1989.27</v>
      </c>
      <c r="L158" s="31">
        <v>2416.5500000000002</v>
      </c>
      <c r="M158" s="31">
        <v>2437.86</v>
      </c>
      <c r="N158" s="31">
        <v>2437.86</v>
      </c>
      <c r="O158" s="31">
        <v>2489.52</v>
      </c>
      <c r="P158" s="30">
        <v>247</v>
      </c>
      <c r="Q158" s="31">
        <v>882.9</v>
      </c>
      <c r="R158" s="31">
        <v>3574.49</v>
      </c>
    </row>
    <row r="159" spans="1:18" ht="22.5" customHeight="1" x14ac:dyDescent="0.2">
      <c r="A159" s="28" t="s">
        <v>171</v>
      </c>
      <c r="B159" s="29">
        <v>136</v>
      </c>
      <c r="C159" s="30">
        <v>430</v>
      </c>
      <c r="D159" s="31">
        <v>4879.8999999999996</v>
      </c>
      <c r="E159" s="31">
        <v>4833.3999999999996</v>
      </c>
      <c r="F159" s="31">
        <v>4883.2</v>
      </c>
      <c r="G159" s="31">
        <v>4883.8999999999996</v>
      </c>
      <c r="H159" s="31">
        <v>4883.8999999999996</v>
      </c>
      <c r="I159" s="31">
        <v>4888.8</v>
      </c>
      <c r="J159" s="31">
        <v>11348.6</v>
      </c>
      <c r="K159" s="31">
        <v>11240.47</v>
      </c>
      <c r="L159" s="31">
        <v>11356.28</v>
      </c>
      <c r="M159" s="31">
        <v>11357.67</v>
      </c>
      <c r="N159" s="31">
        <v>11357.67</v>
      </c>
      <c r="O159" s="31">
        <v>11369.3</v>
      </c>
      <c r="P159" s="30">
        <v>6</v>
      </c>
      <c r="Q159" s="31">
        <v>20.5</v>
      </c>
      <c r="R159" s="31">
        <v>3416.67</v>
      </c>
    </row>
    <row r="160" spans="1:18" ht="22.5" customHeight="1" x14ac:dyDescent="0.2">
      <c r="A160" s="39" t="s">
        <v>172</v>
      </c>
      <c r="B160" s="29">
        <v>137</v>
      </c>
      <c r="C160" s="30">
        <v>3</v>
      </c>
      <c r="D160" s="31">
        <v>36.700000000000003</v>
      </c>
      <c r="E160" s="31">
        <v>35.700000000000003</v>
      </c>
      <c r="F160" s="31">
        <v>36.700000000000003</v>
      </c>
      <c r="G160" s="31">
        <v>36.700000000000003</v>
      </c>
      <c r="H160" s="31">
        <v>36.700000000000003</v>
      </c>
      <c r="I160" s="31">
        <v>36.700000000000003</v>
      </c>
      <c r="J160" s="31">
        <v>12233.33</v>
      </c>
      <c r="K160" s="31">
        <v>11900</v>
      </c>
      <c r="L160" s="31">
        <v>12233.33</v>
      </c>
      <c r="M160" s="31">
        <v>12233.33</v>
      </c>
      <c r="N160" s="31">
        <v>12233.33</v>
      </c>
      <c r="O160" s="31">
        <v>12233.33</v>
      </c>
      <c r="P160" s="30">
        <v>0</v>
      </c>
      <c r="Q160" s="31">
        <v>0</v>
      </c>
      <c r="R160" s="31">
        <v>0</v>
      </c>
    </row>
    <row r="161" spans="1:18" ht="11.25" customHeight="1" x14ac:dyDescent="0.2">
      <c r="A161" s="39" t="s">
        <v>173</v>
      </c>
      <c r="B161" s="29">
        <v>138</v>
      </c>
      <c r="C161" s="30">
        <v>344</v>
      </c>
      <c r="D161" s="31">
        <v>4614.3</v>
      </c>
      <c r="E161" s="31">
        <v>4587</v>
      </c>
      <c r="F161" s="31">
        <v>4614.7</v>
      </c>
      <c r="G161" s="31">
        <v>4615.3999999999996</v>
      </c>
      <c r="H161" s="31">
        <v>4615.3999999999996</v>
      </c>
      <c r="I161" s="31">
        <v>4615.6000000000004</v>
      </c>
      <c r="J161" s="31">
        <v>13413.66</v>
      </c>
      <c r="K161" s="31">
        <v>13334.3</v>
      </c>
      <c r="L161" s="31">
        <v>13414.83</v>
      </c>
      <c r="M161" s="31">
        <v>13416.86</v>
      </c>
      <c r="N161" s="31">
        <v>13416.86</v>
      </c>
      <c r="O161" s="31">
        <v>13417.44</v>
      </c>
      <c r="P161" s="30">
        <v>1</v>
      </c>
      <c r="Q161" s="31">
        <v>4.0999999999999996</v>
      </c>
      <c r="R161" s="31">
        <v>4100</v>
      </c>
    </row>
    <row r="162" spans="1:18" ht="11.25" customHeight="1" x14ac:dyDescent="0.2">
      <c r="A162" s="39" t="s">
        <v>174</v>
      </c>
      <c r="B162" s="29">
        <v>139</v>
      </c>
      <c r="C162" s="30">
        <v>83</v>
      </c>
      <c r="D162" s="31">
        <v>228.9</v>
      </c>
      <c r="E162" s="31">
        <v>210.7</v>
      </c>
      <c r="F162" s="31">
        <v>231.8</v>
      </c>
      <c r="G162" s="31">
        <v>231.8</v>
      </c>
      <c r="H162" s="31">
        <v>231.8</v>
      </c>
      <c r="I162" s="31">
        <v>236.5</v>
      </c>
      <c r="J162" s="31">
        <v>2757.83</v>
      </c>
      <c r="K162" s="31">
        <v>2538.5500000000002</v>
      </c>
      <c r="L162" s="31">
        <v>2792.77</v>
      </c>
      <c r="M162" s="31">
        <v>2792.77</v>
      </c>
      <c r="N162" s="31">
        <v>2792.77</v>
      </c>
      <c r="O162" s="31">
        <v>2849.4</v>
      </c>
      <c r="P162" s="30">
        <v>5</v>
      </c>
      <c r="Q162" s="31">
        <v>16.399999999999999</v>
      </c>
      <c r="R162" s="31">
        <v>3280</v>
      </c>
    </row>
    <row r="163" spans="1:18" ht="21" customHeight="1" x14ac:dyDescent="0.2">
      <c r="A163" s="28" t="s">
        <v>175</v>
      </c>
      <c r="B163" s="29">
        <v>140</v>
      </c>
      <c r="C163" s="30">
        <v>1218</v>
      </c>
      <c r="D163" s="31">
        <v>3964.4</v>
      </c>
      <c r="E163" s="31">
        <v>3821.5</v>
      </c>
      <c r="F163" s="31">
        <v>3974.9</v>
      </c>
      <c r="G163" s="31">
        <v>3975.6</v>
      </c>
      <c r="H163" s="31">
        <v>3975.6</v>
      </c>
      <c r="I163" s="31">
        <v>4160.2</v>
      </c>
      <c r="J163" s="31">
        <v>3254.84</v>
      </c>
      <c r="K163" s="31">
        <v>3137.52</v>
      </c>
      <c r="L163" s="31">
        <v>3263.46</v>
      </c>
      <c r="M163" s="31">
        <v>3264.04</v>
      </c>
      <c r="N163" s="31">
        <v>3264.04</v>
      </c>
      <c r="O163" s="31">
        <v>3415.6</v>
      </c>
      <c r="P163" s="30">
        <v>58</v>
      </c>
      <c r="Q163" s="31">
        <v>251.3</v>
      </c>
      <c r="R163" s="31">
        <v>4332.76</v>
      </c>
    </row>
    <row r="164" spans="1:18" ht="11.25" customHeight="1" x14ac:dyDescent="0.2">
      <c r="A164" s="28" t="s">
        <v>176</v>
      </c>
      <c r="B164" s="29">
        <v>141</v>
      </c>
      <c r="C164" s="30">
        <v>1</v>
      </c>
      <c r="D164" s="31">
        <v>2.4</v>
      </c>
      <c r="E164" s="31">
        <v>2.2999999999999998</v>
      </c>
      <c r="F164" s="31">
        <v>2.4</v>
      </c>
      <c r="G164" s="31">
        <v>2.4</v>
      </c>
      <c r="H164" s="31">
        <v>2.4</v>
      </c>
      <c r="I164" s="31">
        <v>2.4</v>
      </c>
      <c r="J164" s="31">
        <v>2400</v>
      </c>
      <c r="K164" s="31">
        <v>2300</v>
      </c>
      <c r="L164" s="31">
        <v>2400</v>
      </c>
      <c r="M164" s="31">
        <v>2400</v>
      </c>
      <c r="N164" s="31">
        <v>2400</v>
      </c>
      <c r="O164" s="31">
        <v>2400</v>
      </c>
      <c r="P164" s="30">
        <v>0</v>
      </c>
      <c r="Q164" s="31">
        <v>0</v>
      </c>
      <c r="R164" s="31">
        <v>0</v>
      </c>
    </row>
    <row r="165" spans="1:18" ht="11.25" customHeight="1" x14ac:dyDescent="0.2">
      <c r="A165" s="28" t="s">
        <v>177</v>
      </c>
      <c r="B165" s="29">
        <v>142</v>
      </c>
      <c r="C165" s="30">
        <v>61</v>
      </c>
      <c r="D165" s="31">
        <v>162.9</v>
      </c>
      <c r="E165" s="31">
        <v>149.9</v>
      </c>
      <c r="F165" s="31">
        <v>163.69999999999999</v>
      </c>
      <c r="G165" s="31">
        <v>163.69999999999999</v>
      </c>
      <c r="H165" s="31">
        <v>163.69999999999999</v>
      </c>
      <c r="I165" s="31">
        <v>165</v>
      </c>
      <c r="J165" s="31">
        <v>2670.49</v>
      </c>
      <c r="K165" s="31">
        <v>2457.38</v>
      </c>
      <c r="L165" s="31">
        <v>2683.61</v>
      </c>
      <c r="M165" s="31">
        <v>2683.61</v>
      </c>
      <c r="N165" s="31">
        <v>2683.61</v>
      </c>
      <c r="O165" s="31">
        <v>2704.92</v>
      </c>
      <c r="P165" s="30">
        <v>1</v>
      </c>
      <c r="Q165" s="31">
        <v>2.9</v>
      </c>
      <c r="R165" s="31">
        <v>2900</v>
      </c>
    </row>
    <row r="166" spans="1:18" ht="11.25" customHeight="1" x14ac:dyDescent="0.2">
      <c r="A166" s="28" t="s">
        <v>178</v>
      </c>
      <c r="B166" s="29">
        <v>143</v>
      </c>
      <c r="C166" s="30">
        <v>6</v>
      </c>
      <c r="D166" s="31">
        <v>11.6</v>
      </c>
      <c r="E166" s="31">
        <v>9.5</v>
      </c>
      <c r="F166" s="31">
        <v>11.8</v>
      </c>
      <c r="G166" s="31">
        <v>11.8</v>
      </c>
      <c r="H166" s="31">
        <v>11.8</v>
      </c>
      <c r="I166" s="31">
        <v>11.8</v>
      </c>
      <c r="J166" s="31">
        <v>1933.33</v>
      </c>
      <c r="K166" s="31">
        <v>1583.33</v>
      </c>
      <c r="L166" s="31">
        <v>1966.67</v>
      </c>
      <c r="M166" s="31">
        <v>1966.67</v>
      </c>
      <c r="N166" s="31">
        <v>1966.67</v>
      </c>
      <c r="O166" s="31">
        <v>1966.67</v>
      </c>
      <c r="P166" s="30">
        <v>0</v>
      </c>
      <c r="Q166" s="31">
        <v>0</v>
      </c>
      <c r="R166" s="31">
        <v>0</v>
      </c>
    </row>
    <row r="167" spans="1:18" ht="12.75" customHeight="1" x14ac:dyDescent="0.2">
      <c r="A167" s="28" t="s">
        <v>179</v>
      </c>
      <c r="B167" s="29">
        <v>144</v>
      </c>
      <c r="C167" s="30">
        <v>936</v>
      </c>
      <c r="D167" s="31">
        <v>5246.5</v>
      </c>
      <c r="E167" s="31">
        <v>5119.2</v>
      </c>
      <c r="F167" s="31">
        <v>5246.5</v>
      </c>
      <c r="G167" s="31">
        <v>5246.5</v>
      </c>
      <c r="H167" s="31">
        <v>5246.5</v>
      </c>
      <c r="I167" s="31">
        <v>5462.1</v>
      </c>
      <c r="J167" s="31">
        <v>5605.24</v>
      </c>
      <c r="K167" s="31">
        <v>5469.23</v>
      </c>
      <c r="L167" s="31">
        <v>5605.24</v>
      </c>
      <c r="M167" s="31">
        <v>5605.24</v>
      </c>
      <c r="N167" s="31">
        <v>5605.24</v>
      </c>
      <c r="O167" s="31">
        <v>5835.58</v>
      </c>
      <c r="P167" s="30">
        <v>38</v>
      </c>
      <c r="Q167" s="31">
        <v>292.5</v>
      </c>
      <c r="R167" s="31">
        <v>7697.37</v>
      </c>
    </row>
    <row r="168" spans="1:18" ht="11.25" customHeight="1" x14ac:dyDescent="0.2">
      <c r="A168" s="28" t="s">
        <v>180</v>
      </c>
      <c r="B168" s="29">
        <v>145</v>
      </c>
      <c r="C168" s="30">
        <v>4413</v>
      </c>
      <c r="D168" s="31">
        <v>8080.7</v>
      </c>
      <c r="E168" s="31">
        <v>6275.3</v>
      </c>
      <c r="F168" s="31">
        <v>8548</v>
      </c>
      <c r="G168" s="31">
        <v>8865.2000000000007</v>
      </c>
      <c r="H168" s="31">
        <v>8865.2000000000007</v>
      </c>
      <c r="I168" s="31">
        <v>8954.2000000000007</v>
      </c>
      <c r="J168" s="31">
        <v>1831.11</v>
      </c>
      <c r="K168" s="31">
        <v>1422</v>
      </c>
      <c r="L168" s="31">
        <v>1937</v>
      </c>
      <c r="M168" s="31">
        <v>2008.88</v>
      </c>
      <c r="N168" s="31">
        <v>2008.88</v>
      </c>
      <c r="O168" s="31">
        <v>2029.05</v>
      </c>
      <c r="P168" s="30">
        <v>58</v>
      </c>
      <c r="Q168" s="31">
        <v>116.3</v>
      </c>
      <c r="R168" s="31">
        <v>2005.17</v>
      </c>
    </row>
    <row r="169" spans="1:18" ht="11.25" customHeight="1" x14ac:dyDescent="0.2">
      <c r="A169" s="28" t="s">
        <v>181</v>
      </c>
      <c r="B169" s="29">
        <v>146</v>
      </c>
      <c r="C169" s="30">
        <v>4318</v>
      </c>
      <c r="D169" s="31">
        <v>7276.9</v>
      </c>
      <c r="E169" s="31">
        <v>5752.7</v>
      </c>
      <c r="F169" s="31">
        <v>7421.5</v>
      </c>
      <c r="G169" s="31">
        <v>7422.4</v>
      </c>
      <c r="H169" s="31">
        <v>7422.4</v>
      </c>
      <c r="I169" s="31">
        <v>7665</v>
      </c>
      <c r="J169" s="31">
        <v>1685.25</v>
      </c>
      <c r="K169" s="31">
        <v>1332.26</v>
      </c>
      <c r="L169" s="31">
        <v>1718.74</v>
      </c>
      <c r="M169" s="31">
        <v>1718.94</v>
      </c>
      <c r="N169" s="31">
        <v>1718.94</v>
      </c>
      <c r="O169" s="31">
        <v>1775.13</v>
      </c>
      <c r="P169" s="30">
        <v>27</v>
      </c>
      <c r="Q169" s="31">
        <v>72</v>
      </c>
      <c r="R169" s="31">
        <v>2666.67</v>
      </c>
    </row>
    <row r="170" spans="1:18" ht="11.25" customHeight="1" x14ac:dyDescent="0.2">
      <c r="A170" s="28" t="s">
        <v>182</v>
      </c>
      <c r="B170" s="29">
        <v>1461</v>
      </c>
      <c r="C170" s="30">
        <v>3850</v>
      </c>
      <c r="D170" s="31">
        <v>6343.1</v>
      </c>
      <c r="E170" s="31">
        <v>4393.3999999999996</v>
      </c>
      <c r="F170" s="31">
        <v>6592.7</v>
      </c>
      <c r="G170" s="31">
        <v>6598.2</v>
      </c>
      <c r="H170" s="31">
        <v>6598.2</v>
      </c>
      <c r="I170" s="31">
        <v>6651.2</v>
      </c>
      <c r="J170" s="31">
        <v>1647.56</v>
      </c>
      <c r="K170" s="31">
        <v>1141.1400000000001</v>
      </c>
      <c r="L170" s="31">
        <v>1712.39</v>
      </c>
      <c r="M170" s="31">
        <v>1713.82</v>
      </c>
      <c r="N170" s="31">
        <v>1713.82</v>
      </c>
      <c r="O170" s="31">
        <v>1727.58</v>
      </c>
      <c r="P170" s="30">
        <v>54</v>
      </c>
      <c r="Q170" s="31">
        <v>115.7</v>
      </c>
      <c r="R170" s="31">
        <v>2142.59</v>
      </c>
    </row>
    <row r="171" spans="1:18" ht="22.5" customHeight="1" x14ac:dyDescent="0.2">
      <c r="A171" s="28" t="s">
        <v>183</v>
      </c>
      <c r="B171" s="29">
        <v>147</v>
      </c>
      <c r="C171" s="30">
        <v>1</v>
      </c>
      <c r="D171" s="31">
        <v>2</v>
      </c>
      <c r="E171" s="31">
        <v>1.9</v>
      </c>
      <c r="F171" s="31">
        <v>2</v>
      </c>
      <c r="G171" s="31">
        <v>2</v>
      </c>
      <c r="H171" s="31">
        <v>2</v>
      </c>
      <c r="I171" s="31">
        <v>2</v>
      </c>
      <c r="J171" s="31">
        <v>2000</v>
      </c>
      <c r="K171" s="31">
        <v>1900</v>
      </c>
      <c r="L171" s="31">
        <v>2000</v>
      </c>
      <c r="M171" s="31">
        <v>2000</v>
      </c>
      <c r="N171" s="31">
        <v>2000</v>
      </c>
      <c r="O171" s="31">
        <v>2000</v>
      </c>
      <c r="P171" s="30">
        <v>0</v>
      </c>
      <c r="Q171" s="31">
        <v>0</v>
      </c>
      <c r="R171" s="31">
        <v>0</v>
      </c>
    </row>
    <row r="172" spans="1:18" ht="11.25" customHeight="1" x14ac:dyDescent="0.2">
      <c r="A172" s="28" t="s">
        <v>184</v>
      </c>
      <c r="B172" s="29">
        <v>148</v>
      </c>
      <c r="C172" s="30">
        <v>24</v>
      </c>
      <c r="D172" s="31">
        <v>50.2</v>
      </c>
      <c r="E172" s="31">
        <v>34.4</v>
      </c>
      <c r="F172" s="31">
        <v>52.6</v>
      </c>
      <c r="G172" s="31">
        <v>52.6</v>
      </c>
      <c r="H172" s="31">
        <v>52.6</v>
      </c>
      <c r="I172" s="31">
        <v>52.6</v>
      </c>
      <c r="J172" s="31">
        <v>2091.67</v>
      </c>
      <c r="K172" s="31">
        <v>1433.33</v>
      </c>
      <c r="L172" s="31">
        <v>2191.67</v>
      </c>
      <c r="M172" s="31">
        <v>2191.67</v>
      </c>
      <c r="N172" s="31">
        <v>2191.67</v>
      </c>
      <c r="O172" s="31">
        <v>2191.67</v>
      </c>
      <c r="P172" s="30">
        <v>0</v>
      </c>
      <c r="Q172" s="31">
        <v>0</v>
      </c>
      <c r="R172" s="31">
        <v>0</v>
      </c>
    </row>
    <row r="173" spans="1:18" ht="11.25" customHeight="1" x14ac:dyDescent="0.2">
      <c r="A173" s="28" t="s">
        <v>185</v>
      </c>
      <c r="B173" s="29">
        <v>149</v>
      </c>
      <c r="C173" s="30">
        <v>97</v>
      </c>
      <c r="D173" s="31">
        <v>193.6</v>
      </c>
      <c r="E173" s="31">
        <v>151.80000000000001</v>
      </c>
      <c r="F173" s="31">
        <v>206.7</v>
      </c>
      <c r="G173" s="31">
        <v>209</v>
      </c>
      <c r="H173" s="31">
        <v>209</v>
      </c>
      <c r="I173" s="31">
        <v>211.3</v>
      </c>
      <c r="J173" s="31">
        <v>1995.88</v>
      </c>
      <c r="K173" s="31">
        <v>1564.95</v>
      </c>
      <c r="L173" s="31">
        <v>2130.9299999999998</v>
      </c>
      <c r="M173" s="31">
        <v>2154.64</v>
      </c>
      <c r="N173" s="31">
        <v>2154.67</v>
      </c>
      <c r="O173" s="31">
        <v>2178.35</v>
      </c>
      <c r="P173" s="30">
        <v>5</v>
      </c>
      <c r="Q173" s="31">
        <v>11.7</v>
      </c>
      <c r="R173" s="31">
        <v>2340</v>
      </c>
    </row>
    <row r="174" spans="1:18" ht="36" customHeight="1" x14ac:dyDescent="0.2">
      <c r="A174" s="28" t="s">
        <v>186</v>
      </c>
      <c r="B174" s="29">
        <v>150</v>
      </c>
      <c r="C174" s="30">
        <v>5167</v>
      </c>
      <c r="D174" s="31">
        <v>9816</v>
      </c>
      <c r="E174" s="31">
        <v>7679.5</v>
      </c>
      <c r="F174" s="31">
        <v>10046.4</v>
      </c>
      <c r="G174" s="31">
        <v>10068.1</v>
      </c>
      <c r="H174" s="31">
        <v>10068.1</v>
      </c>
      <c r="I174" s="31">
        <v>10215</v>
      </c>
      <c r="J174" s="31">
        <v>1899.75</v>
      </c>
      <c r="K174" s="31">
        <v>1486.26</v>
      </c>
      <c r="L174" s="31">
        <v>1944.34</v>
      </c>
      <c r="M174" s="31">
        <v>1948.54</v>
      </c>
      <c r="N174" s="31">
        <v>1948.54</v>
      </c>
      <c r="O174" s="31">
        <v>1976.97</v>
      </c>
      <c r="P174" s="30">
        <v>63</v>
      </c>
      <c r="Q174" s="31">
        <v>196.3</v>
      </c>
      <c r="R174" s="31">
        <v>3115.87</v>
      </c>
    </row>
    <row r="175" spans="1:18" ht="11.25" customHeight="1" x14ac:dyDescent="0.2">
      <c r="A175" s="28" t="s">
        <v>187</v>
      </c>
      <c r="B175" s="29">
        <v>151</v>
      </c>
      <c r="C175" s="30">
        <v>2708</v>
      </c>
      <c r="D175" s="31">
        <v>4294.8</v>
      </c>
      <c r="E175" s="31">
        <v>3213.7</v>
      </c>
      <c r="F175" s="31">
        <v>4578.7</v>
      </c>
      <c r="G175" s="31">
        <v>4578.7</v>
      </c>
      <c r="H175" s="31">
        <v>4578.7</v>
      </c>
      <c r="I175" s="31">
        <v>4637.5</v>
      </c>
      <c r="J175" s="31">
        <v>1585.97</v>
      </c>
      <c r="K175" s="31">
        <v>1186.74</v>
      </c>
      <c r="L175" s="31">
        <v>1690.81</v>
      </c>
      <c r="M175" s="31">
        <v>1690.81</v>
      </c>
      <c r="N175" s="31">
        <v>1690.81</v>
      </c>
      <c r="O175" s="31">
        <v>1712.52</v>
      </c>
      <c r="P175" s="30">
        <v>66</v>
      </c>
      <c r="Q175" s="31">
        <v>128.9</v>
      </c>
      <c r="R175" s="31">
        <v>1953.03</v>
      </c>
    </row>
    <row r="176" spans="1:18" ht="11.25" customHeight="1" x14ac:dyDescent="0.2">
      <c r="A176" s="28" t="s">
        <v>188</v>
      </c>
      <c r="B176" s="29">
        <v>152</v>
      </c>
      <c r="C176" s="30">
        <v>2108</v>
      </c>
      <c r="D176" s="31">
        <v>7595</v>
      </c>
      <c r="E176" s="31">
        <v>7311.1</v>
      </c>
      <c r="F176" s="31">
        <v>7771.3</v>
      </c>
      <c r="G176" s="31">
        <v>7786.2</v>
      </c>
      <c r="H176" s="31">
        <v>7786.2</v>
      </c>
      <c r="I176" s="31">
        <v>8231.9</v>
      </c>
      <c r="J176" s="31">
        <v>3602.94</v>
      </c>
      <c r="K176" s="31">
        <v>3468.26</v>
      </c>
      <c r="L176" s="31">
        <v>3686.57</v>
      </c>
      <c r="M176" s="31">
        <v>3693.64</v>
      </c>
      <c r="N176" s="31">
        <v>3693.64</v>
      </c>
      <c r="O176" s="31">
        <v>3905.08</v>
      </c>
      <c r="P176" s="30">
        <v>161</v>
      </c>
      <c r="Q176" s="31">
        <v>710.5</v>
      </c>
      <c r="R176" s="31">
        <v>4413.04</v>
      </c>
    </row>
    <row r="177" spans="1:19" ht="11.25" customHeight="1" x14ac:dyDescent="0.2">
      <c r="A177" s="28" t="s">
        <v>189</v>
      </c>
      <c r="B177" s="29">
        <v>153</v>
      </c>
      <c r="C177" s="30">
        <v>290</v>
      </c>
      <c r="D177" s="31">
        <v>1345.1</v>
      </c>
      <c r="E177" s="31">
        <v>1228.8</v>
      </c>
      <c r="F177" s="31">
        <v>1347.8</v>
      </c>
      <c r="G177" s="31">
        <v>1359.1</v>
      </c>
      <c r="H177" s="31">
        <v>1359.1</v>
      </c>
      <c r="I177" s="31">
        <v>1363.9</v>
      </c>
      <c r="J177" s="31">
        <v>4638.28</v>
      </c>
      <c r="K177" s="31">
        <v>4237.24</v>
      </c>
      <c r="L177" s="31">
        <v>4647.59</v>
      </c>
      <c r="M177" s="31">
        <v>4686.55</v>
      </c>
      <c r="N177" s="31">
        <v>4686.55</v>
      </c>
      <c r="O177" s="31">
        <v>4703.1000000000004</v>
      </c>
      <c r="P177" s="30">
        <v>1</v>
      </c>
      <c r="Q177" s="31">
        <v>8.6999999999999993</v>
      </c>
      <c r="R177" s="31">
        <v>8700</v>
      </c>
    </row>
    <row r="178" spans="1:19" ht="22.5" customHeight="1" x14ac:dyDescent="0.2">
      <c r="A178" s="51" t="s">
        <v>154</v>
      </c>
      <c r="B178" s="29">
        <v>154</v>
      </c>
      <c r="C178" s="30">
        <v>38</v>
      </c>
      <c r="D178" s="31">
        <v>183.4</v>
      </c>
      <c r="E178" s="31">
        <v>168.6</v>
      </c>
      <c r="F178" s="31">
        <v>183.6</v>
      </c>
      <c r="G178" s="31">
        <v>184.9</v>
      </c>
      <c r="H178" s="31">
        <v>184.9</v>
      </c>
      <c r="I178" s="31">
        <v>185.1</v>
      </c>
      <c r="J178" s="31">
        <v>4826.32</v>
      </c>
      <c r="K178" s="31">
        <v>4436.84</v>
      </c>
      <c r="L178" s="31">
        <v>4831.58</v>
      </c>
      <c r="M178" s="31">
        <v>4865.79</v>
      </c>
      <c r="N178" s="31">
        <v>4865.79</v>
      </c>
      <c r="O178" s="31">
        <v>4871.05</v>
      </c>
      <c r="P178" s="30">
        <v>1</v>
      </c>
      <c r="Q178" s="31">
        <v>8.6999999999999993</v>
      </c>
      <c r="R178" s="31">
        <v>8700</v>
      </c>
    </row>
    <row r="179" spans="1:19" ht="11.25" customHeight="1" x14ac:dyDescent="0.2">
      <c r="A179" s="39" t="s">
        <v>95</v>
      </c>
      <c r="B179" s="29">
        <v>155</v>
      </c>
      <c r="C179" s="30">
        <v>150</v>
      </c>
      <c r="D179" s="31">
        <v>790.2</v>
      </c>
      <c r="E179" s="31">
        <v>724.3</v>
      </c>
      <c r="F179" s="31">
        <v>792.2</v>
      </c>
      <c r="G179" s="31">
        <v>799.7</v>
      </c>
      <c r="H179" s="31">
        <v>799.7</v>
      </c>
      <c r="I179" s="31">
        <v>801.8</v>
      </c>
      <c r="J179" s="31">
        <v>5268</v>
      </c>
      <c r="K179" s="31">
        <v>4828.67</v>
      </c>
      <c r="L179" s="31">
        <v>5281.33</v>
      </c>
      <c r="M179" s="31">
        <v>5331.33</v>
      </c>
      <c r="N179" s="31">
        <v>5331.33</v>
      </c>
      <c r="O179" s="31">
        <v>5345.33</v>
      </c>
      <c r="P179" s="30">
        <v>0</v>
      </c>
      <c r="Q179" s="31">
        <v>0</v>
      </c>
      <c r="R179" s="31">
        <v>0</v>
      </c>
    </row>
    <row r="180" spans="1:19" ht="11.25" customHeight="1" x14ac:dyDescent="0.2">
      <c r="A180" s="39" t="s">
        <v>96</v>
      </c>
      <c r="B180" s="29">
        <v>156</v>
      </c>
      <c r="C180" s="30">
        <v>102</v>
      </c>
      <c r="D180" s="31">
        <v>371.5</v>
      </c>
      <c r="E180" s="31">
        <v>335.9</v>
      </c>
      <c r="F180" s="31">
        <v>372</v>
      </c>
      <c r="G180" s="31">
        <v>374.5</v>
      </c>
      <c r="H180" s="31">
        <v>374.5</v>
      </c>
      <c r="I180" s="31">
        <v>377</v>
      </c>
      <c r="J180" s="31">
        <v>3642.16</v>
      </c>
      <c r="K180" s="31">
        <v>3293.14</v>
      </c>
      <c r="L180" s="31">
        <v>3647.06</v>
      </c>
      <c r="M180" s="31">
        <v>3671.57</v>
      </c>
      <c r="N180" s="31">
        <v>3671.57</v>
      </c>
      <c r="O180" s="31">
        <v>3696.08</v>
      </c>
      <c r="P180" s="30">
        <v>0</v>
      </c>
      <c r="Q180" s="31">
        <v>0</v>
      </c>
      <c r="R180" s="31">
        <v>0</v>
      </c>
    </row>
    <row r="181" spans="1:19" ht="22.5" customHeight="1" x14ac:dyDescent="0.2">
      <c r="A181" s="28" t="s">
        <v>190</v>
      </c>
      <c r="B181" s="29">
        <v>157</v>
      </c>
      <c r="C181" s="30">
        <v>8</v>
      </c>
      <c r="D181" s="31">
        <v>107.6</v>
      </c>
      <c r="E181" s="31">
        <v>87.2</v>
      </c>
      <c r="F181" s="31">
        <v>107.6</v>
      </c>
      <c r="G181" s="31">
        <v>107.6</v>
      </c>
      <c r="H181" s="31">
        <v>107.6</v>
      </c>
      <c r="I181" s="31">
        <v>108</v>
      </c>
      <c r="J181" s="31">
        <v>13450</v>
      </c>
      <c r="K181" s="31">
        <v>10900</v>
      </c>
      <c r="L181" s="31">
        <v>13450</v>
      </c>
      <c r="M181" s="31">
        <v>13450</v>
      </c>
      <c r="N181" s="31">
        <v>13450</v>
      </c>
      <c r="O181" s="31">
        <v>13500</v>
      </c>
      <c r="P181" s="30">
        <v>0</v>
      </c>
      <c r="Q181" s="31">
        <v>0</v>
      </c>
      <c r="R181" s="31">
        <v>0</v>
      </c>
    </row>
    <row r="182" spans="1:19" ht="11.25" customHeight="1" x14ac:dyDescent="0.2">
      <c r="A182" s="28" t="s">
        <v>169</v>
      </c>
      <c r="B182" s="29">
        <v>158</v>
      </c>
      <c r="C182" s="30">
        <v>282</v>
      </c>
      <c r="D182" s="31">
        <v>1237.5</v>
      </c>
      <c r="E182" s="31">
        <v>1141.5999999999999</v>
      </c>
      <c r="F182" s="31">
        <v>1240.2</v>
      </c>
      <c r="G182" s="31">
        <v>1251.5</v>
      </c>
      <c r="H182" s="31">
        <v>1251.5</v>
      </c>
      <c r="I182" s="31">
        <v>1255.9000000000001</v>
      </c>
      <c r="J182" s="31">
        <v>4388.3</v>
      </c>
      <c r="K182" s="31">
        <v>4048.23</v>
      </c>
      <c r="L182" s="31">
        <v>4397.87</v>
      </c>
      <c r="M182" s="31">
        <v>4437.9399999999996</v>
      </c>
      <c r="N182" s="31">
        <v>4437.9399999999996</v>
      </c>
      <c r="O182" s="31">
        <v>4453.55</v>
      </c>
      <c r="P182" s="30">
        <v>1</v>
      </c>
      <c r="Q182" s="31">
        <v>8.6999999999999993</v>
      </c>
      <c r="R182" s="31">
        <v>8700</v>
      </c>
    </row>
    <row r="183" spans="1:19" ht="87.75" customHeight="1" x14ac:dyDescent="0.2">
      <c r="A183" s="28" t="s">
        <v>191</v>
      </c>
      <c r="B183" s="29">
        <v>159</v>
      </c>
      <c r="C183" s="30">
        <v>3568</v>
      </c>
      <c r="D183" s="31">
        <v>6002.6</v>
      </c>
      <c r="E183" s="31">
        <v>3108.2</v>
      </c>
      <c r="F183" s="31">
        <v>6778.2</v>
      </c>
      <c r="G183" s="31">
        <v>6805.9</v>
      </c>
      <c r="H183" s="31">
        <v>6844.9</v>
      </c>
      <c r="I183" s="31">
        <v>6903.3</v>
      </c>
      <c r="J183" s="31">
        <v>1682.34</v>
      </c>
      <c r="K183" s="31">
        <v>871.13</v>
      </c>
      <c r="L183" s="31">
        <v>1899.72</v>
      </c>
      <c r="M183" s="31">
        <v>1907.48</v>
      </c>
      <c r="N183" s="31">
        <v>1918.41</v>
      </c>
      <c r="O183" s="31">
        <v>1934.78</v>
      </c>
      <c r="P183" s="30">
        <v>322</v>
      </c>
      <c r="Q183" s="31">
        <v>616.70000000000005</v>
      </c>
      <c r="R183" s="31">
        <v>1915.22</v>
      </c>
    </row>
    <row r="184" spans="1:19" ht="25.5" customHeight="1" x14ac:dyDescent="0.2">
      <c r="A184" s="28" t="s">
        <v>192</v>
      </c>
      <c r="B184" s="29">
        <v>160</v>
      </c>
      <c r="C184" s="30">
        <v>5184</v>
      </c>
      <c r="D184" s="31">
        <v>0</v>
      </c>
      <c r="E184" s="31">
        <v>0</v>
      </c>
      <c r="F184" s="31">
        <v>0</v>
      </c>
      <c r="G184" s="31">
        <v>0</v>
      </c>
      <c r="H184" s="31">
        <v>0</v>
      </c>
      <c r="I184" s="31">
        <v>0</v>
      </c>
      <c r="J184" s="31">
        <v>0</v>
      </c>
      <c r="K184" s="31">
        <v>0</v>
      </c>
      <c r="L184" s="31">
        <v>0</v>
      </c>
      <c r="M184" s="31">
        <v>0</v>
      </c>
      <c r="N184" s="31">
        <v>0</v>
      </c>
      <c r="O184" s="31">
        <v>0</v>
      </c>
      <c r="P184" s="30">
        <v>545</v>
      </c>
      <c r="Q184" s="31">
        <v>0</v>
      </c>
      <c r="R184" s="31">
        <v>0</v>
      </c>
    </row>
    <row r="185" spans="1:19" ht="12" customHeight="1" x14ac:dyDescent="0.2">
      <c r="A185" s="28" t="s">
        <v>193</v>
      </c>
      <c r="B185" s="29">
        <v>1601</v>
      </c>
      <c r="C185" s="30">
        <v>5111</v>
      </c>
      <c r="D185" s="31">
        <v>0</v>
      </c>
      <c r="E185" s="31">
        <v>0</v>
      </c>
      <c r="F185" s="31">
        <v>0</v>
      </c>
      <c r="G185" s="31">
        <v>0</v>
      </c>
      <c r="H185" s="31">
        <v>0</v>
      </c>
      <c r="I185" s="31">
        <v>0</v>
      </c>
      <c r="J185" s="31">
        <v>0</v>
      </c>
      <c r="K185" s="31">
        <v>0</v>
      </c>
      <c r="L185" s="31">
        <v>0</v>
      </c>
      <c r="M185" s="31">
        <v>0</v>
      </c>
      <c r="N185" s="31">
        <v>0</v>
      </c>
      <c r="O185" s="31">
        <v>0</v>
      </c>
      <c r="P185" s="30">
        <v>543</v>
      </c>
      <c r="Q185" s="31">
        <v>0</v>
      </c>
      <c r="R185" s="31">
        <v>0</v>
      </c>
    </row>
    <row r="186" spans="1:19" ht="33.75" customHeight="1" x14ac:dyDescent="0.2">
      <c r="A186" s="28" t="s">
        <v>194</v>
      </c>
      <c r="B186" s="29">
        <v>165</v>
      </c>
      <c r="C186" s="30">
        <v>1185</v>
      </c>
      <c r="D186" s="31">
        <v>2726.9</v>
      </c>
      <c r="E186" s="31">
        <v>1755.6</v>
      </c>
      <c r="F186" s="31">
        <v>2735.7</v>
      </c>
      <c r="G186" s="31">
        <v>2737.5</v>
      </c>
      <c r="H186" s="31">
        <v>2738.5</v>
      </c>
      <c r="I186" s="31">
        <v>2739</v>
      </c>
      <c r="J186" s="31">
        <v>2301.1799999999998</v>
      </c>
      <c r="K186" s="31">
        <v>1481.52</v>
      </c>
      <c r="L186" s="31">
        <v>2308.61</v>
      </c>
      <c r="M186" s="31">
        <v>2310.13</v>
      </c>
      <c r="N186" s="31">
        <v>2310.9699999999998</v>
      </c>
      <c r="O186" s="31">
        <v>2311.39</v>
      </c>
      <c r="P186" s="30">
        <v>1</v>
      </c>
      <c r="Q186" s="31">
        <v>1.5</v>
      </c>
      <c r="R186" s="31">
        <v>1497</v>
      </c>
    </row>
    <row r="187" spans="1:19" ht="11.25" customHeight="1" x14ac:dyDescent="0.2">
      <c r="A187" s="32" t="s">
        <v>195</v>
      </c>
      <c r="B187" s="55">
        <v>166</v>
      </c>
      <c r="C187" s="30">
        <v>6790</v>
      </c>
      <c r="D187" s="31">
        <v>15750.6</v>
      </c>
      <c r="E187" s="31">
        <v>11505.9</v>
      </c>
      <c r="F187" s="31">
        <v>16224.1</v>
      </c>
      <c r="G187" s="31">
        <v>16285.5</v>
      </c>
      <c r="H187" s="31">
        <v>16310.7</v>
      </c>
      <c r="I187" s="31">
        <v>16377.7</v>
      </c>
      <c r="J187" s="31">
        <v>2319.6799999999998</v>
      </c>
      <c r="K187" s="31">
        <v>1694.54</v>
      </c>
      <c r="L187" s="31">
        <v>2389.41</v>
      </c>
      <c r="M187" s="31">
        <v>2398.4499999999998</v>
      </c>
      <c r="N187" s="31">
        <v>2402.16</v>
      </c>
      <c r="O187" s="31">
        <v>2412.0300000000002</v>
      </c>
      <c r="P187" s="30">
        <v>209</v>
      </c>
      <c r="Q187" s="31">
        <v>446.9</v>
      </c>
      <c r="R187" s="31">
        <v>2138.2800000000002</v>
      </c>
    </row>
    <row r="188" spans="1:19" ht="56.25" customHeight="1" x14ac:dyDescent="0.2">
      <c r="A188" s="56" t="s">
        <v>196</v>
      </c>
      <c r="B188" s="57">
        <v>1661</v>
      </c>
      <c r="C188" s="30">
        <v>1339</v>
      </c>
      <c r="D188" s="31">
        <v>3932.4</v>
      </c>
      <c r="E188" s="31">
        <v>3357.9</v>
      </c>
      <c r="F188" s="31">
        <v>3938.5</v>
      </c>
      <c r="G188" s="31">
        <v>3938.6</v>
      </c>
      <c r="H188" s="31">
        <v>3938.6</v>
      </c>
      <c r="I188" s="31">
        <v>4293.1000000000004</v>
      </c>
      <c r="J188" s="31">
        <v>2936.82</v>
      </c>
      <c r="K188" s="31">
        <v>2507.77</v>
      </c>
      <c r="L188" s="31">
        <v>2941.37</v>
      </c>
      <c r="M188" s="31">
        <v>2941.45</v>
      </c>
      <c r="N188" s="31">
        <v>2941.45</v>
      </c>
      <c r="O188" s="31">
        <v>3206.2</v>
      </c>
      <c r="P188" s="30">
        <v>298</v>
      </c>
      <c r="Q188" s="31">
        <v>1139.7</v>
      </c>
      <c r="R188" s="31">
        <v>3824.5</v>
      </c>
    </row>
    <row r="189" spans="1:19" ht="13.5" customHeight="1" x14ac:dyDescent="0.2">
      <c r="A189" s="100" t="s">
        <v>197</v>
      </c>
      <c r="B189" s="100"/>
      <c r="C189" s="100"/>
      <c r="D189" s="100"/>
      <c r="E189" s="100"/>
      <c r="F189" s="100"/>
      <c r="G189" s="100"/>
      <c r="H189" s="100"/>
      <c r="I189" s="100"/>
      <c r="J189" s="100"/>
      <c r="K189" s="100"/>
      <c r="L189" s="100"/>
      <c r="M189" s="100"/>
      <c r="N189" s="100"/>
      <c r="O189" s="100"/>
      <c r="P189"/>
      <c r="Q189"/>
      <c r="R189"/>
    </row>
    <row r="190" spans="1:19" ht="22.5" customHeight="1" x14ac:dyDescent="0.2">
      <c r="A190" s="28" t="s">
        <v>198</v>
      </c>
      <c r="B190" s="29">
        <v>167</v>
      </c>
      <c r="C190" s="30">
        <v>5132</v>
      </c>
      <c r="D190" s="31">
        <v>383.5</v>
      </c>
      <c r="E190" s="31">
        <v>283.5</v>
      </c>
      <c r="F190" s="31">
        <v>7781.5</v>
      </c>
      <c r="G190" s="31">
        <v>7784.8</v>
      </c>
      <c r="H190" s="31">
        <v>7804.5</v>
      </c>
      <c r="I190" s="31">
        <v>7820.28</v>
      </c>
      <c r="J190" s="31">
        <v>274.42</v>
      </c>
      <c r="K190" s="31">
        <v>215.19</v>
      </c>
      <c r="L190" s="31">
        <v>1551.45</v>
      </c>
      <c r="M190" s="31">
        <v>1553.7</v>
      </c>
      <c r="N190" s="31">
        <v>1558.58</v>
      </c>
      <c r="O190" s="31">
        <v>1561.2</v>
      </c>
      <c r="P190" s="30">
        <v>0</v>
      </c>
      <c r="Q190" s="31">
        <v>0</v>
      </c>
      <c r="R190" s="31">
        <v>0</v>
      </c>
      <c r="S190" s="20">
        <v>0</v>
      </c>
    </row>
    <row r="191" spans="1:19" ht="33.75" customHeight="1" x14ac:dyDescent="0.2">
      <c r="A191" s="28" t="s">
        <v>199</v>
      </c>
      <c r="B191" s="29">
        <v>168</v>
      </c>
      <c r="C191" s="30">
        <v>71</v>
      </c>
      <c r="D191" s="31">
        <v>99.2</v>
      </c>
      <c r="E191" s="31">
        <v>79.3</v>
      </c>
      <c r="F191" s="31">
        <v>127</v>
      </c>
      <c r="G191" s="31">
        <v>127.5</v>
      </c>
      <c r="H191" s="31">
        <v>128.1</v>
      </c>
      <c r="I191" s="31">
        <v>128.28</v>
      </c>
      <c r="J191" s="31">
        <v>1296.21</v>
      </c>
      <c r="K191" s="31">
        <v>1033.77</v>
      </c>
      <c r="L191" s="31">
        <v>1734.14</v>
      </c>
      <c r="M191" s="31">
        <v>1744.31</v>
      </c>
      <c r="N191" s="31">
        <v>1754.3</v>
      </c>
      <c r="O191" s="31">
        <v>1754.76</v>
      </c>
      <c r="P191" s="30">
        <v>0</v>
      </c>
      <c r="Q191" s="31">
        <v>0</v>
      </c>
      <c r="R191" s="31">
        <v>0</v>
      </c>
    </row>
    <row r="192" spans="1:19" ht="22.5" customHeight="1" x14ac:dyDescent="0.2">
      <c r="A192" s="51" t="s">
        <v>154</v>
      </c>
      <c r="B192" s="29">
        <v>169</v>
      </c>
      <c r="C192" s="30">
        <v>4</v>
      </c>
      <c r="D192" s="31">
        <v>9.6999999999999993</v>
      </c>
      <c r="E192" s="31">
        <v>7.7</v>
      </c>
      <c r="F192" s="31">
        <v>9.8000000000000007</v>
      </c>
      <c r="G192" s="31">
        <v>9.8000000000000007</v>
      </c>
      <c r="H192" s="31">
        <v>9.8000000000000007</v>
      </c>
      <c r="I192" s="31">
        <v>9.85</v>
      </c>
      <c r="J192" s="31">
        <v>2422.2199999999998</v>
      </c>
      <c r="K192" s="31">
        <v>1934.92</v>
      </c>
      <c r="L192" s="31">
        <v>2442.86</v>
      </c>
      <c r="M192" s="31">
        <v>2460.3200000000002</v>
      </c>
      <c r="N192" s="31">
        <v>2460.3200000000002</v>
      </c>
      <c r="O192" s="31">
        <v>2461.9</v>
      </c>
      <c r="P192" s="30">
        <v>0</v>
      </c>
      <c r="Q192" s="31">
        <v>0</v>
      </c>
      <c r="R192" s="31">
        <v>0</v>
      </c>
    </row>
    <row r="193" spans="1:18" ht="11.25" customHeight="1" x14ac:dyDescent="0.2">
      <c r="A193" s="39" t="s">
        <v>95</v>
      </c>
      <c r="B193" s="29">
        <v>170</v>
      </c>
      <c r="C193" s="30">
        <v>20</v>
      </c>
      <c r="D193" s="31">
        <v>41.3</v>
      </c>
      <c r="E193" s="31">
        <v>33.5</v>
      </c>
      <c r="F193" s="31">
        <v>42.8</v>
      </c>
      <c r="G193" s="31">
        <v>42.8</v>
      </c>
      <c r="H193" s="31">
        <v>42.8</v>
      </c>
      <c r="I193" s="31">
        <v>42.83</v>
      </c>
      <c r="J193" s="31">
        <v>2063.13</v>
      </c>
      <c r="K193" s="31">
        <v>1674.75</v>
      </c>
      <c r="L193" s="31">
        <v>2138.38</v>
      </c>
      <c r="M193" s="31">
        <v>2140.91</v>
      </c>
      <c r="N193" s="31">
        <v>2140.91</v>
      </c>
      <c r="O193" s="31">
        <v>2141.41</v>
      </c>
      <c r="P193" s="30">
        <v>0</v>
      </c>
      <c r="Q193" s="31">
        <v>0</v>
      </c>
      <c r="R193" s="31">
        <v>0</v>
      </c>
    </row>
    <row r="194" spans="1:18" ht="11.25" customHeight="1" x14ac:dyDescent="0.2">
      <c r="A194" s="39" t="s">
        <v>96</v>
      </c>
      <c r="B194" s="29">
        <v>171</v>
      </c>
      <c r="C194" s="30">
        <v>47</v>
      </c>
      <c r="D194" s="31">
        <v>48.2</v>
      </c>
      <c r="E194" s="31">
        <v>38.1</v>
      </c>
      <c r="F194" s="31">
        <v>74.400000000000006</v>
      </c>
      <c r="G194" s="31">
        <v>74.900000000000006</v>
      </c>
      <c r="H194" s="31">
        <v>75.5</v>
      </c>
      <c r="I194" s="31">
        <v>75.599999999999994</v>
      </c>
      <c r="J194" s="31">
        <v>1024.51</v>
      </c>
      <c r="K194" s="31">
        <v>809.63</v>
      </c>
      <c r="L194" s="31">
        <v>1582.07</v>
      </c>
      <c r="M194" s="31">
        <v>1593.41</v>
      </c>
      <c r="N194" s="31">
        <v>1606.71</v>
      </c>
      <c r="O194" s="31">
        <v>1607.07</v>
      </c>
      <c r="P194" s="30">
        <v>0</v>
      </c>
      <c r="Q194" s="31">
        <v>0</v>
      </c>
      <c r="R194" s="31">
        <v>0</v>
      </c>
    </row>
    <row r="195" spans="1:18" ht="22.5" customHeight="1" x14ac:dyDescent="0.2">
      <c r="A195" s="28" t="s">
        <v>200</v>
      </c>
      <c r="B195" s="29">
        <v>1711</v>
      </c>
      <c r="C195" s="30">
        <v>0</v>
      </c>
      <c r="D195" s="31">
        <v>0</v>
      </c>
      <c r="E195" s="31">
        <v>0</v>
      </c>
      <c r="F195" s="31">
        <v>0</v>
      </c>
      <c r="G195" s="31">
        <v>0</v>
      </c>
      <c r="H195" s="31">
        <v>0</v>
      </c>
      <c r="I195" s="31">
        <v>0</v>
      </c>
      <c r="J195" s="31">
        <v>0</v>
      </c>
      <c r="K195" s="31">
        <v>0</v>
      </c>
      <c r="L195" s="31">
        <v>0</v>
      </c>
      <c r="M195" s="31">
        <v>0</v>
      </c>
      <c r="N195" s="31">
        <v>0</v>
      </c>
      <c r="O195" s="31">
        <v>0</v>
      </c>
      <c r="P195" s="30">
        <v>0</v>
      </c>
      <c r="Q195" s="31">
        <v>0</v>
      </c>
      <c r="R195" s="31">
        <v>0</v>
      </c>
    </row>
    <row r="196" spans="1:18" ht="11.25" customHeight="1" x14ac:dyDescent="0.2">
      <c r="A196" s="28" t="s">
        <v>201</v>
      </c>
      <c r="B196" s="29">
        <v>172</v>
      </c>
      <c r="C196" s="30">
        <v>21</v>
      </c>
      <c r="D196" s="31">
        <v>22</v>
      </c>
      <c r="E196" s="31">
        <v>15.3</v>
      </c>
      <c r="F196" s="31">
        <v>33.1</v>
      </c>
      <c r="G196" s="31">
        <v>33.4</v>
      </c>
      <c r="H196" s="31">
        <v>33.4</v>
      </c>
      <c r="I196" s="31">
        <v>33.4</v>
      </c>
      <c r="J196" s="31">
        <v>1046.58</v>
      </c>
      <c r="K196" s="31">
        <v>730.43</v>
      </c>
      <c r="L196" s="31">
        <v>1578.26</v>
      </c>
      <c r="M196" s="31">
        <v>1591.93</v>
      </c>
      <c r="N196" s="31">
        <v>1591.93</v>
      </c>
      <c r="O196" s="31">
        <v>1592.34</v>
      </c>
      <c r="P196" s="30">
        <v>0</v>
      </c>
      <c r="Q196" s="31">
        <v>0</v>
      </c>
      <c r="R196" s="31">
        <v>0</v>
      </c>
    </row>
    <row r="197" spans="1:18" ht="55.5" customHeight="1" x14ac:dyDescent="0.2">
      <c r="A197" s="28" t="s">
        <v>202</v>
      </c>
      <c r="B197" s="29">
        <v>173</v>
      </c>
      <c r="C197" s="30">
        <v>57</v>
      </c>
      <c r="D197" s="31">
        <v>172.4</v>
      </c>
      <c r="E197" s="31">
        <v>110.4</v>
      </c>
      <c r="F197" s="31">
        <v>181.1</v>
      </c>
      <c r="G197" s="31">
        <v>181.1</v>
      </c>
      <c r="H197" s="31">
        <v>200.2</v>
      </c>
      <c r="I197" s="31">
        <v>202.7</v>
      </c>
      <c r="J197" s="31">
        <v>3024.56</v>
      </c>
      <c r="K197" s="31">
        <v>1936.84</v>
      </c>
      <c r="L197" s="31">
        <v>3177.19</v>
      </c>
      <c r="M197" s="31">
        <v>3177.19</v>
      </c>
      <c r="N197" s="31">
        <v>3512.28</v>
      </c>
      <c r="O197" s="31">
        <v>3556.14</v>
      </c>
      <c r="P197" s="30">
        <v>0</v>
      </c>
      <c r="Q197" s="31">
        <v>0</v>
      </c>
      <c r="R197" s="31">
        <v>0</v>
      </c>
    </row>
    <row r="198" spans="1:18" ht="22.5" customHeight="1" x14ac:dyDescent="0.2">
      <c r="A198" s="28" t="s">
        <v>203</v>
      </c>
      <c r="B198" s="29">
        <v>174</v>
      </c>
      <c r="C198" s="30">
        <v>47</v>
      </c>
      <c r="D198" s="31">
        <v>157.30000000000001</v>
      </c>
      <c r="E198" s="31">
        <v>98.8</v>
      </c>
      <c r="F198" s="31">
        <v>164.5</v>
      </c>
      <c r="G198" s="31">
        <v>164.5</v>
      </c>
      <c r="H198" s="31">
        <v>182.7</v>
      </c>
      <c r="I198" s="31">
        <v>185.2</v>
      </c>
      <c r="J198" s="31">
        <v>3346.81</v>
      </c>
      <c r="K198" s="31">
        <v>2102.13</v>
      </c>
      <c r="L198" s="31">
        <v>3500</v>
      </c>
      <c r="M198" s="31">
        <v>3500</v>
      </c>
      <c r="N198" s="31">
        <v>3887.23</v>
      </c>
      <c r="O198" s="31">
        <v>3940.43</v>
      </c>
      <c r="P198" s="30">
        <v>0</v>
      </c>
      <c r="Q198" s="31">
        <v>0</v>
      </c>
      <c r="R198" s="31">
        <v>0</v>
      </c>
    </row>
    <row r="199" spans="1:18" ht="11.25" customHeight="1" x14ac:dyDescent="0.2">
      <c r="A199" s="28" t="s">
        <v>161</v>
      </c>
      <c r="B199" s="29">
        <v>175</v>
      </c>
      <c r="C199" s="30">
        <v>8</v>
      </c>
      <c r="D199" s="31">
        <v>13.4</v>
      </c>
      <c r="E199" s="31">
        <v>10</v>
      </c>
      <c r="F199" s="31">
        <v>14.2</v>
      </c>
      <c r="G199" s="31">
        <v>14.2</v>
      </c>
      <c r="H199" s="31">
        <v>15.1</v>
      </c>
      <c r="I199" s="31">
        <v>15.1</v>
      </c>
      <c r="J199" s="31">
        <v>1675</v>
      </c>
      <c r="K199" s="31">
        <v>1250</v>
      </c>
      <c r="L199" s="31">
        <v>1775</v>
      </c>
      <c r="M199" s="31">
        <v>1775</v>
      </c>
      <c r="N199" s="31">
        <v>1887.5</v>
      </c>
      <c r="O199" s="31">
        <v>1887.5</v>
      </c>
      <c r="P199" s="30">
        <v>0</v>
      </c>
      <c r="Q199" s="31">
        <v>0</v>
      </c>
      <c r="R199" s="31">
        <v>0</v>
      </c>
    </row>
    <row r="200" spans="1:18" ht="11.25" customHeight="1" x14ac:dyDescent="0.2">
      <c r="A200" s="28" t="s">
        <v>204</v>
      </c>
      <c r="B200" s="29">
        <v>176</v>
      </c>
      <c r="C200" s="30">
        <v>2</v>
      </c>
      <c r="D200" s="31">
        <v>1.7</v>
      </c>
      <c r="E200" s="31">
        <v>1.6</v>
      </c>
      <c r="F200" s="31">
        <v>2.4</v>
      </c>
      <c r="G200" s="31">
        <v>2.4</v>
      </c>
      <c r="H200" s="31">
        <v>2.4</v>
      </c>
      <c r="I200" s="31">
        <v>2.4</v>
      </c>
      <c r="J200" s="31">
        <v>850</v>
      </c>
      <c r="K200" s="31">
        <v>800</v>
      </c>
      <c r="L200" s="31">
        <v>1200</v>
      </c>
      <c r="M200" s="31">
        <v>1200</v>
      </c>
      <c r="N200" s="31">
        <v>1200</v>
      </c>
      <c r="O200" s="31">
        <v>1200</v>
      </c>
      <c r="P200" s="30">
        <v>0</v>
      </c>
      <c r="Q200" s="31">
        <v>0</v>
      </c>
      <c r="R200" s="31">
        <v>0</v>
      </c>
    </row>
    <row r="201" spans="1:18" ht="22.5" customHeight="1" x14ac:dyDescent="0.2">
      <c r="A201" s="28" t="s">
        <v>205</v>
      </c>
      <c r="B201" s="29">
        <v>177</v>
      </c>
      <c r="C201" s="30">
        <v>12</v>
      </c>
      <c r="D201" s="31">
        <v>28.8</v>
      </c>
      <c r="E201" s="31">
        <v>20.3</v>
      </c>
      <c r="F201" s="31">
        <v>32</v>
      </c>
      <c r="G201" s="31">
        <v>32</v>
      </c>
      <c r="H201" s="31">
        <v>35.6</v>
      </c>
      <c r="I201" s="31">
        <v>36</v>
      </c>
      <c r="J201" s="31">
        <v>2400</v>
      </c>
      <c r="K201" s="31">
        <v>1691.67</v>
      </c>
      <c r="L201" s="31">
        <v>2666.67</v>
      </c>
      <c r="M201" s="31">
        <v>2666.67</v>
      </c>
      <c r="N201" s="31">
        <v>2966.67</v>
      </c>
      <c r="O201" s="31">
        <v>3000</v>
      </c>
      <c r="P201" s="30">
        <v>0</v>
      </c>
      <c r="Q201" s="31">
        <v>0</v>
      </c>
      <c r="R201" s="31">
        <v>0</v>
      </c>
    </row>
    <row r="202" spans="1:18" ht="25.5" customHeight="1" x14ac:dyDescent="0.2">
      <c r="A202" s="28" t="s">
        <v>206</v>
      </c>
      <c r="B202" s="29">
        <v>178</v>
      </c>
      <c r="C202" s="30">
        <v>5004</v>
      </c>
      <c r="D202" s="31">
        <v>111.9</v>
      </c>
      <c r="E202" s="31">
        <v>93.8</v>
      </c>
      <c r="F202" s="31">
        <v>7473.4</v>
      </c>
      <c r="G202" s="31">
        <v>7476.2</v>
      </c>
      <c r="H202" s="31">
        <v>7476.2</v>
      </c>
      <c r="I202" s="31">
        <v>7489.3</v>
      </c>
      <c r="J202" s="31">
        <v>22.36</v>
      </c>
      <c r="K202" s="31">
        <v>18.75</v>
      </c>
      <c r="L202" s="31">
        <v>1497</v>
      </c>
      <c r="M202" s="31">
        <v>1497</v>
      </c>
      <c r="N202" s="31">
        <v>1497</v>
      </c>
      <c r="O202" s="31">
        <v>1497</v>
      </c>
      <c r="P202" s="30">
        <v>0</v>
      </c>
      <c r="Q202" s="31">
        <v>0</v>
      </c>
      <c r="R202" s="31">
        <v>0</v>
      </c>
    </row>
    <row r="203" spans="1:18" ht="22.5" customHeight="1" x14ac:dyDescent="0.2">
      <c r="A203" s="28" t="s">
        <v>207</v>
      </c>
      <c r="B203" s="29">
        <v>179</v>
      </c>
      <c r="C203" s="30">
        <v>4298</v>
      </c>
      <c r="D203" s="31">
        <v>89</v>
      </c>
      <c r="E203" s="31">
        <v>80</v>
      </c>
      <c r="F203" s="31">
        <v>6433.9</v>
      </c>
      <c r="G203" s="31">
        <v>6436.7</v>
      </c>
      <c r="H203" s="31">
        <v>6436.7</v>
      </c>
      <c r="I203" s="31">
        <v>6436.8</v>
      </c>
      <c r="J203" s="31">
        <v>20.71</v>
      </c>
      <c r="K203" s="31">
        <v>18.61</v>
      </c>
      <c r="L203" s="31">
        <v>1497</v>
      </c>
      <c r="M203" s="31">
        <v>1497</v>
      </c>
      <c r="N203" s="31">
        <v>1497</v>
      </c>
      <c r="O203" s="31">
        <v>1497</v>
      </c>
      <c r="P203" s="30">
        <v>0</v>
      </c>
      <c r="Q203" s="31">
        <v>0</v>
      </c>
      <c r="R203" s="31">
        <v>0</v>
      </c>
    </row>
    <row r="204" spans="1:18" ht="22.5" customHeight="1" x14ac:dyDescent="0.2">
      <c r="A204" s="51" t="s">
        <v>154</v>
      </c>
      <c r="B204" s="29">
        <v>180</v>
      </c>
      <c r="C204" s="30">
        <v>45</v>
      </c>
      <c r="D204" s="31">
        <v>2.1</v>
      </c>
      <c r="E204" s="31">
        <v>2</v>
      </c>
      <c r="F204" s="31">
        <v>67.400000000000006</v>
      </c>
      <c r="G204" s="31">
        <v>67.400000000000006</v>
      </c>
      <c r="H204" s="31">
        <v>67.400000000000006</v>
      </c>
      <c r="I204" s="31">
        <v>67.400000000000006</v>
      </c>
      <c r="J204" s="31">
        <v>46.67</v>
      </c>
      <c r="K204" s="31">
        <v>44.44</v>
      </c>
      <c r="L204" s="31">
        <v>1497</v>
      </c>
      <c r="M204" s="31">
        <v>1497</v>
      </c>
      <c r="N204" s="31">
        <v>1497</v>
      </c>
      <c r="O204" s="31">
        <v>1497</v>
      </c>
      <c r="P204" s="30">
        <v>0</v>
      </c>
      <c r="Q204" s="31">
        <v>0</v>
      </c>
      <c r="R204" s="31">
        <v>0</v>
      </c>
    </row>
    <row r="205" spans="1:18" ht="11.25" customHeight="1" x14ac:dyDescent="0.2">
      <c r="A205" s="39" t="s">
        <v>95</v>
      </c>
      <c r="B205" s="29">
        <v>181</v>
      </c>
      <c r="C205" s="30">
        <v>2792</v>
      </c>
      <c r="D205" s="31">
        <v>69.7</v>
      </c>
      <c r="E205" s="31">
        <v>61.8</v>
      </c>
      <c r="F205" s="31">
        <v>4180.3999999999996</v>
      </c>
      <c r="G205" s="31">
        <v>4180.3999999999996</v>
      </c>
      <c r="H205" s="31">
        <v>4180.3999999999996</v>
      </c>
      <c r="I205" s="31">
        <v>4180.3999999999996</v>
      </c>
      <c r="J205" s="31">
        <v>24.96</v>
      </c>
      <c r="K205" s="31">
        <v>22.13</v>
      </c>
      <c r="L205" s="31">
        <v>1497</v>
      </c>
      <c r="M205" s="31">
        <v>1497</v>
      </c>
      <c r="N205" s="31">
        <v>1497</v>
      </c>
      <c r="O205" s="31">
        <v>1497</v>
      </c>
      <c r="P205" s="30">
        <v>0</v>
      </c>
      <c r="Q205" s="31">
        <v>0</v>
      </c>
      <c r="R205" s="31">
        <v>0</v>
      </c>
    </row>
    <row r="206" spans="1:18" ht="11.25" customHeight="1" x14ac:dyDescent="0.2">
      <c r="A206" s="39" t="s">
        <v>96</v>
      </c>
      <c r="B206" s="29">
        <v>182</v>
      </c>
      <c r="C206" s="30">
        <v>1461</v>
      </c>
      <c r="D206" s="31">
        <v>17.2</v>
      </c>
      <c r="E206" s="31">
        <v>16.2</v>
      </c>
      <c r="F206" s="31">
        <v>2186.1</v>
      </c>
      <c r="G206" s="31">
        <v>2188.9</v>
      </c>
      <c r="H206" s="31">
        <v>2188.9</v>
      </c>
      <c r="I206" s="31">
        <v>2189</v>
      </c>
      <c r="J206" s="31">
        <v>11.77</v>
      </c>
      <c r="K206" s="31">
        <v>11.09</v>
      </c>
      <c r="L206" s="31">
        <v>1497</v>
      </c>
      <c r="M206" s="31">
        <v>1497</v>
      </c>
      <c r="N206" s="31">
        <v>1497</v>
      </c>
      <c r="O206" s="31">
        <v>1497</v>
      </c>
      <c r="P206" s="30">
        <v>0</v>
      </c>
      <c r="Q206" s="31">
        <v>0</v>
      </c>
      <c r="R206" s="31">
        <v>0</v>
      </c>
    </row>
    <row r="207" spans="1:18" ht="11.25" customHeight="1" x14ac:dyDescent="0.2">
      <c r="A207" s="39" t="s">
        <v>208</v>
      </c>
      <c r="B207" s="29">
        <v>183</v>
      </c>
      <c r="C207" s="30">
        <v>67</v>
      </c>
      <c r="D207" s="31">
        <v>3.4</v>
      </c>
      <c r="E207" s="31">
        <v>1.4</v>
      </c>
      <c r="F207" s="31">
        <v>100.3</v>
      </c>
      <c r="G207" s="31">
        <v>100.3</v>
      </c>
      <c r="H207" s="31">
        <v>100.3</v>
      </c>
      <c r="I207" s="31">
        <v>100.3</v>
      </c>
      <c r="J207" s="31">
        <v>50.75</v>
      </c>
      <c r="K207" s="31">
        <v>20.9</v>
      </c>
      <c r="L207" s="31">
        <v>1497</v>
      </c>
      <c r="M207" s="31">
        <v>1497</v>
      </c>
      <c r="N207" s="31">
        <v>1497</v>
      </c>
      <c r="O207" s="31">
        <v>1497</v>
      </c>
      <c r="P207" s="30">
        <v>0</v>
      </c>
      <c r="Q207" s="31">
        <v>0</v>
      </c>
      <c r="R207" s="31">
        <v>0</v>
      </c>
    </row>
    <row r="208" spans="1:18" ht="22.5" customHeight="1" x14ac:dyDescent="0.2">
      <c r="A208" s="39" t="s">
        <v>209</v>
      </c>
      <c r="B208" s="29">
        <v>184</v>
      </c>
      <c r="C208" s="30">
        <v>491</v>
      </c>
      <c r="D208" s="31">
        <v>12.4</v>
      </c>
      <c r="E208" s="31">
        <v>10.1</v>
      </c>
      <c r="F208" s="31">
        <v>720</v>
      </c>
      <c r="G208" s="31">
        <v>720</v>
      </c>
      <c r="H208" s="31">
        <v>720</v>
      </c>
      <c r="I208" s="31">
        <v>732.9</v>
      </c>
      <c r="J208" s="31">
        <v>25.25</v>
      </c>
      <c r="K208" s="31">
        <v>20.57</v>
      </c>
      <c r="L208" s="31">
        <v>1497</v>
      </c>
      <c r="M208" s="31">
        <v>1497</v>
      </c>
      <c r="N208" s="31">
        <v>1497</v>
      </c>
      <c r="O208" s="31">
        <v>1497</v>
      </c>
      <c r="P208" s="30">
        <v>0</v>
      </c>
      <c r="Q208" s="31">
        <v>0</v>
      </c>
      <c r="R208" s="31">
        <v>0</v>
      </c>
    </row>
    <row r="209" spans="1:18" ht="22.5" customHeight="1" x14ac:dyDescent="0.2">
      <c r="A209" s="58" t="s">
        <v>154</v>
      </c>
      <c r="B209" s="29">
        <v>185</v>
      </c>
      <c r="C209" s="30">
        <v>34</v>
      </c>
      <c r="D209" s="31">
        <v>2.2999999999999998</v>
      </c>
      <c r="E209" s="31">
        <v>1.3</v>
      </c>
      <c r="F209" s="31">
        <v>50.9</v>
      </c>
      <c r="G209" s="31">
        <v>50.9</v>
      </c>
      <c r="H209" s="31">
        <v>50.9</v>
      </c>
      <c r="I209" s="31">
        <v>50.9</v>
      </c>
      <c r="J209" s="31">
        <v>67.650000000000006</v>
      </c>
      <c r="K209" s="31">
        <v>38.24</v>
      </c>
      <c r="L209" s="31">
        <v>1497</v>
      </c>
      <c r="M209" s="31">
        <v>1497</v>
      </c>
      <c r="N209" s="31">
        <v>1497</v>
      </c>
      <c r="O209" s="31">
        <v>1497</v>
      </c>
      <c r="P209" s="30">
        <v>0</v>
      </c>
      <c r="Q209" s="31">
        <v>0</v>
      </c>
      <c r="R209" s="31">
        <v>0</v>
      </c>
    </row>
    <row r="210" spans="1:18" ht="11.25" customHeight="1" x14ac:dyDescent="0.2">
      <c r="A210" s="59" t="s">
        <v>95</v>
      </c>
      <c r="B210" s="29">
        <v>186</v>
      </c>
      <c r="C210" s="30">
        <v>359</v>
      </c>
      <c r="D210" s="31">
        <v>8.8000000000000007</v>
      </c>
      <c r="E210" s="31">
        <v>7.7</v>
      </c>
      <c r="F210" s="31">
        <v>522.4</v>
      </c>
      <c r="G210" s="31">
        <v>522.4</v>
      </c>
      <c r="H210" s="31">
        <v>522.4</v>
      </c>
      <c r="I210" s="31">
        <v>535.29999999999995</v>
      </c>
      <c r="J210" s="31">
        <v>24.51</v>
      </c>
      <c r="K210" s="31">
        <v>22.08</v>
      </c>
      <c r="L210" s="31">
        <v>1497</v>
      </c>
      <c r="M210" s="31">
        <v>1497</v>
      </c>
      <c r="N210" s="31">
        <v>1497</v>
      </c>
      <c r="O210" s="31">
        <v>1497</v>
      </c>
      <c r="P210" s="30">
        <v>0</v>
      </c>
      <c r="Q210" s="31">
        <v>0</v>
      </c>
      <c r="R210" s="31">
        <v>0</v>
      </c>
    </row>
    <row r="211" spans="1:18" ht="11.25" customHeight="1" x14ac:dyDescent="0.2">
      <c r="A211" s="59" t="s">
        <v>96</v>
      </c>
      <c r="B211" s="29">
        <v>187</v>
      </c>
      <c r="C211" s="30">
        <v>98</v>
      </c>
      <c r="D211" s="31">
        <v>1.3</v>
      </c>
      <c r="E211" s="31">
        <v>1.1000000000000001</v>
      </c>
      <c r="F211" s="31">
        <v>146.69999999999999</v>
      </c>
      <c r="G211" s="31">
        <v>146.69999999999999</v>
      </c>
      <c r="H211" s="31">
        <v>146.69999999999999</v>
      </c>
      <c r="I211" s="31">
        <v>146.69999999999999</v>
      </c>
      <c r="J211" s="31">
        <v>13.27</v>
      </c>
      <c r="K211" s="31">
        <v>11.22</v>
      </c>
      <c r="L211" s="31">
        <v>1497</v>
      </c>
      <c r="M211" s="31">
        <v>1497</v>
      </c>
      <c r="N211" s="31">
        <v>1497</v>
      </c>
      <c r="O211" s="31">
        <v>1497</v>
      </c>
      <c r="P211" s="30">
        <v>0</v>
      </c>
      <c r="Q211" s="31">
        <v>0</v>
      </c>
      <c r="R211" s="31">
        <v>0</v>
      </c>
    </row>
    <row r="212" spans="1:18" ht="33.75" customHeight="1" x14ac:dyDescent="0.2">
      <c r="A212" s="28" t="s">
        <v>210</v>
      </c>
      <c r="B212" s="29">
        <v>188</v>
      </c>
      <c r="C212" s="30">
        <v>1202</v>
      </c>
      <c r="D212" s="31">
        <v>30.7</v>
      </c>
      <c r="E212" s="31">
        <v>27.2</v>
      </c>
      <c r="F212" s="31">
        <v>1799.3</v>
      </c>
      <c r="G212" s="31">
        <v>1799.3</v>
      </c>
      <c r="H212" s="31">
        <v>1799.3</v>
      </c>
      <c r="I212" s="31">
        <v>1799.3</v>
      </c>
      <c r="J212" s="31">
        <v>25.52</v>
      </c>
      <c r="K212" s="31">
        <v>22.66</v>
      </c>
      <c r="L212" s="31">
        <v>1497</v>
      </c>
      <c r="M212" s="31">
        <v>1497</v>
      </c>
      <c r="N212" s="31">
        <v>1497</v>
      </c>
      <c r="O212" s="31">
        <v>1497</v>
      </c>
      <c r="P212" s="30">
        <v>0</v>
      </c>
      <c r="Q212" s="31">
        <v>0</v>
      </c>
      <c r="R212" s="31">
        <v>0</v>
      </c>
    </row>
    <row r="213" spans="1:18" ht="11.25" customHeight="1" x14ac:dyDescent="0.2">
      <c r="A213" s="28" t="s">
        <v>211</v>
      </c>
      <c r="B213" s="29">
        <v>189</v>
      </c>
      <c r="C213" s="30">
        <v>1578</v>
      </c>
      <c r="D213" s="31">
        <v>37.799999999999997</v>
      </c>
      <c r="E213" s="31">
        <v>35.6</v>
      </c>
      <c r="F213" s="31">
        <v>2363.1</v>
      </c>
      <c r="G213" s="31">
        <v>2363.1</v>
      </c>
      <c r="H213" s="31">
        <v>2363.1</v>
      </c>
      <c r="I213" s="31">
        <v>2363.1</v>
      </c>
      <c r="J213" s="31">
        <v>23.94</v>
      </c>
      <c r="K213" s="31">
        <v>22.54</v>
      </c>
      <c r="L213" s="31">
        <v>1497</v>
      </c>
      <c r="M213" s="31">
        <v>1497</v>
      </c>
      <c r="N213" s="31">
        <v>1497</v>
      </c>
      <c r="O213" s="31">
        <v>1497</v>
      </c>
      <c r="P213" s="30">
        <v>0</v>
      </c>
      <c r="Q213" s="31">
        <v>0</v>
      </c>
      <c r="R213" s="31">
        <v>0</v>
      </c>
    </row>
    <row r="214" spans="1:18" ht="33.75" customHeight="1" x14ac:dyDescent="0.2">
      <c r="A214" s="28" t="s">
        <v>212</v>
      </c>
      <c r="B214" s="29">
        <v>190</v>
      </c>
      <c r="C214" s="30">
        <v>83</v>
      </c>
      <c r="D214" s="31">
        <v>5.3</v>
      </c>
      <c r="E214" s="31">
        <v>0.9</v>
      </c>
      <c r="F214" s="31">
        <v>124.3</v>
      </c>
      <c r="G214" s="31">
        <v>124.3</v>
      </c>
      <c r="H214" s="31">
        <v>124.3</v>
      </c>
      <c r="I214" s="31">
        <v>124.3</v>
      </c>
      <c r="J214" s="31">
        <v>63.29</v>
      </c>
      <c r="K214" s="31">
        <v>10.26</v>
      </c>
      <c r="L214" s="31">
        <v>1497</v>
      </c>
      <c r="M214" s="31">
        <v>1497</v>
      </c>
      <c r="N214" s="31">
        <v>1497</v>
      </c>
      <c r="O214" s="31">
        <v>1497</v>
      </c>
      <c r="P214" s="30">
        <v>0</v>
      </c>
      <c r="Q214" s="31">
        <v>0</v>
      </c>
      <c r="R214" s="31">
        <v>0</v>
      </c>
    </row>
    <row r="215" spans="1:18" ht="33.75" customHeight="1" x14ac:dyDescent="0.2">
      <c r="A215" s="28" t="s">
        <v>213</v>
      </c>
      <c r="B215" s="29">
        <v>191</v>
      </c>
      <c r="C215" s="30">
        <v>15</v>
      </c>
      <c r="D215" s="31">
        <v>0.9</v>
      </c>
      <c r="E215" s="31">
        <v>0.1</v>
      </c>
      <c r="F215" s="31">
        <v>22.5</v>
      </c>
      <c r="G215" s="31">
        <v>22.5</v>
      </c>
      <c r="H215" s="31">
        <v>22.5</v>
      </c>
      <c r="I215" s="31">
        <v>22.5</v>
      </c>
      <c r="J215" s="31">
        <v>59.77</v>
      </c>
      <c r="K215" s="31">
        <v>6.63</v>
      </c>
      <c r="L215" s="31">
        <v>1497</v>
      </c>
      <c r="M215" s="31">
        <v>1497</v>
      </c>
      <c r="N215" s="31">
        <v>1497</v>
      </c>
      <c r="O215" s="31">
        <v>1497</v>
      </c>
      <c r="P215" s="30">
        <v>0</v>
      </c>
      <c r="Q215" s="31">
        <v>0</v>
      </c>
      <c r="R215" s="31">
        <v>0</v>
      </c>
    </row>
    <row r="216" spans="1:18" ht="24.75" customHeight="1" x14ac:dyDescent="0.2">
      <c r="A216" s="28" t="s">
        <v>214</v>
      </c>
      <c r="B216" s="29">
        <v>192</v>
      </c>
      <c r="C216" s="30">
        <v>0</v>
      </c>
      <c r="D216" s="31">
        <v>0</v>
      </c>
      <c r="E216" s="31">
        <v>0</v>
      </c>
      <c r="F216" s="31">
        <v>0</v>
      </c>
      <c r="G216" s="31">
        <v>0</v>
      </c>
      <c r="H216" s="31">
        <v>0</v>
      </c>
      <c r="I216" s="31">
        <v>0</v>
      </c>
      <c r="J216" s="31">
        <v>0</v>
      </c>
      <c r="K216" s="31">
        <v>0</v>
      </c>
      <c r="L216" s="31">
        <v>0</v>
      </c>
      <c r="M216" s="31">
        <v>0</v>
      </c>
      <c r="N216" s="31">
        <v>0</v>
      </c>
      <c r="O216" s="31">
        <v>0</v>
      </c>
      <c r="P216" s="30">
        <v>0</v>
      </c>
      <c r="Q216" s="31">
        <v>0</v>
      </c>
      <c r="R216" s="31">
        <v>0</v>
      </c>
    </row>
    <row r="217" spans="1:18" ht="11.25" customHeight="1" x14ac:dyDescent="0.2">
      <c r="A217" s="28" t="s">
        <v>215</v>
      </c>
      <c r="B217" s="29">
        <v>193</v>
      </c>
      <c r="C217" s="30">
        <v>65</v>
      </c>
      <c r="D217" s="31">
        <v>1.8</v>
      </c>
      <c r="E217" s="31">
        <v>1.4</v>
      </c>
      <c r="F217" s="31">
        <v>94.9</v>
      </c>
      <c r="G217" s="31">
        <v>94.9</v>
      </c>
      <c r="H217" s="31">
        <v>94.9</v>
      </c>
      <c r="I217" s="31">
        <v>95</v>
      </c>
      <c r="J217" s="31">
        <v>27.69</v>
      </c>
      <c r="K217" s="31">
        <v>21.54</v>
      </c>
      <c r="L217" s="31">
        <v>1460</v>
      </c>
      <c r="M217" s="31">
        <v>1460</v>
      </c>
      <c r="N217" s="31">
        <v>1460</v>
      </c>
      <c r="O217" s="31">
        <v>1461.54</v>
      </c>
      <c r="P217" s="30">
        <v>0</v>
      </c>
      <c r="Q217" s="31">
        <v>0</v>
      </c>
      <c r="R217" s="31">
        <v>0</v>
      </c>
    </row>
    <row r="218" spans="1:18" ht="22.5" customHeight="1" x14ac:dyDescent="0.2">
      <c r="A218" s="28" t="s">
        <v>216</v>
      </c>
      <c r="B218" s="29">
        <v>194</v>
      </c>
      <c r="C218" s="30">
        <v>2656</v>
      </c>
      <c r="D218" s="31">
        <v>60</v>
      </c>
      <c r="E218" s="31">
        <v>51</v>
      </c>
      <c r="F218" s="31">
        <v>3974.9</v>
      </c>
      <c r="G218" s="31">
        <v>3977.8</v>
      </c>
      <c r="H218" s="31">
        <v>3977.8</v>
      </c>
      <c r="I218" s="31">
        <v>3977.9</v>
      </c>
      <c r="J218" s="31">
        <v>22.59</v>
      </c>
      <c r="K218" s="31">
        <v>19.2</v>
      </c>
      <c r="L218" s="31">
        <v>1497</v>
      </c>
      <c r="M218" s="31">
        <v>1497</v>
      </c>
      <c r="N218" s="31">
        <v>1497</v>
      </c>
      <c r="O218" s="31">
        <v>1497</v>
      </c>
      <c r="P218" s="30">
        <v>0</v>
      </c>
      <c r="Q218" s="31">
        <v>0</v>
      </c>
      <c r="R218" s="31">
        <v>0</v>
      </c>
    </row>
    <row r="219" spans="1:18" ht="14.25" customHeight="1" x14ac:dyDescent="0.2">
      <c r="A219" s="100" t="s">
        <v>217</v>
      </c>
      <c r="B219" s="100"/>
      <c r="C219" s="100"/>
      <c r="D219" s="100"/>
      <c r="E219" s="100"/>
      <c r="F219" s="100"/>
      <c r="G219" s="100"/>
      <c r="H219" s="100"/>
      <c r="I219" s="100"/>
      <c r="J219" s="100"/>
      <c r="K219" s="100"/>
      <c r="L219" s="100"/>
      <c r="M219" s="100"/>
      <c r="N219" s="100"/>
      <c r="O219" s="100"/>
      <c r="P219"/>
      <c r="Q219"/>
      <c r="R219"/>
    </row>
    <row r="220" spans="1:18" ht="43.5" customHeight="1" x14ac:dyDescent="0.2">
      <c r="A220" s="28" t="s">
        <v>218</v>
      </c>
      <c r="B220" s="29">
        <v>195</v>
      </c>
      <c r="C220" s="30">
        <v>2926</v>
      </c>
      <c r="D220" s="31">
        <v>12057.6</v>
      </c>
      <c r="E220" s="31">
        <v>9060.2999999999993</v>
      </c>
      <c r="F220" s="31">
        <v>12057.6</v>
      </c>
      <c r="G220" s="31">
        <v>12623.4</v>
      </c>
      <c r="H220" s="31">
        <v>12623.4</v>
      </c>
      <c r="I220" s="31">
        <v>12697.9</v>
      </c>
      <c r="J220" s="31">
        <v>4120.8500000000004</v>
      </c>
      <c r="K220" s="31">
        <v>3028.16</v>
      </c>
      <c r="L220" s="31">
        <v>4120.8500000000004</v>
      </c>
      <c r="M220" s="31">
        <v>4314.22</v>
      </c>
      <c r="N220" s="31">
        <v>4314.22</v>
      </c>
      <c r="O220" s="31">
        <v>4339.68</v>
      </c>
      <c r="P220" s="30">
        <v>25</v>
      </c>
      <c r="Q220" s="31">
        <v>101.6</v>
      </c>
      <c r="R220" s="31">
        <v>4064</v>
      </c>
    </row>
    <row r="221" spans="1:18" ht="45" customHeight="1" x14ac:dyDescent="0.2">
      <c r="A221" s="28" t="s">
        <v>219</v>
      </c>
      <c r="B221" s="29">
        <v>196</v>
      </c>
      <c r="C221" s="30">
        <v>1756</v>
      </c>
      <c r="D221" s="31">
        <v>7810.3</v>
      </c>
      <c r="E221" s="31">
        <v>5379.4</v>
      </c>
      <c r="F221" s="31">
        <v>7810.3</v>
      </c>
      <c r="G221" s="31">
        <v>8374.7000000000007</v>
      </c>
      <c r="H221" s="31">
        <v>8374.7000000000007</v>
      </c>
      <c r="I221" s="31">
        <v>8448.5</v>
      </c>
      <c r="J221" s="31">
        <v>4447.78</v>
      </c>
      <c r="K221" s="31">
        <v>3063.5</v>
      </c>
      <c r="L221" s="31">
        <v>4447.78</v>
      </c>
      <c r="M221" s="31">
        <v>4769.1899999999996</v>
      </c>
      <c r="N221" s="31">
        <v>4769.1899999999996</v>
      </c>
      <c r="O221" s="31">
        <v>4811.22</v>
      </c>
      <c r="P221" s="30">
        <v>25</v>
      </c>
      <c r="Q221" s="31">
        <v>101.6</v>
      </c>
      <c r="R221" s="31">
        <v>4064</v>
      </c>
    </row>
    <row r="222" spans="1:18" ht="22.5" customHeight="1" x14ac:dyDescent="0.2">
      <c r="A222" s="51" t="s">
        <v>94</v>
      </c>
      <c r="B222" s="29">
        <v>197</v>
      </c>
      <c r="C222" s="30">
        <v>244</v>
      </c>
      <c r="D222" s="31">
        <v>1927.9</v>
      </c>
      <c r="E222" s="31">
        <v>1153.2</v>
      </c>
      <c r="F222" s="31">
        <v>1927.9</v>
      </c>
      <c r="G222" s="31">
        <v>1934.4</v>
      </c>
      <c r="H222" s="31">
        <v>1934.4</v>
      </c>
      <c r="I222" s="31">
        <v>1949.8</v>
      </c>
      <c r="J222" s="31">
        <v>7901.23</v>
      </c>
      <c r="K222" s="31">
        <v>4726.2299999999996</v>
      </c>
      <c r="L222" s="31">
        <v>7901.23</v>
      </c>
      <c r="M222" s="31">
        <v>7927.87</v>
      </c>
      <c r="N222" s="31">
        <v>7927.87</v>
      </c>
      <c r="O222" s="31">
        <v>7990.98</v>
      </c>
      <c r="P222" s="30">
        <v>0</v>
      </c>
      <c r="Q222" s="31">
        <v>0</v>
      </c>
      <c r="R222" s="31">
        <v>0</v>
      </c>
    </row>
    <row r="223" spans="1:18" ht="11.25" customHeight="1" x14ac:dyDescent="0.2">
      <c r="A223" s="39" t="s">
        <v>95</v>
      </c>
      <c r="B223" s="29">
        <v>198</v>
      </c>
      <c r="C223" s="30">
        <v>1088</v>
      </c>
      <c r="D223" s="31">
        <v>4606.1000000000004</v>
      </c>
      <c r="E223" s="31">
        <v>3304.3</v>
      </c>
      <c r="F223" s="31">
        <v>4606.1000000000004</v>
      </c>
      <c r="G223" s="31">
        <v>4976.8999999999996</v>
      </c>
      <c r="H223" s="31">
        <v>4976.8999999999996</v>
      </c>
      <c r="I223" s="31">
        <v>5018.8</v>
      </c>
      <c r="J223" s="31">
        <v>4233.55</v>
      </c>
      <c r="K223" s="31">
        <v>3037.04</v>
      </c>
      <c r="L223" s="31">
        <v>4233.55</v>
      </c>
      <c r="M223" s="31">
        <v>4574.3599999999997</v>
      </c>
      <c r="N223" s="31">
        <v>4574.3599999999997</v>
      </c>
      <c r="O223" s="31">
        <v>4612.87</v>
      </c>
      <c r="P223" s="30">
        <v>17</v>
      </c>
      <c r="Q223" s="31">
        <v>75</v>
      </c>
      <c r="R223" s="31">
        <v>4411.76</v>
      </c>
    </row>
    <row r="224" spans="1:18" ht="11.25" customHeight="1" x14ac:dyDescent="0.2">
      <c r="A224" s="39" t="s">
        <v>96</v>
      </c>
      <c r="B224" s="29">
        <v>199</v>
      </c>
      <c r="C224" s="30">
        <v>424</v>
      </c>
      <c r="D224" s="31">
        <v>1276.3</v>
      </c>
      <c r="E224" s="31">
        <v>921.9</v>
      </c>
      <c r="F224" s="31">
        <v>1276.3</v>
      </c>
      <c r="G224" s="31">
        <v>1463.4</v>
      </c>
      <c r="H224" s="31">
        <v>1463.4</v>
      </c>
      <c r="I224" s="31">
        <v>1479.9</v>
      </c>
      <c r="J224" s="31">
        <v>3010.38</v>
      </c>
      <c r="K224" s="31">
        <v>2174.29</v>
      </c>
      <c r="L224" s="31">
        <v>3010.38</v>
      </c>
      <c r="M224" s="31">
        <v>3451.42</v>
      </c>
      <c r="N224" s="31">
        <v>3451.42</v>
      </c>
      <c r="O224" s="31">
        <v>3490.33</v>
      </c>
      <c r="P224" s="30">
        <v>8</v>
      </c>
      <c r="Q224" s="31">
        <v>26.6</v>
      </c>
      <c r="R224" s="31">
        <v>3325</v>
      </c>
    </row>
    <row r="225" spans="1:18" ht="35.25" customHeight="1" x14ac:dyDescent="0.2">
      <c r="A225" s="28" t="s">
        <v>220</v>
      </c>
      <c r="B225" s="29">
        <v>200</v>
      </c>
      <c r="C225" s="30">
        <v>1382</v>
      </c>
      <c r="D225" s="31">
        <v>7025.9</v>
      </c>
      <c r="E225" s="31">
        <v>4626.3999999999996</v>
      </c>
      <c r="F225" s="31">
        <v>7025.9</v>
      </c>
      <c r="G225" s="31">
        <v>7589.7</v>
      </c>
      <c r="H225" s="31">
        <v>7589.7</v>
      </c>
      <c r="I225" s="31">
        <v>7663.4</v>
      </c>
      <c r="J225" s="31">
        <v>5083.8599999999997</v>
      </c>
      <c r="K225" s="31">
        <v>3347.61</v>
      </c>
      <c r="L225" s="31">
        <v>5083.8599999999997</v>
      </c>
      <c r="M225" s="31">
        <v>5491.82</v>
      </c>
      <c r="N225" s="31">
        <v>5491.82</v>
      </c>
      <c r="O225" s="31">
        <v>5545.15</v>
      </c>
      <c r="P225" s="30">
        <v>24</v>
      </c>
      <c r="Q225" s="31">
        <v>99</v>
      </c>
      <c r="R225" s="31">
        <v>4125</v>
      </c>
    </row>
    <row r="226" spans="1:18" ht="22.5" customHeight="1" x14ac:dyDescent="0.2">
      <c r="A226" s="51" t="s">
        <v>94</v>
      </c>
      <c r="B226" s="29">
        <v>201</v>
      </c>
      <c r="C226" s="30">
        <v>220</v>
      </c>
      <c r="D226" s="31">
        <v>1866.8</v>
      </c>
      <c r="E226" s="31">
        <v>1094.5</v>
      </c>
      <c r="F226" s="31">
        <v>1866.8</v>
      </c>
      <c r="G226" s="31">
        <v>1873.4</v>
      </c>
      <c r="H226" s="31">
        <v>1873.4</v>
      </c>
      <c r="I226" s="31">
        <v>1888.8</v>
      </c>
      <c r="J226" s="31">
        <v>8485.4500000000007</v>
      </c>
      <c r="K226" s="31">
        <v>4975</v>
      </c>
      <c r="L226" s="31">
        <v>8485.4500000000007</v>
      </c>
      <c r="M226" s="31">
        <v>8515.4500000000007</v>
      </c>
      <c r="N226" s="31">
        <v>8515.4500000000007</v>
      </c>
      <c r="O226" s="31">
        <v>8585.4500000000007</v>
      </c>
      <c r="P226" s="30">
        <v>0</v>
      </c>
      <c r="Q226" s="31">
        <v>0</v>
      </c>
      <c r="R226" s="31">
        <v>0</v>
      </c>
    </row>
    <row r="227" spans="1:18" ht="22.5" customHeight="1" x14ac:dyDescent="0.2">
      <c r="A227" s="59" t="s">
        <v>221</v>
      </c>
      <c r="B227" s="29">
        <v>202</v>
      </c>
      <c r="C227" s="30">
        <v>20</v>
      </c>
      <c r="D227" s="31">
        <v>82.9</v>
      </c>
      <c r="E227" s="31">
        <v>36.6</v>
      </c>
      <c r="F227" s="31">
        <v>82.9</v>
      </c>
      <c r="G227" s="31">
        <v>89.5</v>
      </c>
      <c r="H227" s="31">
        <v>89.5</v>
      </c>
      <c r="I227" s="31">
        <v>90.9</v>
      </c>
      <c r="J227" s="31">
        <v>4145</v>
      </c>
      <c r="K227" s="31">
        <v>1830</v>
      </c>
      <c r="L227" s="31">
        <v>4145</v>
      </c>
      <c r="M227" s="31">
        <v>4475</v>
      </c>
      <c r="N227" s="31">
        <v>4475</v>
      </c>
      <c r="O227" s="31">
        <v>4545</v>
      </c>
      <c r="P227" s="30">
        <v>0</v>
      </c>
      <c r="Q227" s="31">
        <v>0</v>
      </c>
      <c r="R227" s="31">
        <v>0</v>
      </c>
    </row>
    <row r="228" spans="1:18" ht="11.25" customHeight="1" x14ac:dyDescent="0.2">
      <c r="A228" s="39" t="s">
        <v>95</v>
      </c>
      <c r="B228" s="29">
        <v>203</v>
      </c>
      <c r="C228" s="30">
        <v>838</v>
      </c>
      <c r="D228" s="31">
        <v>4073.3</v>
      </c>
      <c r="E228" s="31">
        <v>2788.3</v>
      </c>
      <c r="F228" s="31">
        <v>4073.3</v>
      </c>
      <c r="G228" s="31">
        <v>4444.1000000000004</v>
      </c>
      <c r="H228" s="31">
        <v>4444.1000000000004</v>
      </c>
      <c r="I228" s="31">
        <v>4486</v>
      </c>
      <c r="J228" s="31">
        <v>4860.74</v>
      </c>
      <c r="K228" s="31">
        <v>3327.33</v>
      </c>
      <c r="L228" s="31">
        <v>4860.74</v>
      </c>
      <c r="M228" s="31">
        <v>5303.22</v>
      </c>
      <c r="N228" s="31">
        <v>5303.22</v>
      </c>
      <c r="O228" s="31">
        <v>5353.22</v>
      </c>
      <c r="P228" s="30">
        <v>17</v>
      </c>
      <c r="Q228" s="31">
        <v>75</v>
      </c>
      <c r="R228" s="31">
        <v>4411.76</v>
      </c>
    </row>
    <row r="229" spans="1:18" ht="22.5" customHeight="1" x14ac:dyDescent="0.2">
      <c r="A229" s="59" t="s">
        <v>221</v>
      </c>
      <c r="B229" s="29">
        <v>204</v>
      </c>
      <c r="C229" s="30">
        <v>260</v>
      </c>
      <c r="D229" s="31">
        <v>701.2</v>
      </c>
      <c r="E229" s="31">
        <v>439.4</v>
      </c>
      <c r="F229" s="31">
        <v>701.2</v>
      </c>
      <c r="G229" s="31">
        <v>998.2</v>
      </c>
      <c r="H229" s="31">
        <v>998.2</v>
      </c>
      <c r="I229" s="31">
        <v>1011.2</v>
      </c>
      <c r="J229" s="31">
        <v>2696.92</v>
      </c>
      <c r="K229" s="31">
        <v>1690</v>
      </c>
      <c r="L229" s="31">
        <v>2696.92</v>
      </c>
      <c r="M229" s="31">
        <v>3839.23</v>
      </c>
      <c r="N229" s="31">
        <v>3839.23</v>
      </c>
      <c r="O229" s="31">
        <v>3889.23</v>
      </c>
      <c r="P229" s="30">
        <v>6</v>
      </c>
      <c r="Q229" s="31">
        <v>23.5</v>
      </c>
      <c r="R229" s="31">
        <v>3916.67</v>
      </c>
    </row>
    <row r="230" spans="1:18" ht="11.25" customHeight="1" x14ac:dyDescent="0.2">
      <c r="A230" s="39" t="s">
        <v>96</v>
      </c>
      <c r="B230" s="29">
        <v>205</v>
      </c>
      <c r="C230" s="30">
        <v>324</v>
      </c>
      <c r="D230" s="31">
        <v>1085.8</v>
      </c>
      <c r="E230" s="31">
        <v>743.6</v>
      </c>
      <c r="F230" s="31">
        <v>1085.8</v>
      </c>
      <c r="G230" s="31">
        <v>1272.2</v>
      </c>
      <c r="H230" s="31">
        <v>1272.2</v>
      </c>
      <c r="I230" s="31">
        <v>1288.5999999999999</v>
      </c>
      <c r="J230" s="31">
        <v>3351.23</v>
      </c>
      <c r="K230" s="31">
        <v>2295.06</v>
      </c>
      <c r="L230" s="31">
        <v>3351.23</v>
      </c>
      <c r="M230" s="31">
        <v>3926.54</v>
      </c>
      <c r="N230" s="31">
        <v>3926.54</v>
      </c>
      <c r="O230" s="31">
        <v>3977.16</v>
      </c>
      <c r="P230" s="30">
        <v>7</v>
      </c>
      <c r="Q230" s="31">
        <v>24</v>
      </c>
      <c r="R230" s="31">
        <v>3428.57</v>
      </c>
    </row>
    <row r="231" spans="1:18" ht="22.5" customHeight="1" x14ac:dyDescent="0.2">
      <c r="A231" s="59" t="s">
        <v>221</v>
      </c>
      <c r="B231" s="29">
        <v>206</v>
      </c>
      <c r="C231" s="30">
        <v>174</v>
      </c>
      <c r="D231" s="31">
        <v>426</v>
      </c>
      <c r="E231" s="31">
        <v>279.39999999999998</v>
      </c>
      <c r="F231" s="31">
        <v>426</v>
      </c>
      <c r="G231" s="31">
        <v>589.1</v>
      </c>
      <c r="H231" s="31">
        <v>589.1</v>
      </c>
      <c r="I231" s="31">
        <v>597.79999999999995</v>
      </c>
      <c r="J231" s="31">
        <v>2448.2800000000002</v>
      </c>
      <c r="K231" s="31">
        <v>1605.75</v>
      </c>
      <c r="L231" s="31">
        <v>2448.2800000000002</v>
      </c>
      <c r="M231" s="31">
        <v>3385.63</v>
      </c>
      <c r="N231" s="31">
        <v>3385.63</v>
      </c>
      <c r="O231" s="31">
        <v>3435.63</v>
      </c>
      <c r="P231" s="30">
        <v>4</v>
      </c>
      <c r="Q231" s="31">
        <v>13.5</v>
      </c>
      <c r="R231" s="31">
        <v>3375</v>
      </c>
    </row>
    <row r="232" spans="1:18" ht="42" customHeight="1" x14ac:dyDescent="0.2">
      <c r="A232" s="28" t="s">
        <v>222</v>
      </c>
      <c r="B232" s="29">
        <v>207</v>
      </c>
      <c r="C232" s="30">
        <v>374</v>
      </c>
      <c r="D232" s="31">
        <v>784.4</v>
      </c>
      <c r="E232" s="31">
        <v>753</v>
      </c>
      <c r="F232" s="31">
        <v>784.4</v>
      </c>
      <c r="G232" s="31">
        <v>785</v>
      </c>
      <c r="H232" s="31">
        <v>785</v>
      </c>
      <c r="I232" s="31">
        <v>785.1</v>
      </c>
      <c r="J232" s="31">
        <v>2098.29</v>
      </c>
      <c r="K232" s="31">
        <v>2013.37</v>
      </c>
      <c r="L232" s="31">
        <v>2097.59</v>
      </c>
      <c r="M232" s="31">
        <v>2098.9299999999998</v>
      </c>
      <c r="N232" s="31">
        <v>2098.9299999999998</v>
      </c>
      <c r="O232" s="31">
        <v>2099.1999999999998</v>
      </c>
      <c r="P232" s="30">
        <v>1</v>
      </c>
      <c r="Q232" s="31">
        <v>2.6</v>
      </c>
      <c r="R232" s="31">
        <v>2600</v>
      </c>
    </row>
    <row r="233" spans="1:18" ht="22.5" customHeight="1" x14ac:dyDescent="0.2">
      <c r="A233" s="51" t="s">
        <v>94</v>
      </c>
      <c r="B233" s="29">
        <v>208</v>
      </c>
      <c r="C233" s="30">
        <v>24</v>
      </c>
      <c r="D233" s="31">
        <v>61</v>
      </c>
      <c r="E233" s="31">
        <v>58.7</v>
      </c>
      <c r="F233" s="31">
        <v>61</v>
      </c>
      <c r="G233" s="31">
        <v>61</v>
      </c>
      <c r="H233" s="31">
        <v>61</v>
      </c>
      <c r="I233" s="31">
        <v>61</v>
      </c>
      <c r="J233" s="31">
        <v>2541.67</v>
      </c>
      <c r="K233" s="31">
        <v>2445.83</v>
      </c>
      <c r="L233" s="31">
        <v>2541.67</v>
      </c>
      <c r="M233" s="31">
        <v>2541.67</v>
      </c>
      <c r="N233" s="31">
        <v>2541.67</v>
      </c>
      <c r="O233" s="31">
        <v>2541.67</v>
      </c>
      <c r="P233" s="30">
        <v>0</v>
      </c>
      <c r="Q233" s="31">
        <v>0</v>
      </c>
      <c r="R233" s="31">
        <v>0</v>
      </c>
    </row>
    <row r="234" spans="1:18" ht="22.5" customHeight="1" x14ac:dyDescent="0.2">
      <c r="A234" s="59" t="s">
        <v>221</v>
      </c>
      <c r="B234" s="29">
        <v>209</v>
      </c>
      <c r="C234" s="30">
        <v>14</v>
      </c>
      <c r="D234" s="31">
        <v>26</v>
      </c>
      <c r="E234" s="31">
        <v>24.6</v>
      </c>
      <c r="F234" s="31">
        <v>26</v>
      </c>
      <c r="G234" s="31">
        <v>26</v>
      </c>
      <c r="H234" s="31">
        <v>26</v>
      </c>
      <c r="I234" s="31">
        <v>26</v>
      </c>
      <c r="J234" s="31">
        <v>1857.14</v>
      </c>
      <c r="K234" s="31">
        <v>1757.14</v>
      </c>
      <c r="L234" s="31">
        <v>1857.14</v>
      </c>
      <c r="M234" s="31">
        <v>1857.14</v>
      </c>
      <c r="N234" s="31">
        <v>1857.14</v>
      </c>
      <c r="O234" s="31">
        <v>1857.14</v>
      </c>
      <c r="P234" s="30">
        <v>0</v>
      </c>
      <c r="Q234" s="31">
        <v>0</v>
      </c>
      <c r="R234" s="31">
        <v>0</v>
      </c>
    </row>
    <row r="235" spans="1:18" ht="11.25" customHeight="1" x14ac:dyDescent="0.2">
      <c r="A235" s="39" t="s">
        <v>95</v>
      </c>
      <c r="B235" s="29">
        <v>210</v>
      </c>
      <c r="C235" s="30">
        <v>250</v>
      </c>
      <c r="D235" s="31">
        <v>532.79999999999995</v>
      </c>
      <c r="E235" s="31">
        <v>516</v>
      </c>
      <c r="F235" s="31">
        <v>532.79999999999995</v>
      </c>
      <c r="G235" s="31">
        <v>532.79999999999995</v>
      </c>
      <c r="H235" s="31">
        <v>532.79999999999995</v>
      </c>
      <c r="I235" s="31">
        <v>532.79999999999995</v>
      </c>
      <c r="J235" s="31">
        <v>2131.1999999999998</v>
      </c>
      <c r="K235" s="31">
        <v>2064</v>
      </c>
      <c r="L235" s="31">
        <v>2131.1999999999998</v>
      </c>
      <c r="M235" s="31">
        <v>2131.1999999999998</v>
      </c>
      <c r="N235" s="31">
        <v>2131.1999999999998</v>
      </c>
      <c r="O235" s="31">
        <v>2131.1999999999998</v>
      </c>
      <c r="P235" s="30">
        <v>0</v>
      </c>
      <c r="Q235" s="31">
        <v>0</v>
      </c>
      <c r="R235" s="31">
        <v>0</v>
      </c>
    </row>
    <row r="236" spans="1:18" ht="22.5" customHeight="1" x14ac:dyDescent="0.2">
      <c r="A236" s="59" t="s">
        <v>221</v>
      </c>
      <c r="B236" s="29">
        <v>211</v>
      </c>
      <c r="C236" s="30">
        <v>163</v>
      </c>
      <c r="D236" s="31">
        <v>268.8</v>
      </c>
      <c r="E236" s="31">
        <v>258.2</v>
      </c>
      <c r="F236" s="31">
        <v>268.8</v>
      </c>
      <c r="G236" s="31">
        <v>268.8</v>
      </c>
      <c r="H236" s="31">
        <v>268.8</v>
      </c>
      <c r="I236" s="31">
        <v>268.8</v>
      </c>
      <c r="J236" s="31">
        <v>1649.08</v>
      </c>
      <c r="K236" s="31">
        <v>1584.05</v>
      </c>
      <c r="L236" s="31">
        <v>1649.08</v>
      </c>
      <c r="M236" s="31">
        <v>1649.08</v>
      </c>
      <c r="N236" s="31">
        <v>1649.08</v>
      </c>
      <c r="O236" s="31">
        <v>1649.08</v>
      </c>
      <c r="P236" s="30">
        <v>0</v>
      </c>
      <c r="Q236" s="31">
        <v>0</v>
      </c>
      <c r="R236" s="31">
        <v>0</v>
      </c>
    </row>
    <row r="237" spans="1:18" ht="11.25" customHeight="1" x14ac:dyDescent="0.2">
      <c r="A237" s="39" t="s">
        <v>96</v>
      </c>
      <c r="B237" s="29">
        <v>212</v>
      </c>
      <c r="C237" s="30">
        <v>100</v>
      </c>
      <c r="D237" s="31">
        <v>190.6</v>
      </c>
      <c r="E237" s="31">
        <v>178.3</v>
      </c>
      <c r="F237" s="31">
        <v>190.6</v>
      </c>
      <c r="G237" s="31">
        <v>191.2</v>
      </c>
      <c r="H237" s="31">
        <v>191.2</v>
      </c>
      <c r="I237" s="31">
        <v>191.3</v>
      </c>
      <c r="J237" s="31">
        <v>1906</v>
      </c>
      <c r="K237" s="31">
        <v>1783</v>
      </c>
      <c r="L237" s="31">
        <v>1906</v>
      </c>
      <c r="M237" s="31">
        <v>1912</v>
      </c>
      <c r="N237" s="31">
        <v>1912</v>
      </c>
      <c r="O237" s="31">
        <v>1913</v>
      </c>
      <c r="P237" s="30">
        <v>1</v>
      </c>
      <c r="Q237" s="31">
        <v>2.6</v>
      </c>
      <c r="R237" s="31">
        <v>2600</v>
      </c>
    </row>
    <row r="238" spans="1:18" ht="22.5" customHeight="1" x14ac:dyDescent="0.2">
      <c r="A238" s="59" t="s">
        <v>221</v>
      </c>
      <c r="B238" s="29">
        <v>213</v>
      </c>
      <c r="C238" s="30">
        <v>81</v>
      </c>
      <c r="D238" s="31">
        <v>134.1</v>
      </c>
      <c r="E238" s="31">
        <v>124.3</v>
      </c>
      <c r="F238" s="31">
        <v>134.1</v>
      </c>
      <c r="G238" s="31">
        <v>134.6</v>
      </c>
      <c r="H238" s="31">
        <v>134.6</v>
      </c>
      <c r="I238" s="31">
        <v>134.69999999999999</v>
      </c>
      <c r="J238" s="31">
        <v>1655.56</v>
      </c>
      <c r="K238" s="31">
        <v>1534.57</v>
      </c>
      <c r="L238" s="31">
        <v>1655.56</v>
      </c>
      <c r="M238" s="31">
        <v>1661.73</v>
      </c>
      <c r="N238" s="31">
        <v>1661.73</v>
      </c>
      <c r="O238" s="31">
        <v>1662.96</v>
      </c>
      <c r="P238" s="30">
        <v>0</v>
      </c>
      <c r="Q238" s="31">
        <v>0</v>
      </c>
      <c r="R238" s="31">
        <v>0</v>
      </c>
    </row>
    <row r="239" spans="1:18" ht="24.75" customHeight="1" x14ac:dyDescent="0.2">
      <c r="A239" s="28" t="s">
        <v>223</v>
      </c>
      <c r="B239" s="29">
        <v>214</v>
      </c>
      <c r="C239" s="30">
        <v>882</v>
      </c>
      <c r="D239" s="31">
        <v>4125.8</v>
      </c>
      <c r="E239" s="31">
        <v>2817.9</v>
      </c>
      <c r="F239" s="31">
        <v>4125.8</v>
      </c>
      <c r="G239" s="31">
        <v>4483.8</v>
      </c>
      <c r="H239" s="31">
        <v>4483.8</v>
      </c>
      <c r="I239" s="31">
        <v>4528.7</v>
      </c>
      <c r="J239" s="31">
        <v>4677.78</v>
      </c>
      <c r="K239" s="31">
        <v>3194.9</v>
      </c>
      <c r="L239" s="31">
        <v>4677.78</v>
      </c>
      <c r="M239" s="31">
        <v>5083.67</v>
      </c>
      <c r="N239" s="31">
        <v>5083.67</v>
      </c>
      <c r="O239" s="31">
        <v>5134.58</v>
      </c>
      <c r="P239" s="30">
        <v>7</v>
      </c>
      <c r="Q239" s="31">
        <v>32.799999999999997</v>
      </c>
      <c r="R239" s="31">
        <v>4685.71</v>
      </c>
    </row>
    <row r="240" spans="1:18" ht="55.5" customHeight="1" x14ac:dyDescent="0.2">
      <c r="A240" s="28" t="s">
        <v>224</v>
      </c>
      <c r="B240" s="29">
        <v>215</v>
      </c>
      <c r="C240" s="30">
        <v>712</v>
      </c>
      <c r="D240" s="31">
        <v>1639</v>
      </c>
      <c r="E240" s="31">
        <v>1162.5</v>
      </c>
      <c r="F240" s="31">
        <v>1639</v>
      </c>
      <c r="G240" s="31">
        <v>2106.1999999999998</v>
      </c>
      <c r="H240" s="31">
        <v>2106.1999999999998</v>
      </c>
      <c r="I240" s="31">
        <v>2129.4</v>
      </c>
      <c r="J240" s="31">
        <v>2301.9699999999998</v>
      </c>
      <c r="K240" s="31">
        <v>1632.28</v>
      </c>
      <c r="L240" s="31">
        <v>2301.9699999999998</v>
      </c>
      <c r="M240" s="31">
        <v>2958.01</v>
      </c>
      <c r="N240" s="31">
        <v>2958.01</v>
      </c>
      <c r="O240" s="31">
        <v>2990.73</v>
      </c>
      <c r="P240" s="30">
        <v>10</v>
      </c>
      <c r="Q240" s="31">
        <v>37</v>
      </c>
      <c r="R240" s="31">
        <v>3700</v>
      </c>
    </row>
    <row r="241" spans="1:18" ht="22.5" customHeight="1" x14ac:dyDescent="0.2">
      <c r="A241" s="39" t="s">
        <v>225</v>
      </c>
      <c r="B241" s="29">
        <v>216</v>
      </c>
      <c r="C241" s="30">
        <v>0</v>
      </c>
      <c r="D241" s="31">
        <v>0</v>
      </c>
      <c r="E241" s="31">
        <v>0</v>
      </c>
      <c r="F241" s="31">
        <v>0</v>
      </c>
      <c r="G241" s="31">
        <v>0</v>
      </c>
      <c r="H241" s="31">
        <v>0</v>
      </c>
      <c r="I241" s="31">
        <v>0</v>
      </c>
      <c r="J241" s="31">
        <v>0</v>
      </c>
      <c r="K241" s="31">
        <v>0</v>
      </c>
      <c r="L241" s="31">
        <v>0</v>
      </c>
      <c r="M241" s="31">
        <v>0</v>
      </c>
      <c r="N241" s="31">
        <v>0</v>
      </c>
      <c r="O241" s="31">
        <v>0</v>
      </c>
      <c r="P241" s="30">
        <v>0</v>
      </c>
      <c r="Q241" s="31">
        <v>0</v>
      </c>
      <c r="R241" s="31">
        <v>0</v>
      </c>
    </row>
    <row r="242" spans="1:18" ht="11.25" customHeight="1" x14ac:dyDescent="0.2">
      <c r="A242" s="28" t="s">
        <v>226</v>
      </c>
      <c r="B242" s="29">
        <v>217</v>
      </c>
      <c r="C242" s="30">
        <v>748</v>
      </c>
      <c r="D242" s="31">
        <v>2735.8</v>
      </c>
      <c r="E242" s="31">
        <v>1864.6</v>
      </c>
      <c r="F242" s="31">
        <v>2735.8</v>
      </c>
      <c r="G242" s="31">
        <v>3034.1</v>
      </c>
      <c r="H242" s="31">
        <v>3034.1</v>
      </c>
      <c r="I242" s="31">
        <v>3064.5</v>
      </c>
      <c r="J242" s="31">
        <v>3657.49</v>
      </c>
      <c r="K242" s="31">
        <v>2492.7800000000002</v>
      </c>
      <c r="L242" s="31">
        <v>3657.49</v>
      </c>
      <c r="M242" s="31">
        <v>4056.28</v>
      </c>
      <c r="N242" s="31">
        <v>4056.28</v>
      </c>
      <c r="O242" s="31">
        <v>4096.93</v>
      </c>
      <c r="P242" s="30">
        <v>14</v>
      </c>
      <c r="Q242" s="31">
        <v>52.3</v>
      </c>
      <c r="R242" s="31">
        <v>3735.71</v>
      </c>
    </row>
    <row r="243" spans="1:18" ht="22.5" customHeight="1" x14ac:dyDescent="0.2">
      <c r="A243" s="28" t="s">
        <v>227</v>
      </c>
      <c r="B243" s="29">
        <v>218</v>
      </c>
      <c r="C243" s="30">
        <v>907</v>
      </c>
      <c r="D243" s="31">
        <v>3675.6</v>
      </c>
      <c r="E243" s="31">
        <v>2603.3000000000002</v>
      </c>
      <c r="F243" s="31">
        <v>3675.6</v>
      </c>
      <c r="G243" s="31">
        <v>4014.2</v>
      </c>
      <c r="H243" s="31">
        <v>4014.2</v>
      </c>
      <c r="I243" s="31">
        <v>4050.2</v>
      </c>
      <c r="J243" s="31">
        <v>4052.48</v>
      </c>
      <c r="K243" s="31">
        <v>2870.23</v>
      </c>
      <c r="L243" s="31">
        <v>4052.48</v>
      </c>
      <c r="M243" s="31">
        <v>4425.8</v>
      </c>
      <c r="N243" s="31">
        <v>4425.8</v>
      </c>
      <c r="O243" s="31">
        <v>4465.49</v>
      </c>
      <c r="P243" s="30">
        <v>17</v>
      </c>
      <c r="Q243" s="31">
        <v>75</v>
      </c>
      <c r="R243" s="31">
        <v>4411.76</v>
      </c>
    </row>
    <row r="244" spans="1:18" ht="90" customHeight="1" x14ac:dyDescent="0.2">
      <c r="A244" s="28" t="s">
        <v>228</v>
      </c>
      <c r="B244" s="29">
        <v>219</v>
      </c>
      <c r="C244" s="30">
        <v>1</v>
      </c>
      <c r="D244" s="31">
        <v>6.5</v>
      </c>
      <c r="E244" s="31">
        <v>1.6</v>
      </c>
      <c r="F244" s="31">
        <v>6.5</v>
      </c>
      <c r="G244" s="31">
        <v>7.8</v>
      </c>
      <c r="H244" s="31">
        <v>7.8</v>
      </c>
      <c r="I244" s="31">
        <v>7.9</v>
      </c>
      <c r="J244" s="31">
        <v>6500</v>
      </c>
      <c r="K244" s="31">
        <v>1600</v>
      </c>
      <c r="L244" s="31">
        <v>6500</v>
      </c>
      <c r="M244" s="31">
        <v>7800</v>
      </c>
      <c r="N244" s="31">
        <v>7800</v>
      </c>
      <c r="O244" s="31">
        <v>7900</v>
      </c>
      <c r="P244" s="30">
        <v>0</v>
      </c>
      <c r="Q244" s="31">
        <v>0</v>
      </c>
      <c r="R244" s="31">
        <v>0</v>
      </c>
    </row>
    <row r="245" spans="1:18" ht="22.5" customHeight="1" x14ac:dyDescent="0.2">
      <c r="A245" s="39" t="s">
        <v>229</v>
      </c>
      <c r="B245" s="29">
        <v>220</v>
      </c>
      <c r="C245" s="30">
        <v>6</v>
      </c>
      <c r="D245" s="31">
        <v>0</v>
      </c>
      <c r="E245" s="31">
        <v>0</v>
      </c>
      <c r="F245" s="31">
        <v>0</v>
      </c>
      <c r="G245" s="31">
        <v>0</v>
      </c>
      <c r="H245" s="31">
        <v>0</v>
      </c>
      <c r="I245" s="31">
        <v>0</v>
      </c>
      <c r="J245" s="31">
        <v>0</v>
      </c>
      <c r="K245" s="31">
        <v>0</v>
      </c>
      <c r="L245" s="31">
        <v>0</v>
      </c>
      <c r="M245" s="31">
        <v>0</v>
      </c>
      <c r="N245" s="31">
        <v>0</v>
      </c>
      <c r="O245" s="31">
        <v>0</v>
      </c>
      <c r="P245" s="30">
        <v>0</v>
      </c>
      <c r="Q245" s="31">
        <v>0</v>
      </c>
      <c r="R245" s="31">
        <v>0</v>
      </c>
    </row>
    <row r="246" spans="1:18" ht="11.25" customHeight="1" x14ac:dyDescent="0.2">
      <c r="A246" s="39" t="s">
        <v>193</v>
      </c>
      <c r="B246" s="29">
        <v>2201</v>
      </c>
      <c r="C246" s="30">
        <v>6</v>
      </c>
      <c r="D246" s="31">
        <v>0</v>
      </c>
      <c r="E246" s="31">
        <v>0</v>
      </c>
      <c r="F246" s="31">
        <v>0</v>
      </c>
      <c r="G246" s="31">
        <v>0</v>
      </c>
      <c r="H246" s="31">
        <v>0</v>
      </c>
      <c r="I246" s="31">
        <v>0</v>
      </c>
      <c r="J246" s="31">
        <v>0</v>
      </c>
      <c r="K246" s="31">
        <v>0</v>
      </c>
      <c r="L246" s="31">
        <v>0</v>
      </c>
      <c r="M246" s="31">
        <v>0</v>
      </c>
      <c r="N246" s="31">
        <v>0</v>
      </c>
      <c r="O246" s="31">
        <v>0</v>
      </c>
      <c r="P246" s="30">
        <v>0</v>
      </c>
      <c r="Q246" s="31">
        <v>0</v>
      </c>
      <c r="R246" s="31">
        <v>0</v>
      </c>
    </row>
    <row r="247" spans="1:18" ht="34.5" customHeight="1" x14ac:dyDescent="0.2">
      <c r="A247" s="28" t="s">
        <v>230</v>
      </c>
      <c r="B247" s="29">
        <v>225</v>
      </c>
      <c r="C247" s="30">
        <v>41</v>
      </c>
      <c r="D247" s="31">
        <v>128.5</v>
      </c>
      <c r="E247" s="31">
        <v>107.7</v>
      </c>
      <c r="F247" s="31">
        <v>128.5</v>
      </c>
      <c r="G247" s="31">
        <v>134.19999999999999</v>
      </c>
      <c r="H247" s="31">
        <v>134.19999999999999</v>
      </c>
      <c r="I247" s="31">
        <v>134.80000000000001</v>
      </c>
      <c r="J247" s="31">
        <v>3134.15</v>
      </c>
      <c r="K247" s="31">
        <v>2626.83</v>
      </c>
      <c r="L247" s="31">
        <v>3134.15</v>
      </c>
      <c r="M247" s="31">
        <v>3273.17</v>
      </c>
      <c r="N247" s="31">
        <v>3273.17</v>
      </c>
      <c r="O247" s="31">
        <v>3287.8</v>
      </c>
      <c r="P247" s="30">
        <v>0</v>
      </c>
      <c r="Q247" s="31">
        <v>0</v>
      </c>
      <c r="R247" s="31">
        <v>0</v>
      </c>
    </row>
    <row r="248" spans="1:18" ht="22.5" customHeight="1" x14ac:dyDescent="0.2">
      <c r="A248" s="58" t="s">
        <v>94</v>
      </c>
      <c r="B248" s="29">
        <v>226</v>
      </c>
      <c r="C248" s="30">
        <v>25</v>
      </c>
      <c r="D248" s="31">
        <v>71.900000000000006</v>
      </c>
      <c r="E248" s="31">
        <v>65</v>
      </c>
      <c r="F248" s="31">
        <v>71.900000000000006</v>
      </c>
      <c r="G248" s="31">
        <v>73.8</v>
      </c>
      <c r="H248" s="31">
        <v>73.8</v>
      </c>
      <c r="I248" s="31">
        <v>74</v>
      </c>
      <c r="J248" s="31">
        <v>2876</v>
      </c>
      <c r="K248" s="31">
        <v>2600</v>
      </c>
      <c r="L248" s="31">
        <v>2876</v>
      </c>
      <c r="M248" s="31">
        <v>2952</v>
      </c>
      <c r="N248" s="31">
        <v>2952.3</v>
      </c>
      <c r="O248" s="31">
        <v>2960</v>
      </c>
      <c r="P248" s="30">
        <v>0</v>
      </c>
      <c r="Q248" s="31">
        <v>0</v>
      </c>
      <c r="R248" s="31">
        <v>0</v>
      </c>
    </row>
    <row r="249" spans="1:18" ht="11.25" customHeight="1" x14ac:dyDescent="0.2">
      <c r="A249" s="59" t="s">
        <v>95</v>
      </c>
      <c r="B249" s="29">
        <v>227</v>
      </c>
      <c r="C249" s="30">
        <v>16</v>
      </c>
      <c r="D249" s="31">
        <v>56.6</v>
      </c>
      <c r="E249" s="31">
        <v>42.7</v>
      </c>
      <c r="F249" s="31">
        <v>56.6</v>
      </c>
      <c r="G249" s="31">
        <v>60.4</v>
      </c>
      <c r="H249" s="31">
        <v>60.4</v>
      </c>
      <c r="I249" s="31">
        <v>60.8</v>
      </c>
      <c r="J249" s="31">
        <v>3537.5</v>
      </c>
      <c r="K249" s="31">
        <v>2668.75</v>
      </c>
      <c r="L249" s="31">
        <v>3537.5</v>
      </c>
      <c r="M249" s="31">
        <v>3775</v>
      </c>
      <c r="N249" s="31">
        <v>3775</v>
      </c>
      <c r="O249" s="31">
        <v>3800</v>
      </c>
      <c r="P249" s="30">
        <v>0</v>
      </c>
      <c r="Q249" s="31">
        <v>0</v>
      </c>
      <c r="R249" s="31">
        <v>0</v>
      </c>
    </row>
    <row r="250" spans="1:18" ht="11.25" customHeight="1" x14ac:dyDescent="0.2">
      <c r="A250" s="59" t="s">
        <v>96</v>
      </c>
      <c r="B250" s="29">
        <v>228</v>
      </c>
      <c r="C250" s="30">
        <v>0</v>
      </c>
      <c r="D250" s="31">
        <v>0</v>
      </c>
      <c r="E250" s="31">
        <v>0</v>
      </c>
      <c r="F250" s="31">
        <v>0</v>
      </c>
      <c r="G250" s="31">
        <v>0</v>
      </c>
      <c r="H250" s="31">
        <v>0</v>
      </c>
      <c r="I250" s="31">
        <v>0</v>
      </c>
      <c r="J250" s="31">
        <v>0</v>
      </c>
      <c r="K250" s="31">
        <v>0</v>
      </c>
      <c r="L250" s="31">
        <v>0</v>
      </c>
      <c r="M250" s="31">
        <v>0</v>
      </c>
      <c r="N250" s="31">
        <v>0</v>
      </c>
      <c r="O250" s="31">
        <v>0</v>
      </c>
      <c r="P250" s="30">
        <v>0</v>
      </c>
      <c r="Q250" s="31">
        <v>0</v>
      </c>
      <c r="R250" s="31">
        <v>0</v>
      </c>
    </row>
    <row r="251" spans="1:18" ht="66.75" customHeight="1" x14ac:dyDescent="0.2">
      <c r="A251" s="28" t="s">
        <v>231</v>
      </c>
      <c r="B251" s="29">
        <v>2281</v>
      </c>
      <c r="C251" s="30">
        <v>98</v>
      </c>
      <c r="D251" s="31">
        <v>408.4</v>
      </c>
      <c r="E251" s="31">
        <v>231.2</v>
      </c>
      <c r="F251" s="31">
        <v>408.4</v>
      </c>
      <c r="G251" s="31">
        <v>418.2</v>
      </c>
      <c r="H251" s="31">
        <v>418.2</v>
      </c>
      <c r="I251" s="31">
        <v>421.9</v>
      </c>
      <c r="J251" s="31">
        <v>4167.3500000000004</v>
      </c>
      <c r="K251" s="31">
        <v>2359.1799999999998</v>
      </c>
      <c r="L251" s="31">
        <v>4167.3500000000004</v>
      </c>
      <c r="M251" s="31">
        <v>4267.3500000000004</v>
      </c>
      <c r="N251" s="31">
        <v>4267.3500000000004</v>
      </c>
      <c r="O251" s="31">
        <v>4305.1000000000004</v>
      </c>
      <c r="P251" s="30">
        <v>2</v>
      </c>
      <c r="Q251" s="31">
        <v>7.8</v>
      </c>
      <c r="R251" s="31">
        <v>3900</v>
      </c>
    </row>
    <row r="252" spans="1:18" ht="19.5" customHeight="1" x14ac:dyDescent="0.2">
      <c r="A252" s="28" t="s">
        <v>232</v>
      </c>
      <c r="B252" s="29">
        <v>2282</v>
      </c>
      <c r="C252" s="30">
        <v>124</v>
      </c>
      <c r="D252" s="31">
        <v>0</v>
      </c>
      <c r="E252" s="31">
        <v>0</v>
      </c>
      <c r="F252" s="31">
        <v>0</v>
      </c>
      <c r="G252" s="31">
        <v>0</v>
      </c>
      <c r="H252" s="31">
        <v>0</v>
      </c>
      <c r="I252" s="31">
        <v>0</v>
      </c>
      <c r="J252" s="31">
        <v>0</v>
      </c>
      <c r="K252" s="31">
        <v>0</v>
      </c>
      <c r="L252" s="31">
        <v>0</v>
      </c>
      <c r="M252" s="31">
        <v>0</v>
      </c>
      <c r="N252" s="31">
        <v>0</v>
      </c>
      <c r="O252" s="31">
        <v>0</v>
      </c>
      <c r="P252" s="30">
        <v>3</v>
      </c>
      <c r="Q252" s="31">
        <v>0</v>
      </c>
      <c r="R252" s="31">
        <v>0</v>
      </c>
    </row>
    <row r="253" spans="1:18" ht="12.75" customHeight="1" x14ac:dyDescent="0.2">
      <c r="A253" s="28" t="s">
        <v>193</v>
      </c>
      <c r="B253" s="29">
        <v>2283</v>
      </c>
      <c r="C253" s="30">
        <v>121</v>
      </c>
      <c r="D253" s="31">
        <v>0</v>
      </c>
      <c r="E253" s="31">
        <v>0</v>
      </c>
      <c r="F253" s="31">
        <v>0</v>
      </c>
      <c r="G253" s="31">
        <v>0</v>
      </c>
      <c r="H253" s="31">
        <v>0</v>
      </c>
      <c r="I253" s="31">
        <v>0</v>
      </c>
      <c r="J253" s="31">
        <v>0</v>
      </c>
      <c r="K253" s="31">
        <v>0</v>
      </c>
      <c r="L253" s="31">
        <v>0</v>
      </c>
      <c r="M253" s="31">
        <v>0</v>
      </c>
      <c r="N253" s="31">
        <v>0</v>
      </c>
      <c r="O253" s="31">
        <v>0</v>
      </c>
      <c r="P253" s="30">
        <v>3</v>
      </c>
      <c r="Q253" s="31">
        <v>0</v>
      </c>
      <c r="R253" s="31">
        <v>0</v>
      </c>
    </row>
    <row r="254" spans="1:18" ht="33" customHeight="1" x14ac:dyDescent="0.2">
      <c r="A254" s="28" t="s">
        <v>233</v>
      </c>
      <c r="B254" s="29">
        <v>229</v>
      </c>
      <c r="C254" s="30">
        <v>1170</v>
      </c>
      <c r="D254" s="31">
        <v>4247.3</v>
      </c>
      <c r="E254" s="31">
        <v>3680.9</v>
      </c>
      <c r="F254" s="31">
        <v>4247.3</v>
      </c>
      <c r="G254" s="31">
        <v>4248.7</v>
      </c>
      <c r="H254" s="31">
        <v>4248.7</v>
      </c>
      <c r="I254" s="31">
        <v>4249.3999999999996</v>
      </c>
      <c r="J254" s="31">
        <v>3630.17</v>
      </c>
      <c r="K254" s="31">
        <v>3146.07</v>
      </c>
      <c r="L254" s="31">
        <v>3630.17</v>
      </c>
      <c r="M254" s="31">
        <v>3631.37</v>
      </c>
      <c r="N254" s="31">
        <v>3631.37</v>
      </c>
      <c r="O254" s="31">
        <v>3631.97</v>
      </c>
      <c r="P254" s="30">
        <v>0</v>
      </c>
      <c r="Q254" s="31">
        <v>0</v>
      </c>
      <c r="R254" s="31">
        <v>0</v>
      </c>
    </row>
    <row r="255" spans="1:18" ht="22.5" customHeight="1" x14ac:dyDescent="0.2">
      <c r="A255" s="28" t="s">
        <v>160</v>
      </c>
      <c r="B255" s="29">
        <v>230</v>
      </c>
      <c r="C255" s="30">
        <v>1141</v>
      </c>
      <c r="D255" s="31">
        <v>4149.8</v>
      </c>
      <c r="E255" s="31">
        <v>3592.2</v>
      </c>
      <c r="F255" s="31">
        <v>4149.8</v>
      </c>
      <c r="G255" s="31">
        <v>4151.2</v>
      </c>
      <c r="H255" s="31">
        <v>4151.2</v>
      </c>
      <c r="I255" s="31">
        <v>4151.8999999999996</v>
      </c>
      <c r="J255" s="31">
        <v>3636.99</v>
      </c>
      <c r="K255" s="31">
        <v>3148.29</v>
      </c>
      <c r="L255" s="31">
        <v>3636.99</v>
      </c>
      <c r="M255" s="31">
        <v>3638.21</v>
      </c>
      <c r="N255" s="31">
        <v>3638.21</v>
      </c>
      <c r="O255" s="31">
        <v>3638.83</v>
      </c>
      <c r="P255" s="30">
        <v>0</v>
      </c>
      <c r="Q255" s="31">
        <v>0</v>
      </c>
      <c r="R255" s="31">
        <v>0</v>
      </c>
    </row>
    <row r="256" spans="1:18" ht="11.25" customHeight="1" x14ac:dyDescent="0.2">
      <c r="A256" s="28" t="s">
        <v>161</v>
      </c>
      <c r="B256" s="29">
        <v>231</v>
      </c>
      <c r="C256" s="30">
        <v>28</v>
      </c>
      <c r="D256" s="31">
        <v>92.5</v>
      </c>
      <c r="E256" s="31">
        <v>83.7</v>
      </c>
      <c r="F256" s="31">
        <v>92.5</v>
      </c>
      <c r="G256" s="31">
        <v>92.5</v>
      </c>
      <c r="H256" s="31">
        <v>92.5</v>
      </c>
      <c r="I256" s="31">
        <v>92.5</v>
      </c>
      <c r="J256" s="31">
        <v>3303.57</v>
      </c>
      <c r="K256" s="31">
        <v>2989.29</v>
      </c>
      <c r="L256" s="31">
        <v>3303.57</v>
      </c>
      <c r="M256" s="31">
        <v>3303.57</v>
      </c>
      <c r="N256" s="31">
        <v>3303.57</v>
      </c>
      <c r="O256" s="31">
        <v>3303.57</v>
      </c>
      <c r="P256" s="30">
        <v>0</v>
      </c>
      <c r="Q256" s="31">
        <v>0</v>
      </c>
      <c r="R256" s="31">
        <v>0</v>
      </c>
    </row>
    <row r="257" spans="1:18" ht="11.25" customHeight="1" x14ac:dyDescent="0.2">
      <c r="A257" s="28" t="s">
        <v>162</v>
      </c>
      <c r="B257" s="29">
        <v>232</v>
      </c>
      <c r="C257" s="30">
        <v>1</v>
      </c>
      <c r="D257" s="31">
        <v>5</v>
      </c>
      <c r="E257" s="31">
        <v>5</v>
      </c>
      <c r="F257" s="31">
        <v>5</v>
      </c>
      <c r="G257" s="31">
        <v>5</v>
      </c>
      <c r="H257" s="31">
        <v>5</v>
      </c>
      <c r="I257" s="31">
        <v>5</v>
      </c>
      <c r="J257" s="31">
        <v>5000</v>
      </c>
      <c r="K257" s="31">
        <v>5000</v>
      </c>
      <c r="L257" s="31">
        <v>5000</v>
      </c>
      <c r="M257" s="31">
        <v>5000</v>
      </c>
      <c r="N257" s="31">
        <v>5000</v>
      </c>
      <c r="O257" s="31">
        <v>5000</v>
      </c>
      <c r="P257" s="30">
        <v>0</v>
      </c>
      <c r="Q257" s="31">
        <v>0</v>
      </c>
      <c r="R257" s="31">
        <v>0</v>
      </c>
    </row>
    <row r="258" spans="1:18" ht="32.25" customHeight="1" x14ac:dyDescent="0.2">
      <c r="A258" s="28" t="s">
        <v>234</v>
      </c>
      <c r="B258" s="29">
        <v>233</v>
      </c>
      <c r="C258" s="30">
        <v>566</v>
      </c>
      <c r="D258" s="31">
        <v>2186</v>
      </c>
      <c r="E258" s="31">
        <v>1819.5</v>
      </c>
      <c r="F258" s="31">
        <v>2186</v>
      </c>
      <c r="G258" s="31">
        <v>2186.1</v>
      </c>
      <c r="H258" s="31">
        <v>2186.1</v>
      </c>
      <c r="I258" s="31">
        <v>2186.1999999999998</v>
      </c>
      <c r="J258" s="31">
        <v>3862.19</v>
      </c>
      <c r="K258" s="31">
        <v>3214.66</v>
      </c>
      <c r="L258" s="31">
        <v>3862.19</v>
      </c>
      <c r="M258" s="31">
        <v>3862.37</v>
      </c>
      <c r="N258" s="31">
        <v>3862.37</v>
      </c>
      <c r="O258" s="31">
        <v>3862.54</v>
      </c>
      <c r="P258" s="30">
        <v>0</v>
      </c>
      <c r="Q258" s="31">
        <v>0</v>
      </c>
      <c r="R258" s="31">
        <v>0</v>
      </c>
    </row>
    <row r="259" spans="1:18" ht="11.25" customHeight="1" x14ac:dyDescent="0.2">
      <c r="A259" s="28" t="s">
        <v>235</v>
      </c>
      <c r="B259" s="29">
        <v>234</v>
      </c>
      <c r="C259" s="30">
        <v>0</v>
      </c>
      <c r="D259" s="31">
        <v>0</v>
      </c>
      <c r="E259" s="31">
        <v>0</v>
      </c>
      <c r="F259" s="31">
        <v>0</v>
      </c>
      <c r="G259" s="31">
        <v>0</v>
      </c>
      <c r="H259" s="31">
        <v>0</v>
      </c>
      <c r="I259" s="31">
        <v>0</v>
      </c>
      <c r="J259" s="31">
        <v>0</v>
      </c>
      <c r="K259" s="31">
        <v>0</v>
      </c>
      <c r="L259" s="31">
        <v>0</v>
      </c>
      <c r="M259" s="31">
        <v>0</v>
      </c>
      <c r="N259" s="31">
        <v>0</v>
      </c>
      <c r="O259" s="31">
        <v>0</v>
      </c>
      <c r="P259" s="30">
        <v>0</v>
      </c>
      <c r="Q259" s="31">
        <v>0</v>
      </c>
      <c r="R259" s="31">
        <v>0</v>
      </c>
    </row>
    <row r="260" spans="1:18" ht="56.25" customHeight="1" x14ac:dyDescent="0.2">
      <c r="A260" s="28" t="s">
        <v>236</v>
      </c>
      <c r="B260" s="29">
        <v>235</v>
      </c>
      <c r="C260" s="30">
        <v>14</v>
      </c>
      <c r="D260" s="31">
        <v>41.9</v>
      </c>
      <c r="E260" s="31">
        <v>41.9</v>
      </c>
      <c r="F260" s="31">
        <v>41.9</v>
      </c>
      <c r="G260" s="31">
        <v>41.9</v>
      </c>
      <c r="H260" s="31">
        <v>41.9</v>
      </c>
      <c r="I260" s="31">
        <v>41.9</v>
      </c>
      <c r="J260" s="31">
        <v>2994</v>
      </c>
      <c r="K260" s="31">
        <v>2994</v>
      </c>
      <c r="L260" s="31">
        <v>2994</v>
      </c>
      <c r="M260" s="31">
        <v>2994</v>
      </c>
      <c r="N260" s="31">
        <v>2994</v>
      </c>
      <c r="O260" s="31">
        <v>2994</v>
      </c>
      <c r="P260" s="30">
        <v>0</v>
      </c>
      <c r="Q260" s="31">
        <v>0</v>
      </c>
      <c r="R260" s="31">
        <v>0</v>
      </c>
    </row>
    <row r="261" spans="1:18" ht="12" customHeight="1" x14ac:dyDescent="0.2">
      <c r="A261" s="100" t="s">
        <v>237</v>
      </c>
      <c r="B261" s="100"/>
      <c r="C261" s="100"/>
      <c r="D261" s="100"/>
      <c r="E261" s="100"/>
      <c r="F261" s="100"/>
      <c r="G261" s="100"/>
      <c r="H261" s="100"/>
      <c r="I261" s="100"/>
      <c r="J261" s="100"/>
      <c r="K261" s="100"/>
      <c r="L261" s="100"/>
      <c r="M261" s="100"/>
      <c r="N261" s="100"/>
      <c r="O261" s="100"/>
      <c r="P261"/>
      <c r="Q261"/>
      <c r="R261"/>
    </row>
    <row r="262" spans="1:18" ht="11.25" customHeight="1" x14ac:dyDescent="0.2">
      <c r="A262" s="28" t="s">
        <v>238</v>
      </c>
      <c r="B262" s="29">
        <v>236</v>
      </c>
      <c r="C262" s="30">
        <v>3408</v>
      </c>
      <c r="D262" s="31">
        <v>11570.5</v>
      </c>
      <c r="E262" s="31">
        <v>10272.700000000001</v>
      </c>
      <c r="F262" s="31">
        <v>11584</v>
      </c>
      <c r="G262" s="31">
        <v>11590.3</v>
      </c>
      <c r="H262" s="31">
        <v>11590.3</v>
      </c>
      <c r="I262" s="31">
        <v>12410.2</v>
      </c>
      <c r="J262" s="31">
        <v>3395.1</v>
      </c>
      <c r="K262" s="31">
        <v>3014.29</v>
      </c>
      <c r="L262" s="31">
        <v>3399.06</v>
      </c>
      <c r="M262" s="31">
        <v>3400.91</v>
      </c>
      <c r="N262" s="31">
        <v>3400.91</v>
      </c>
      <c r="O262" s="31">
        <v>3641.49</v>
      </c>
      <c r="P262" s="30">
        <v>21</v>
      </c>
      <c r="Q262" s="31">
        <v>154.5</v>
      </c>
      <c r="R262" s="31">
        <v>7357.14</v>
      </c>
    </row>
    <row r="263" spans="1:18" ht="22.5" customHeight="1" x14ac:dyDescent="0.2">
      <c r="A263" s="28" t="s">
        <v>239</v>
      </c>
      <c r="B263" s="29">
        <v>237</v>
      </c>
      <c r="C263" s="30">
        <v>2499</v>
      </c>
      <c r="D263" s="31">
        <v>8450.6</v>
      </c>
      <c r="E263" s="31">
        <v>7384.8</v>
      </c>
      <c r="F263" s="31">
        <v>8460.2999999999993</v>
      </c>
      <c r="G263" s="31">
        <v>8465.5</v>
      </c>
      <c r="H263" s="31">
        <v>8465.5</v>
      </c>
      <c r="I263" s="31">
        <v>9115.6</v>
      </c>
      <c r="J263" s="31">
        <v>3381.59</v>
      </c>
      <c r="K263" s="31">
        <v>2955.1</v>
      </c>
      <c r="L263" s="31">
        <v>3385.47</v>
      </c>
      <c r="M263" s="31">
        <v>3387.56</v>
      </c>
      <c r="N263" s="31">
        <v>3387.56</v>
      </c>
      <c r="O263" s="31">
        <v>3647.7</v>
      </c>
      <c r="P263" s="30">
        <v>21</v>
      </c>
      <c r="Q263" s="31">
        <v>154.5</v>
      </c>
      <c r="R263" s="31">
        <v>7357.14</v>
      </c>
    </row>
    <row r="264" spans="1:18" ht="22.5" customHeight="1" x14ac:dyDescent="0.2">
      <c r="A264" s="28" t="s">
        <v>240</v>
      </c>
      <c r="B264" s="29">
        <v>238</v>
      </c>
      <c r="C264" s="30">
        <v>700</v>
      </c>
      <c r="D264" s="31">
        <v>2479.8000000000002</v>
      </c>
      <c r="E264" s="31">
        <v>2295.8000000000002</v>
      </c>
      <c r="F264" s="31">
        <v>2481.1999999999998</v>
      </c>
      <c r="G264" s="31">
        <v>2482.3000000000002</v>
      </c>
      <c r="H264" s="31">
        <v>2482.3000000000002</v>
      </c>
      <c r="I264" s="31">
        <v>2614.9</v>
      </c>
      <c r="J264" s="31">
        <v>3542.57</v>
      </c>
      <c r="K264" s="31">
        <v>3279.71</v>
      </c>
      <c r="L264" s="31">
        <v>3544.57</v>
      </c>
      <c r="M264" s="31">
        <v>3546.14</v>
      </c>
      <c r="N264" s="31">
        <v>3543.14</v>
      </c>
      <c r="O264" s="31">
        <v>3735.57</v>
      </c>
      <c r="P264" s="30">
        <v>0</v>
      </c>
      <c r="Q264" s="31">
        <v>0</v>
      </c>
      <c r="R264" s="31">
        <v>0</v>
      </c>
    </row>
    <row r="265" spans="1:18" ht="22.5" customHeight="1" x14ac:dyDescent="0.2">
      <c r="A265" s="51" t="s">
        <v>94</v>
      </c>
      <c r="B265" s="29">
        <v>239</v>
      </c>
      <c r="C265" s="30">
        <v>12</v>
      </c>
      <c r="D265" s="31">
        <v>39.700000000000003</v>
      </c>
      <c r="E265" s="31">
        <v>34.700000000000003</v>
      </c>
      <c r="F265" s="31">
        <v>40</v>
      </c>
      <c r="G265" s="31">
        <v>40</v>
      </c>
      <c r="H265" s="31">
        <v>40</v>
      </c>
      <c r="I265" s="31">
        <v>42.2</v>
      </c>
      <c r="J265" s="31">
        <v>3308.33</v>
      </c>
      <c r="K265" s="31">
        <v>2891.67</v>
      </c>
      <c r="L265" s="31">
        <v>3333.33</v>
      </c>
      <c r="M265" s="31">
        <v>3333.33</v>
      </c>
      <c r="N265" s="31">
        <v>3333.33</v>
      </c>
      <c r="O265" s="31">
        <v>3516.67</v>
      </c>
      <c r="P265" s="30">
        <v>0</v>
      </c>
      <c r="Q265" s="31">
        <v>0</v>
      </c>
      <c r="R265" s="31">
        <v>0</v>
      </c>
    </row>
    <row r="266" spans="1:18" ht="11.25" customHeight="1" x14ac:dyDescent="0.2">
      <c r="A266" s="39" t="s">
        <v>95</v>
      </c>
      <c r="B266" s="29">
        <v>240</v>
      </c>
      <c r="C266" s="30">
        <v>688</v>
      </c>
      <c r="D266" s="31">
        <v>2440.1</v>
      </c>
      <c r="E266" s="31">
        <v>2261.1</v>
      </c>
      <c r="F266" s="31">
        <v>2441.1999999999998</v>
      </c>
      <c r="G266" s="31">
        <v>2442.3000000000002</v>
      </c>
      <c r="H266" s="31">
        <v>2442.3000000000002</v>
      </c>
      <c r="I266" s="31">
        <v>2572.6999999999998</v>
      </c>
      <c r="J266" s="31">
        <v>3546.66</v>
      </c>
      <c r="K266" s="31">
        <v>3286.48</v>
      </c>
      <c r="L266" s="31">
        <v>3548.26</v>
      </c>
      <c r="M266" s="31">
        <v>3549.85</v>
      </c>
      <c r="N266" s="31">
        <v>3549.85</v>
      </c>
      <c r="O266" s="31">
        <v>3739.4</v>
      </c>
      <c r="P266" s="30">
        <v>0</v>
      </c>
      <c r="Q266" s="31">
        <v>0</v>
      </c>
      <c r="R266" s="31">
        <v>0</v>
      </c>
    </row>
    <row r="267" spans="1:18" ht="11.25" customHeight="1" x14ac:dyDescent="0.2">
      <c r="A267" s="39" t="s">
        <v>96</v>
      </c>
      <c r="B267" s="29">
        <v>2401</v>
      </c>
      <c r="C267" s="30">
        <v>0</v>
      </c>
      <c r="D267" s="31">
        <v>0</v>
      </c>
      <c r="E267" s="31">
        <v>0</v>
      </c>
      <c r="F267" s="31">
        <v>0</v>
      </c>
      <c r="G267" s="31">
        <v>0</v>
      </c>
      <c r="H267" s="31">
        <v>0</v>
      </c>
      <c r="I267" s="31">
        <v>0</v>
      </c>
      <c r="J267" s="31">
        <v>0</v>
      </c>
      <c r="K267" s="31">
        <v>0</v>
      </c>
      <c r="L267" s="31">
        <v>0</v>
      </c>
      <c r="M267" s="31">
        <v>0</v>
      </c>
      <c r="N267" s="31">
        <v>0</v>
      </c>
      <c r="O267" s="31">
        <v>0</v>
      </c>
      <c r="P267" s="30">
        <v>0</v>
      </c>
      <c r="Q267" s="31">
        <v>0</v>
      </c>
      <c r="R267" s="31">
        <v>0</v>
      </c>
    </row>
    <row r="268" spans="1:18" ht="35.25" customHeight="1" x14ac:dyDescent="0.2">
      <c r="A268" s="28" t="s">
        <v>241</v>
      </c>
      <c r="B268" s="29">
        <v>241</v>
      </c>
      <c r="C268" s="30">
        <v>697</v>
      </c>
      <c r="D268" s="31">
        <v>2451</v>
      </c>
      <c r="E268" s="31">
        <v>2272.1999999999998</v>
      </c>
      <c r="F268" s="31">
        <v>2452.4</v>
      </c>
      <c r="G268" s="31">
        <v>2453.5</v>
      </c>
      <c r="H268" s="31">
        <v>2453.5</v>
      </c>
      <c r="I268" s="31">
        <v>2586</v>
      </c>
      <c r="J268" s="31">
        <v>3516.5</v>
      </c>
      <c r="K268" s="31">
        <v>3259.97</v>
      </c>
      <c r="L268" s="31">
        <v>3518.51</v>
      </c>
      <c r="M268" s="31">
        <v>3520.09</v>
      </c>
      <c r="N268" s="31">
        <v>3520.09</v>
      </c>
      <c r="O268" s="31">
        <v>3710.19</v>
      </c>
      <c r="P268" s="30">
        <v>0</v>
      </c>
      <c r="Q268" s="31">
        <v>0</v>
      </c>
      <c r="R268" s="31">
        <v>0</v>
      </c>
    </row>
    <row r="269" spans="1:18" ht="11.25" customHeight="1" x14ac:dyDescent="0.2">
      <c r="A269" s="28" t="s">
        <v>242</v>
      </c>
      <c r="B269" s="29">
        <v>242</v>
      </c>
      <c r="C269" s="30">
        <v>3</v>
      </c>
      <c r="D269" s="31">
        <v>28.8</v>
      </c>
      <c r="E269" s="31">
        <v>23.6</v>
      </c>
      <c r="F269" s="31">
        <v>28.8</v>
      </c>
      <c r="G269" s="31">
        <v>28.8</v>
      </c>
      <c r="H269" s="31">
        <v>28.8</v>
      </c>
      <c r="I269" s="31">
        <v>28.9</v>
      </c>
      <c r="J269" s="31">
        <v>9600</v>
      </c>
      <c r="K269" s="31">
        <v>7866.67</v>
      </c>
      <c r="L269" s="31">
        <v>9600</v>
      </c>
      <c r="M269" s="31">
        <v>9600</v>
      </c>
      <c r="N269" s="31">
        <v>9600</v>
      </c>
      <c r="O269" s="31">
        <v>9633.33</v>
      </c>
      <c r="P269" s="30">
        <v>0</v>
      </c>
      <c r="Q269" s="31">
        <v>0</v>
      </c>
      <c r="R269" s="31">
        <v>0</v>
      </c>
    </row>
    <row r="270" spans="1:18" ht="11.25" customHeight="1" x14ac:dyDescent="0.2">
      <c r="A270" s="28" t="s">
        <v>243</v>
      </c>
      <c r="B270" s="29">
        <v>243</v>
      </c>
      <c r="C270" s="30">
        <v>209</v>
      </c>
      <c r="D270" s="31">
        <v>640.1</v>
      </c>
      <c r="E270" s="31">
        <v>592.1</v>
      </c>
      <c r="F270" s="31">
        <v>642.5</v>
      </c>
      <c r="G270" s="31">
        <v>642.5</v>
      </c>
      <c r="H270" s="31">
        <v>642.5</v>
      </c>
      <c r="I270" s="31">
        <v>679.7</v>
      </c>
      <c r="J270" s="31">
        <v>3062.68</v>
      </c>
      <c r="K270" s="31">
        <v>2833.01</v>
      </c>
      <c r="L270" s="31">
        <v>3074.16</v>
      </c>
      <c r="M270" s="31">
        <v>3074.16</v>
      </c>
      <c r="N270" s="31">
        <v>3074.16</v>
      </c>
      <c r="O270" s="31">
        <v>3252.15</v>
      </c>
      <c r="P270" s="30">
        <v>0</v>
      </c>
      <c r="Q270" s="31">
        <v>0</v>
      </c>
      <c r="R270" s="31">
        <v>0</v>
      </c>
    </row>
    <row r="271" spans="1:18" ht="14.25" customHeight="1" x14ac:dyDescent="0.2">
      <c r="A271" s="100" t="s">
        <v>244</v>
      </c>
      <c r="B271" s="100"/>
      <c r="C271" s="100"/>
      <c r="D271" s="100"/>
      <c r="E271" s="100"/>
      <c r="F271" s="100"/>
      <c r="G271" s="100"/>
      <c r="H271" s="100"/>
      <c r="I271" s="100"/>
      <c r="J271" s="100"/>
      <c r="K271" s="100"/>
      <c r="L271" s="100"/>
      <c r="M271" s="100"/>
      <c r="N271" s="100"/>
      <c r="O271" s="100"/>
      <c r="P271"/>
      <c r="Q271"/>
      <c r="R271"/>
    </row>
    <row r="272" spans="1:18" ht="11.25" customHeight="1" x14ac:dyDescent="0.2">
      <c r="A272" s="28" t="s">
        <v>245</v>
      </c>
      <c r="B272" s="29">
        <v>244</v>
      </c>
      <c r="C272" s="30">
        <v>26</v>
      </c>
      <c r="D272" s="31">
        <v>391.3</v>
      </c>
      <c r="E272" s="31">
        <v>376.3</v>
      </c>
      <c r="F272" s="31">
        <v>391.3</v>
      </c>
      <c r="G272" s="31">
        <v>391.3</v>
      </c>
      <c r="H272" s="31">
        <v>391.3</v>
      </c>
      <c r="I272" s="31">
        <v>391.5</v>
      </c>
      <c r="J272" s="31">
        <v>15050</v>
      </c>
      <c r="K272" s="31">
        <v>14473.08</v>
      </c>
      <c r="L272" s="31">
        <v>15050</v>
      </c>
      <c r="M272" s="31">
        <v>15050</v>
      </c>
      <c r="N272" s="31">
        <v>15050</v>
      </c>
      <c r="O272" s="31">
        <v>15057.69</v>
      </c>
      <c r="P272" s="30">
        <v>0</v>
      </c>
      <c r="Q272" s="31">
        <v>0</v>
      </c>
      <c r="R272" s="31">
        <v>0</v>
      </c>
    </row>
    <row r="273" spans="1:18" ht="11.25" customHeight="1" x14ac:dyDescent="0.2">
      <c r="A273" s="28" t="s">
        <v>246</v>
      </c>
      <c r="B273" s="29">
        <v>245</v>
      </c>
      <c r="C273" s="30">
        <v>19</v>
      </c>
      <c r="D273" s="31">
        <v>310.8</v>
      </c>
      <c r="E273" s="31">
        <v>298.60000000000002</v>
      </c>
      <c r="F273" s="31">
        <v>310.8</v>
      </c>
      <c r="G273" s="31">
        <v>310.8</v>
      </c>
      <c r="H273" s="31">
        <v>310.8</v>
      </c>
      <c r="I273" s="31">
        <v>311</v>
      </c>
      <c r="J273" s="31">
        <v>16357.89</v>
      </c>
      <c r="K273" s="31">
        <v>15715.79</v>
      </c>
      <c r="L273" s="31">
        <v>16357.89</v>
      </c>
      <c r="M273" s="31">
        <v>16357.89</v>
      </c>
      <c r="N273" s="31">
        <v>16357.89</v>
      </c>
      <c r="O273" s="31">
        <v>16368.42</v>
      </c>
      <c r="P273" s="30">
        <v>0</v>
      </c>
      <c r="Q273" s="31">
        <v>0</v>
      </c>
      <c r="R273" s="31">
        <v>0</v>
      </c>
    </row>
    <row r="274" spans="1:18" ht="11.25" customHeight="1" x14ac:dyDescent="0.2">
      <c r="A274" s="28" t="s">
        <v>247</v>
      </c>
      <c r="B274" s="29">
        <v>246</v>
      </c>
      <c r="C274" s="30">
        <v>0</v>
      </c>
      <c r="D274" s="31">
        <v>0</v>
      </c>
      <c r="E274" s="31">
        <v>0</v>
      </c>
      <c r="F274" s="31">
        <v>0</v>
      </c>
      <c r="G274" s="31">
        <v>0</v>
      </c>
      <c r="H274" s="31">
        <v>0</v>
      </c>
      <c r="I274" s="31">
        <v>0</v>
      </c>
      <c r="J274" s="31">
        <v>0</v>
      </c>
      <c r="K274" s="31">
        <v>0</v>
      </c>
      <c r="L274" s="31">
        <v>0</v>
      </c>
      <c r="M274" s="31">
        <v>0</v>
      </c>
      <c r="N274" s="31">
        <v>0</v>
      </c>
      <c r="O274" s="31">
        <v>0</v>
      </c>
      <c r="P274" s="30">
        <v>0</v>
      </c>
      <c r="Q274" s="31">
        <v>0</v>
      </c>
      <c r="R274" s="31">
        <v>0</v>
      </c>
    </row>
    <row r="275" spans="1:18" ht="22.5" customHeight="1" x14ac:dyDescent="0.2">
      <c r="A275" s="58" t="s">
        <v>94</v>
      </c>
      <c r="B275" s="29">
        <v>247</v>
      </c>
      <c r="C275" s="30">
        <v>0</v>
      </c>
      <c r="D275" s="31">
        <v>0</v>
      </c>
      <c r="E275" s="31">
        <v>0</v>
      </c>
      <c r="F275" s="31">
        <v>0</v>
      </c>
      <c r="G275" s="31">
        <v>0</v>
      </c>
      <c r="H275" s="31">
        <v>0</v>
      </c>
      <c r="I275" s="31">
        <v>0</v>
      </c>
      <c r="J275" s="31">
        <v>0</v>
      </c>
      <c r="K275" s="31">
        <v>0</v>
      </c>
      <c r="L275" s="31">
        <v>0</v>
      </c>
      <c r="M275" s="31">
        <v>0</v>
      </c>
      <c r="N275" s="31">
        <v>0</v>
      </c>
      <c r="O275" s="31">
        <v>0</v>
      </c>
      <c r="P275" s="30">
        <v>0</v>
      </c>
      <c r="Q275" s="31">
        <v>0</v>
      </c>
      <c r="R275" s="31">
        <v>0</v>
      </c>
    </row>
    <row r="276" spans="1:18" ht="11.25" customHeight="1" x14ac:dyDescent="0.2">
      <c r="A276" s="59" t="s">
        <v>95</v>
      </c>
      <c r="B276" s="29">
        <v>248</v>
      </c>
      <c r="C276" s="30">
        <v>0</v>
      </c>
      <c r="D276" s="31">
        <v>0</v>
      </c>
      <c r="E276" s="31">
        <v>0</v>
      </c>
      <c r="F276" s="31">
        <v>0</v>
      </c>
      <c r="G276" s="31">
        <v>0</v>
      </c>
      <c r="H276" s="31">
        <v>0</v>
      </c>
      <c r="I276" s="31">
        <v>0</v>
      </c>
      <c r="J276" s="31">
        <v>0</v>
      </c>
      <c r="K276" s="31">
        <v>0</v>
      </c>
      <c r="L276" s="31">
        <v>0</v>
      </c>
      <c r="M276" s="31">
        <v>0</v>
      </c>
      <c r="N276" s="31">
        <v>0</v>
      </c>
      <c r="O276" s="31">
        <v>0</v>
      </c>
      <c r="P276" s="30">
        <v>0</v>
      </c>
      <c r="Q276" s="31">
        <v>0</v>
      </c>
      <c r="R276" s="31">
        <v>0</v>
      </c>
    </row>
    <row r="277" spans="1:18" ht="33.75" customHeight="1" x14ac:dyDescent="0.2">
      <c r="A277" s="28" t="s">
        <v>248</v>
      </c>
      <c r="B277" s="29">
        <v>249</v>
      </c>
      <c r="C277" s="30">
        <v>0</v>
      </c>
      <c r="D277" s="31">
        <v>0</v>
      </c>
      <c r="E277" s="31">
        <v>0</v>
      </c>
      <c r="F277" s="31">
        <v>0</v>
      </c>
      <c r="G277" s="31">
        <v>0</v>
      </c>
      <c r="H277" s="31">
        <v>0</v>
      </c>
      <c r="I277" s="31">
        <v>0</v>
      </c>
      <c r="J277" s="31">
        <v>0</v>
      </c>
      <c r="K277" s="31">
        <v>0</v>
      </c>
      <c r="L277" s="31">
        <v>0</v>
      </c>
      <c r="M277" s="31">
        <v>0</v>
      </c>
      <c r="N277" s="31">
        <v>0</v>
      </c>
      <c r="O277" s="31">
        <v>0</v>
      </c>
      <c r="P277" s="30">
        <v>0</v>
      </c>
      <c r="Q277" s="31">
        <v>0</v>
      </c>
      <c r="R277" s="31">
        <v>0</v>
      </c>
    </row>
    <row r="278" spans="1:18" ht="11.25" customHeight="1" x14ac:dyDescent="0.2">
      <c r="A278" s="28" t="s">
        <v>242</v>
      </c>
      <c r="B278" s="29">
        <v>250</v>
      </c>
      <c r="C278" s="30">
        <v>0</v>
      </c>
      <c r="D278" s="31">
        <v>0</v>
      </c>
      <c r="E278" s="31">
        <v>0</v>
      </c>
      <c r="F278" s="31">
        <v>0</v>
      </c>
      <c r="G278" s="31">
        <v>0</v>
      </c>
      <c r="H278" s="31">
        <v>0</v>
      </c>
      <c r="I278" s="31">
        <v>0</v>
      </c>
      <c r="J278" s="31">
        <v>0</v>
      </c>
      <c r="K278" s="31">
        <v>0</v>
      </c>
      <c r="L278" s="31">
        <v>0</v>
      </c>
      <c r="M278" s="31">
        <v>0</v>
      </c>
      <c r="N278" s="31">
        <v>0</v>
      </c>
      <c r="O278" s="31">
        <v>0</v>
      </c>
      <c r="P278" s="30">
        <v>0</v>
      </c>
      <c r="Q278" s="31">
        <v>0</v>
      </c>
      <c r="R278" s="31">
        <v>0</v>
      </c>
    </row>
    <row r="279" spans="1:18" ht="11.25" customHeight="1" x14ac:dyDescent="0.2">
      <c r="A279" s="28" t="s">
        <v>243</v>
      </c>
      <c r="B279" s="29">
        <v>251</v>
      </c>
      <c r="C279" s="30">
        <v>7</v>
      </c>
      <c r="D279" s="31">
        <v>80.5</v>
      </c>
      <c r="E279" s="31">
        <v>77.7</v>
      </c>
      <c r="F279" s="31">
        <v>80.5</v>
      </c>
      <c r="G279" s="31">
        <v>80.5</v>
      </c>
      <c r="H279" s="31">
        <v>80.5</v>
      </c>
      <c r="I279" s="31">
        <v>80.5</v>
      </c>
      <c r="J279" s="31">
        <v>11500</v>
      </c>
      <c r="K279" s="31">
        <v>11100</v>
      </c>
      <c r="L279" s="31">
        <v>11500</v>
      </c>
      <c r="M279" s="31">
        <v>11500</v>
      </c>
      <c r="N279" s="31">
        <v>11500</v>
      </c>
      <c r="O279" s="31">
        <v>11500</v>
      </c>
      <c r="P279" s="30">
        <v>0</v>
      </c>
      <c r="Q279" s="31">
        <v>0</v>
      </c>
      <c r="R279" s="31">
        <v>0</v>
      </c>
    </row>
    <row r="280" spans="1:18" ht="14.25" customHeight="1" x14ac:dyDescent="0.2">
      <c r="A280" s="100" t="s">
        <v>249</v>
      </c>
      <c r="B280" s="100"/>
      <c r="C280" s="100"/>
      <c r="D280" s="100"/>
      <c r="E280" s="100"/>
      <c r="F280" s="100"/>
      <c r="G280" s="100"/>
      <c r="H280" s="100"/>
      <c r="I280" s="100"/>
      <c r="J280" s="100"/>
      <c r="K280" s="100"/>
      <c r="L280" s="100"/>
      <c r="M280" s="100"/>
      <c r="N280" s="100"/>
      <c r="O280" s="100"/>
      <c r="P280"/>
      <c r="Q280"/>
      <c r="R280"/>
    </row>
    <row r="281" spans="1:18" ht="11.25" customHeight="1" x14ac:dyDescent="0.2">
      <c r="A281" s="28" t="s">
        <v>250</v>
      </c>
      <c r="B281" s="29">
        <v>252</v>
      </c>
      <c r="C281" s="30">
        <v>9</v>
      </c>
      <c r="D281" s="31">
        <v>35.4</v>
      </c>
      <c r="E281" s="31">
        <v>29.2</v>
      </c>
      <c r="F281" s="31">
        <v>35.4</v>
      </c>
      <c r="G281" s="31">
        <v>35.4</v>
      </c>
      <c r="H281" s="31">
        <v>35.4</v>
      </c>
      <c r="I281" s="31">
        <v>37</v>
      </c>
      <c r="J281" s="31">
        <v>3933.33</v>
      </c>
      <c r="K281" s="31">
        <v>3244.44</v>
      </c>
      <c r="L281" s="31">
        <v>3933.33</v>
      </c>
      <c r="M281" s="31">
        <v>3933.33</v>
      </c>
      <c r="N281" s="31">
        <v>3933.33</v>
      </c>
      <c r="O281" s="31">
        <v>4111.1099999999997</v>
      </c>
      <c r="P281" s="30">
        <v>0</v>
      </c>
      <c r="Q281" s="31">
        <v>0</v>
      </c>
      <c r="R281" s="31">
        <v>0</v>
      </c>
    </row>
    <row r="282" spans="1:18" ht="15" customHeight="1" x14ac:dyDescent="0.2">
      <c r="A282" s="100" t="s">
        <v>251</v>
      </c>
      <c r="B282" s="100"/>
      <c r="C282" s="100"/>
      <c r="D282" s="100"/>
      <c r="E282" s="100"/>
      <c r="F282" s="100"/>
      <c r="G282" s="100"/>
      <c r="H282" s="100"/>
      <c r="I282" s="100"/>
      <c r="J282" s="100"/>
      <c r="K282" s="100"/>
      <c r="L282" s="100"/>
      <c r="M282" s="100"/>
      <c r="N282" s="100"/>
      <c r="O282" s="100"/>
      <c r="P282"/>
      <c r="Q282"/>
      <c r="R282"/>
    </row>
    <row r="283" spans="1:18" ht="11.25" customHeight="1" x14ac:dyDescent="0.2">
      <c r="A283" s="28" t="s">
        <v>250</v>
      </c>
      <c r="B283" s="29">
        <v>253</v>
      </c>
      <c r="C283" s="30">
        <v>0</v>
      </c>
      <c r="D283" s="31">
        <v>0</v>
      </c>
      <c r="E283" s="31">
        <v>0</v>
      </c>
      <c r="F283" s="31">
        <v>0</v>
      </c>
      <c r="G283" s="31">
        <v>0</v>
      </c>
      <c r="H283" s="31">
        <v>0</v>
      </c>
      <c r="I283" s="31">
        <v>0</v>
      </c>
      <c r="J283" s="31">
        <v>0</v>
      </c>
      <c r="K283" s="31">
        <v>0</v>
      </c>
      <c r="L283" s="31">
        <v>0</v>
      </c>
      <c r="M283" s="31">
        <v>0</v>
      </c>
      <c r="N283" s="31">
        <v>0</v>
      </c>
      <c r="O283" s="31">
        <v>0</v>
      </c>
      <c r="P283" s="30">
        <v>0</v>
      </c>
      <c r="Q283" s="31">
        <v>0</v>
      </c>
      <c r="R283" s="31">
        <v>0</v>
      </c>
    </row>
    <row r="284" spans="1:18" ht="14.25" customHeight="1" x14ac:dyDescent="0.2">
      <c r="A284" s="100" t="s">
        <v>252</v>
      </c>
      <c r="B284" s="100"/>
      <c r="C284" s="100"/>
      <c r="D284" s="100"/>
      <c r="E284" s="100"/>
      <c r="F284" s="100"/>
      <c r="G284" s="100"/>
      <c r="H284" s="100"/>
      <c r="I284" s="100"/>
      <c r="J284" s="100"/>
      <c r="K284" s="100"/>
      <c r="L284" s="100"/>
      <c r="M284" s="100"/>
      <c r="N284" s="100"/>
      <c r="O284" s="100"/>
      <c r="P284"/>
      <c r="Q284"/>
      <c r="R284"/>
    </row>
    <row r="285" spans="1:18" ht="11.25" customHeight="1" x14ac:dyDescent="0.2">
      <c r="A285" s="28" t="s">
        <v>253</v>
      </c>
      <c r="B285" s="29">
        <v>254</v>
      </c>
      <c r="C285" s="30">
        <v>44</v>
      </c>
      <c r="D285" s="31">
        <v>358</v>
      </c>
      <c r="E285" s="31">
        <v>345.5</v>
      </c>
      <c r="F285" s="31">
        <v>358</v>
      </c>
      <c r="G285" s="31">
        <v>358</v>
      </c>
      <c r="H285" s="31">
        <v>358</v>
      </c>
      <c r="I285" s="31">
        <v>366.5</v>
      </c>
      <c r="J285" s="31">
        <v>8136.36</v>
      </c>
      <c r="K285" s="31">
        <v>7852.27</v>
      </c>
      <c r="L285" s="31">
        <v>8136.36</v>
      </c>
      <c r="M285" s="31">
        <v>8136.36</v>
      </c>
      <c r="N285" s="31">
        <v>8136.36</v>
      </c>
      <c r="O285" s="31">
        <v>8329.5499999999993</v>
      </c>
      <c r="P285" s="30">
        <v>0</v>
      </c>
      <c r="Q285" s="31">
        <v>0</v>
      </c>
      <c r="R285" s="31">
        <v>0</v>
      </c>
    </row>
    <row r="286" spans="1:18" ht="22.5" customHeight="1" x14ac:dyDescent="0.2">
      <c r="A286" s="28" t="s">
        <v>254</v>
      </c>
      <c r="B286" s="29">
        <v>255</v>
      </c>
      <c r="C286" s="30">
        <v>39</v>
      </c>
      <c r="D286" s="31">
        <v>328.9</v>
      </c>
      <c r="E286" s="31">
        <v>317.2</v>
      </c>
      <c r="F286" s="31">
        <v>328.9</v>
      </c>
      <c r="G286" s="31">
        <v>328.9</v>
      </c>
      <c r="H286" s="31">
        <v>328.9</v>
      </c>
      <c r="I286" s="31">
        <v>336.6</v>
      </c>
      <c r="J286" s="31">
        <v>8433.33</v>
      </c>
      <c r="K286" s="31">
        <v>8133.33</v>
      </c>
      <c r="L286" s="31">
        <v>8433.33</v>
      </c>
      <c r="M286" s="31">
        <v>8433.33</v>
      </c>
      <c r="N286" s="31">
        <v>8433.33</v>
      </c>
      <c r="O286" s="31">
        <v>8630.77</v>
      </c>
      <c r="P286" s="30">
        <v>0</v>
      </c>
      <c r="Q286" s="31">
        <v>0</v>
      </c>
      <c r="R286" s="31">
        <v>0</v>
      </c>
    </row>
    <row r="287" spans="1:18" ht="10.5" customHeight="1" x14ac:dyDescent="0.2">
      <c r="A287" s="28" t="s">
        <v>255</v>
      </c>
      <c r="B287" s="29">
        <v>256</v>
      </c>
      <c r="C287" s="30">
        <v>3</v>
      </c>
      <c r="D287" s="31">
        <v>22.1</v>
      </c>
      <c r="E287" s="31">
        <v>21.6</v>
      </c>
      <c r="F287" s="31">
        <v>22.1</v>
      </c>
      <c r="G287" s="31">
        <v>22.1</v>
      </c>
      <c r="H287" s="31">
        <v>22.1</v>
      </c>
      <c r="I287" s="31">
        <v>22.3</v>
      </c>
      <c r="J287" s="31">
        <v>7366.67</v>
      </c>
      <c r="K287" s="31">
        <v>7200</v>
      </c>
      <c r="L287" s="31">
        <v>7366.67</v>
      </c>
      <c r="M287" s="31">
        <v>7366.67</v>
      </c>
      <c r="N287" s="31">
        <v>7366.67</v>
      </c>
      <c r="O287" s="31">
        <v>7433.33</v>
      </c>
      <c r="P287" s="30">
        <v>0</v>
      </c>
      <c r="Q287" s="31">
        <v>0</v>
      </c>
      <c r="R287" s="31">
        <v>0</v>
      </c>
    </row>
    <row r="288" spans="1:18" ht="22.5" customHeight="1" x14ac:dyDescent="0.2">
      <c r="A288" s="58" t="s">
        <v>94</v>
      </c>
      <c r="B288" s="29">
        <v>257</v>
      </c>
      <c r="C288" s="30">
        <v>1</v>
      </c>
      <c r="D288" s="31">
        <v>5.6</v>
      </c>
      <c r="E288" s="31">
        <v>5.5</v>
      </c>
      <c r="F288" s="31">
        <v>5.6</v>
      </c>
      <c r="G288" s="31">
        <v>5.6</v>
      </c>
      <c r="H288" s="31">
        <v>5.6</v>
      </c>
      <c r="I288" s="31">
        <v>5.6</v>
      </c>
      <c r="J288" s="31">
        <v>5600</v>
      </c>
      <c r="K288" s="31">
        <v>5500</v>
      </c>
      <c r="L288" s="31">
        <v>5600</v>
      </c>
      <c r="M288" s="31">
        <v>5600</v>
      </c>
      <c r="N288" s="31">
        <v>5600</v>
      </c>
      <c r="O288" s="31">
        <v>5600</v>
      </c>
      <c r="P288" s="30">
        <v>0</v>
      </c>
      <c r="Q288" s="31">
        <v>0</v>
      </c>
      <c r="R288" s="31">
        <v>0</v>
      </c>
    </row>
    <row r="289" spans="1:18" ht="11.25" customHeight="1" x14ac:dyDescent="0.2">
      <c r="A289" s="59" t="s">
        <v>95</v>
      </c>
      <c r="B289" s="29">
        <v>258</v>
      </c>
      <c r="C289" s="30">
        <v>2</v>
      </c>
      <c r="D289" s="31">
        <v>16.5</v>
      </c>
      <c r="E289" s="31">
        <v>16.100000000000001</v>
      </c>
      <c r="F289" s="31">
        <v>16.5</v>
      </c>
      <c r="G289" s="31">
        <v>16.5</v>
      </c>
      <c r="H289" s="31">
        <v>16.5</v>
      </c>
      <c r="I289" s="31">
        <v>16.7</v>
      </c>
      <c r="J289" s="31">
        <v>8250</v>
      </c>
      <c r="K289" s="31">
        <v>8100</v>
      </c>
      <c r="L289" s="31">
        <v>8250</v>
      </c>
      <c r="M289" s="31">
        <v>8250</v>
      </c>
      <c r="N289" s="31">
        <v>8250</v>
      </c>
      <c r="O289" s="31">
        <v>8350</v>
      </c>
      <c r="P289" s="30">
        <v>0</v>
      </c>
      <c r="Q289" s="31">
        <v>0</v>
      </c>
      <c r="R289" s="31">
        <v>0</v>
      </c>
    </row>
    <row r="290" spans="1:18" ht="33.75" customHeight="1" x14ac:dyDescent="0.2">
      <c r="A290" s="28" t="s">
        <v>256</v>
      </c>
      <c r="B290" s="29">
        <v>259</v>
      </c>
      <c r="C290" s="30">
        <v>3</v>
      </c>
      <c r="D290" s="31">
        <v>22.1</v>
      </c>
      <c r="E290" s="31">
        <v>21.6</v>
      </c>
      <c r="F290" s="31">
        <v>22.1</v>
      </c>
      <c r="G290" s="31">
        <v>22.1</v>
      </c>
      <c r="H290" s="31">
        <v>22.1</v>
      </c>
      <c r="I290" s="31">
        <v>22.3</v>
      </c>
      <c r="J290" s="31">
        <v>7366.67</v>
      </c>
      <c r="K290" s="31">
        <v>7200</v>
      </c>
      <c r="L290" s="31">
        <v>7366.67</v>
      </c>
      <c r="M290" s="31">
        <v>7366.67</v>
      </c>
      <c r="N290" s="31">
        <v>7366.67</v>
      </c>
      <c r="O290" s="31">
        <v>7433.33</v>
      </c>
      <c r="P290" s="30">
        <v>0</v>
      </c>
      <c r="Q290" s="31">
        <v>0</v>
      </c>
      <c r="R290" s="31">
        <v>0</v>
      </c>
    </row>
    <row r="291" spans="1:18" ht="11.25" customHeight="1" x14ac:dyDescent="0.2">
      <c r="A291" s="28" t="s">
        <v>242</v>
      </c>
      <c r="B291" s="29">
        <v>260</v>
      </c>
      <c r="C291" s="30">
        <v>0</v>
      </c>
      <c r="D291" s="31">
        <v>0</v>
      </c>
      <c r="E291" s="31">
        <v>0</v>
      </c>
      <c r="F291" s="31">
        <v>0</v>
      </c>
      <c r="G291" s="31">
        <v>0</v>
      </c>
      <c r="H291" s="31">
        <v>0</v>
      </c>
      <c r="I291" s="31">
        <v>0</v>
      </c>
      <c r="J291" s="31">
        <v>0</v>
      </c>
      <c r="K291" s="31">
        <v>0</v>
      </c>
      <c r="L291" s="31">
        <v>0</v>
      </c>
      <c r="M291" s="31">
        <v>0</v>
      </c>
      <c r="N291" s="31">
        <v>0</v>
      </c>
      <c r="O291" s="31">
        <v>0</v>
      </c>
      <c r="P291" s="30">
        <v>0</v>
      </c>
      <c r="Q291" s="31">
        <v>0</v>
      </c>
      <c r="R291" s="31">
        <v>0</v>
      </c>
    </row>
    <row r="292" spans="1:18" ht="11.25" customHeight="1" x14ac:dyDescent="0.2">
      <c r="A292" s="28" t="s">
        <v>243</v>
      </c>
      <c r="B292" s="29">
        <v>261</v>
      </c>
      <c r="C292" s="30">
        <v>2</v>
      </c>
      <c r="D292" s="31">
        <v>7</v>
      </c>
      <c r="E292" s="31">
        <v>6.7</v>
      </c>
      <c r="F292" s="31">
        <v>7</v>
      </c>
      <c r="G292" s="31">
        <v>7</v>
      </c>
      <c r="H292" s="31">
        <v>7</v>
      </c>
      <c r="I292" s="31">
        <v>7.6</v>
      </c>
      <c r="J292" s="31">
        <v>3500</v>
      </c>
      <c r="K292" s="31">
        <v>3350</v>
      </c>
      <c r="L292" s="31">
        <v>3500</v>
      </c>
      <c r="M292" s="31">
        <v>3500</v>
      </c>
      <c r="N292" s="31">
        <v>3500</v>
      </c>
      <c r="O292" s="31">
        <v>3800</v>
      </c>
      <c r="P292" s="30">
        <v>0</v>
      </c>
      <c r="Q292" s="31">
        <v>0</v>
      </c>
      <c r="R292" s="31">
        <v>0</v>
      </c>
    </row>
    <row r="293" spans="1:18" ht="15" customHeight="1" x14ac:dyDescent="0.2">
      <c r="A293" s="100" t="s">
        <v>257</v>
      </c>
      <c r="B293" s="100"/>
      <c r="C293" s="100"/>
      <c r="D293" s="100"/>
      <c r="E293" s="100"/>
      <c r="F293" s="100"/>
      <c r="G293" s="100"/>
      <c r="H293" s="100"/>
      <c r="I293" s="100"/>
      <c r="J293" s="100"/>
      <c r="K293" s="100"/>
      <c r="L293" s="100"/>
      <c r="M293" s="100"/>
      <c r="N293" s="100"/>
      <c r="O293" s="100"/>
      <c r="P293"/>
      <c r="Q293"/>
      <c r="R293"/>
    </row>
    <row r="294" spans="1:18" ht="11.25" customHeight="1" x14ac:dyDescent="0.2">
      <c r="A294" s="28" t="s">
        <v>258</v>
      </c>
      <c r="B294" s="29">
        <v>262</v>
      </c>
      <c r="C294" s="30">
        <v>112</v>
      </c>
      <c r="D294" s="31">
        <v>428.7</v>
      </c>
      <c r="E294" s="31">
        <v>383.6</v>
      </c>
      <c r="F294" s="31">
        <v>428.7</v>
      </c>
      <c r="G294" s="31">
        <v>428.7</v>
      </c>
      <c r="H294" s="31">
        <v>428.7</v>
      </c>
      <c r="I294" s="31">
        <v>451.9</v>
      </c>
      <c r="J294" s="31">
        <v>3827.68</v>
      </c>
      <c r="K294" s="31">
        <v>3425</v>
      </c>
      <c r="L294" s="31">
        <v>3827.68</v>
      </c>
      <c r="M294" s="31">
        <v>3827.68</v>
      </c>
      <c r="N294" s="31">
        <v>3827.68</v>
      </c>
      <c r="O294" s="31">
        <v>4034.82</v>
      </c>
      <c r="P294" s="30">
        <v>0</v>
      </c>
      <c r="Q294" s="31">
        <v>0</v>
      </c>
      <c r="R294" s="31">
        <v>0</v>
      </c>
    </row>
    <row r="295" spans="1:18" ht="22.5" customHeight="1" x14ac:dyDescent="0.2">
      <c r="A295" s="28" t="s">
        <v>254</v>
      </c>
      <c r="B295" s="29">
        <v>263</v>
      </c>
      <c r="C295" s="30">
        <v>95</v>
      </c>
      <c r="D295" s="31">
        <v>363.8</v>
      </c>
      <c r="E295" s="31">
        <v>325.3</v>
      </c>
      <c r="F295" s="31">
        <v>363.8</v>
      </c>
      <c r="G295" s="31">
        <v>363.8</v>
      </c>
      <c r="H295" s="31">
        <v>363.8</v>
      </c>
      <c r="I295" s="31">
        <v>382.6</v>
      </c>
      <c r="J295" s="31">
        <v>3829.47</v>
      </c>
      <c r="K295" s="31">
        <v>3424.21</v>
      </c>
      <c r="L295" s="31">
        <v>3829.47</v>
      </c>
      <c r="M295" s="31">
        <v>3829.47</v>
      </c>
      <c r="N295" s="31">
        <v>3829.47</v>
      </c>
      <c r="O295" s="31">
        <v>4027.37</v>
      </c>
      <c r="P295" s="30">
        <v>0</v>
      </c>
      <c r="Q295" s="31">
        <v>0</v>
      </c>
      <c r="R295" s="31">
        <v>0</v>
      </c>
    </row>
    <row r="296" spans="1:18" ht="11.25" customHeight="1" x14ac:dyDescent="0.2">
      <c r="A296" s="28" t="s">
        <v>259</v>
      </c>
      <c r="B296" s="29">
        <v>264</v>
      </c>
      <c r="C296" s="30">
        <v>5</v>
      </c>
      <c r="D296" s="31">
        <v>19.7</v>
      </c>
      <c r="E296" s="31">
        <v>18.899999999999999</v>
      </c>
      <c r="F296" s="31">
        <v>19.7</v>
      </c>
      <c r="G296" s="31">
        <v>19.7</v>
      </c>
      <c r="H296" s="31">
        <v>19.7</v>
      </c>
      <c r="I296" s="31">
        <v>21.3</v>
      </c>
      <c r="J296" s="31">
        <v>3940</v>
      </c>
      <c r="K296" s="31">
        <v>3780</v>
      </c>
      <c r="L296" s="31">
        <v>3940</v>
      </c>
      <c r="M296" s="31">
        <v>3940</v>
      </c>
      <c r="N296" s="31">
        <v>3940</v>
      </c>
      <c r="O296" s="31">
        <v>4260</v>
      </c>
      <c r="P296" s="30">
        <v>0</v>
      </c>
      <c r="Q296" s="31">
        <v>0</v>
      </c>
      <c r="R296" s="31">
        <v>0</v>
      </c>
    </row>
    <row r="297" spans="1:18" ht="22.5" customHeight="1" x14ac:dyDescent="0.2">
      <c r="A297" s="58" t="s">
        <v>94</v>
      </c>
      <c r="B297" s="29">
        <v>265</v>
      </c>
      <c r="C297" s="30">
        <v>1</v>
      </c>
      <c r="D297" s="31">
        <v>2.2000000000000002</v>
      </c>
      <c r="E297" s="31">
        <v>2</v>
      </c>
      <c r="F297" s="31">
        <v>2.2000000000000002</v>
      </c>
      <c r="G297" s="31">
        <v>2.2000000000000002</v>
      </c>
      <c r="H297" s="31">
        <v>2.2000000000000002</v>
      </c>
      <c r="I297" s="31">
        <v>2.6</v>
      </c>
      <c r="J297" s="31">
        <v>2200</v>
      </c>
      <c r="K297" s="31">
        <v>2000</v>
      </c>
      <c r="L297" s="31">
        <v>2200</v>
      </c>
      <c r="M297" s="31">
        <v>2200</v>
      </c>
      <c r="N297" s="31">
        <v>2200</v>
      </c>
      <c r="O297" s="31">
        <v>2600</v>
      </c>
      <c r="P297" s="30">
        <v>0</v>
      </c>
      <c r="Q297" s="31">
        <v>0</v>
      </c>
      <c r="R297" s="31">
        <v>0</v>
      </c>
    </row>
    <row r="298" spans="1:18" ht="11.25" customHeight="1" x14ac:dyDescent="0.2">
      <c r="A298" s="59" t="s">
        <v>95</v>
      </c>
      <c r="B298" s="29">
        <v>266</v>
      </c>
      <c r="C298" s="30">
        <v>4</v>
      </c>
      <c r="D298" s="31">
        <v>17.5</v>
      </c>
      <c r="E298" s="31">
        <v>16.899999999999999</v>
      </c>
      <c r="F298" s="31">
        <v>17.5</v>
      </c>
      <c r="G298" s="31">
        <v>17.5</v>
      </c>
      <c r="H298" s="31">
        <v>17.5</v>
      </c>
      <c r="I298" s="31">
        <v>18.7</v>
      </c>
      <c r="J298" s="31">
        <v>4375.72</v>
      </c>
      <c r="K298" s="31">
        <v>4225</v>
      </c>
      <c r="L298" s="31">
        <v>4375</v>
      </c>
      <c r="M298" s="31">
        <v>4375</v>
      </c>
      <c r="N298" s="31">
        <v>4375</v>
      </c>
      <c r="O298" s="31">
        <v>4675</v>
      </c>
      <c r="P298" s="30">
        <v>0</v>
      </c>
      <c r="Q298" s="31">
        <v>0</v>
      </c>
      <c r="R298" s="31">
        <v>0</v>
      </c>
    </row>
    <row r="299" spans="1:18" ht="33.75" customHeight="1" x14ac:dyDescent="0.2">
      <c r="A299" s="28" t="s">
        <v>260</v>
      </c>
      <c r="B299" s="29">
        <v>267</v>
      </c>
      <c r="C299" s="30">
        <v>5</v>
      </c>
      <c r="D299" s="31">
        <v>19.7</v>
      </c>
      <c r="E299" s="31">
        <v>18.899999999999999</v>
      </c>
      <c r="F299" s="31">
        <v>19.7</v>
      </c>
      <c r="G299" s="31">
        <v>19.7</v>
      </c>
      <c r="H299" s="31">
        <v>19.7</v>
      </c>
      <c r="I299" s="31">
        <v>21.3</v>
      </c>
      <c r="J299" s="31">
        <v>3940</v>
      </c>
      <c r="K299" s="31">
        <v>3780</v>
      </c>
      <c r="L299" s="31">
        <v>3940</v>
      </c>
      <c r="M299" s="31">
        <v>3940</v>
      </c>
      <c r="N299" s="31">
        <v>3940</v>
      </c>
      <c r="O299" s="31">
        <v>4260</v>
      </c>
      <c r="P299" s="30">
        <v>0</v>
      </c>
      <c r="Q299" s="31">
        <v>0</v>
      </c>
      <c r="R299" s="31">
        <v>0</v>
      </c>
    </row>
    <row r="300" spans="1:18" ht="11.25" customHeight="1" x14ac:dyDescent="0.2">
      <c r="A300" s="28" t="s">
        <v>242</v>
      </c>
      <c r="B300" s="29">
        <v>268</v>
      </c>
      <c r="C300" s="30">
        <v>0</v>
      </c>
      <c r="D300" s="31">
        <v>0</v>
      </c>
      <c r="E300" s="31">
        <v>0</v>
      </c>
      <c r="F300" s="31">
        <v>0</v>
      </c>
      <c r="G300" s="31">
        <v>0</v>
      </c>
      <c r="H300" s="31">
        <v>0</v>
      </c>
      <c r="I300" s="31">
        <v>0</v>
      </c>
      <c r="J300" s="31">
        <v>0</v>
      </c>
      <c r="K300" s="31">
        <v>0</v>
      </c>
      <c r="L300" s="31">
        <v>0</v>
      </c>
      <c r="M300" s="31">
        <v>0</v>
      </c>
      <c r="N300" s="31">
        <v>0</v>
      </c>
      <c r="O300" s="31">
        <v>0</v>
      </c>
      <c r="P300" s="30">
        <v>0</v>
      </c>
      <c r="Q300" s="31">
        <v>0</v>
      </c>
      <c r="R300" s="31">
        <v>0</v>
      </c>
    </row>
    <row r="301" spans="1:18" ht="11.25" customHeight="1" x14ac:dyDescent="0.2">
      <c r="A301" s="28" t="s">
        <v>243</v>
      </c>
      <c r="B301" s="29">
        <v>269</v>
      </c>
      <c r="C301" s="30">
        <v>12</v>
      </c>
      <c r="D301" s="31">
        <v>45.2</v>
      </c>
      <c r="E301" s="31">
        <v>39.4</v>
      </c>
      <c r="F301" s="31">
        <v>45.2</v>
      </c>
      <c r="G301" s="31">
        <v>45.2</v>
      </c>
      <c r="H301" s="31">
        <v>45.2</v>
      </c>
      <c r="I301" s="31">
        <v>48</v>
      </c>
      <c r="J301" s="31">
        <v>3766.67</v>
      </c>
      <c r="K301" s="31">
        <v>3283.33</v>
      </c>
      <c r="L301" s="31">
        <v>3766.67</v>
      </c>
      <c r="M301" s="31">
        <v>3766.67</v>
      </c>
      <c r="N301" s="31">
        <v>3766.67</v>
      </c>
      <c r="O301" s="31">
        <v>4000</v>
      </c>
      <c r="P301" s="30">
        <v>0</v>
      </c>
      <c r="Q301" s="31">
        <v>0</v>
      </c>
      <c r="R301" s="31">
        <v>0</v>
      </c>
    </row>
    <row r="302" spans="1:18" ht="13.5" customHeight="1" x14ac:dyDescent="0.2">
      <c r="A302" s="100" t="s">
        <v>261</v>
      </c>
      <c r="B302" s="100"/>
      <c r="C302" s="100"/>
      <c r="D302" s="100"/>
      <c r="E302" s="100"/>
      <c r="F302" s="100"/>
      <c r="G302" s="100"/>
      <c r="H302" s="100"/>
      <c r="I302" s="100"/>
      <c r="J302" s="100"/>
      <c r="K302" s="100"/>
      <c r="L302" s="100"/>
      <c r="M302" s="100"/>
      <c r="N302" s="100"/>
      <c r="O302" s="100"/>
      <c r="P302"/>
      <c r="Q302"/>
      <c r="R302"/>
    </row>
    <row r="303" spans="1:18" ht="11.25" customHeight="1" x14ac:dyDescent="0.2">
      <c r="A303" s="28" t="s">
        <v>262</v>
      </c>
      <c r="B303" s="29">
        <v>270</v>
      </c>
      <c r="C303" s="30">
        <v>895</v>
      </c>
      <c r="D303" s="31">
        <v>2811</v>
      </c>
      <c r="E303" s="31">
        <v>2554.4</v>
      </c>
      <c r="F303" s="31">
        <v>2812.4</v>
      </c>
      <c r="G303" s="31">
        <v>2812.4</v>
      </c>
      <c r="H303" s="31">
        <v>2812.4</v>
      </c>
      <c r="I303" s="31">
        <v>2987.9</v>
      </c>
      <c r="J303" s="31">
        <v>3140.78</v>
      </c>
      <c r="K303" s="31">
        <v>2854.08</v>
      </c>
      <c r="L303" s="31">
        <v>3145.53</v>
      </c>
      <c r="M303" s="31">
        <v>3145.53</v>
      </c>
      <c r="N303" s="31">
        <v>3145.53</v>
      </c>
      <c r="O303" s="31">
        <v>3338.44</v>
      </c>
      <c r="P303" s="30">
        <v>0</v>
      </c>
      <c r="Q303" s="31">
        <v>0</v>
      </c>
      <c r="R303" s="31">
        <v>0</v>
      </c>
    </row>
    <row r="304" spans="1:18" ht="22.5" customHeight="1" x14ac:dyDescent="0.2">
      <c r="A304" s="28" t="s">
        <v>254</v>
      </c>
      <c r="B304" s="29">
        <v>271</v>
      </c>
      <c r="C304" s="30">
        <v>739</v>
      </c>
      <c r="D304" s="31">
        <v>2323.8000000000002</v>
      </c>
      <c r="E304" s="31">
        <v>2101.1</v>
      </c>
      <c r="F304" s="31">
        <v>2324.5</v>
      </c>
      <c r="G304" s="31">
        <v>2324.5</v>
      </c>
      <c r="H304" s="31">
        <v>2324.5</v>
      </c>
      <c r="I304" s="31">
        <v>2469.1999999999998</v>
      </c>
      <c r="J304" s="31">
        <v>3144.52</v>
      </c>
      <c r="K304" s="31">
        <v>2843.17</v>
      </c>
      <c r="L304" s="31">
        <v>3145.47</v>
      </c>
      <c r="M304" s="31">
        <v>3145.47</v>
      </c>
      <c r="N304" s="31">
        <v>3145.57</v>
      </c>
      <c r="O304" s="31">
        <v>3341.27</v>
      </c>
      <c r="P304" s="30">
        <v>0</v>
      </c>
      <c r="Q304" s="31">
        <v>0</v>
      </c>
      <c r="R304" s="31">
        <v>0</v>
      </c>
    </row>
    <row r="305" spans="1:18" ht="11.25" customHeight="1" x14ac:dyDescent="0.2">
      <c r="A305" s="28" t="s">
        <v>263</v>
      </c>
      <c r="B305" s="29">
        <v>272</v>
      </c>
      <c r="C305" s="30">
        <v>125</v>
      </c>
      <c r="D305" s="31">
        <v>405.5</v>
      </c>
      <c r="E305" s="31">
        <v>375.2</v>
      </c>
      <c r="F305" s="31">
        <v>406.2</v>
      </c>
      <c r="G305" s="31">
        <v>406.2</v>
      </c>
      <c r="H305" s="31">
        <v>406.2</v>
      </c>
      <c r="I305" s="31">
        <v>431.3</v>
      </c>
      <c r="J305" s="31">
        <v>3112.8</v>
      </c>
      <c r="K305" s="31">
        <v>2896.8</v>
      </c>
      <c r="L305" s="31">
        <v>3117.6</v>
      </c>
      <c r="M305" s="31">
        <v>3117.6</v>
      </c>
      <c r="N305" s="31">
        <v>3117.6</v>
      </c>
      <c r="O305" s="31">
        <v>3450.4</v>
      </c>
      <c r="P305" s="30">
        <v>0</v>
      </c>
      <c r="Q305" s="31">
        <v>0</v>
      </c>
      <c r="R305" s="31">
        <v>0</v>
      </c>
    </row>
    <row r="306" spans="1:18" ht="22.5" customHeight="1" x14ac:dyDescent="0.2">
      <c r="A306" s="58" t="s">
        <v>94</v>
      </c>
      <c r="B306" s="29">
        <v>273</v>
      </c>
      <c r="C306" s="30">
        <v>2</v>
      </c>
      <c r="D306" s="31">
        <v>8.3000000000000007</v>
      </c>
      <c r="E306" s="31">
        <v>7.6</v>
      </c>
      <c r="F306" s="31">
        <v>8.3000000000000007</v>
      </c>
      <c r="G306" s="31">
        <v>8.3000000000000007</v>
      </c>
      <c r="H306" s="31">
        <v>8.3000000000000007</v>
      </c>
      <c r="I306" s="31">
        <v>8.6999999999999993</v>
      </c>
      <c r="J306" s="31">
        <v>4150</v>
      </c>
      <c r="K306" s="31">
        <v>3800</v>
      </c>
      <c r="L306" s="31">
        <v>4150</v>
      </c>
      <c r="M306" s="31">
        <v>4150</v>
      </c>
      <c r="N306" s="31">
        <v>4150</v>
      </c>
      <c r="O306" s="31">
        <v>4350</v>
      </c>
      <c r="P306" s="30">
        <v>0</v>
      </c>
      <c r="Q306" s="31">
        <v>0</v>
      </c>
      <c r="R306" s="31">
        <v>0</v>
      </c>
    </row>
    <row r="307" spans="1:18" ht="11.25" customHeight="1" x14ac:dyDescent="0.2">
      <c r="A307" s="59" t="s">
        <v>95</v>
      </c>
      <c r="B307" s="29">
        <v>274</v>
      </c>
      <c r="C307" s="30">
        <v>123</v>
      </c>
      <c r="D307" s="31">
        <v>397.2</v>
      </c>
      <c r="E307" s="31">
        <v>367.6</v>
      </c>
      <c r="F307" s="31">
        <v>397.9</v>
      </c>
      <c r="G307" s="31">
        <v>397.9</v>
      </c>
      <c r="H307" s="31">
        <v>397.9</v>
      </c>
      <c r="I307" s="31">
        <v>422.6</v>
      </c>
      <c r="J307" s="31">
        <v>3229.27</v>
      </c>
      <c r="K307" s="31">
        <v>2988.62</v>
      </c>
      <c r="L307" s="31">
        <v>3234.96</v>
      </c>
      <c r="M307" s="31">
        <v>3234.96</v>
      </c>
      <c r="N307" s="31">
        <v>3234.96</v>
      </c>
      <c r="O307" s="31">
        <v>3435.77</v>
      </c>
      <c r="P307" s="30">
        <v>0</v>
      </c>
      <c r="Q307" s="31">
        <v>0</v>
      </c>
      <c r="R307" s="31">
        <v>0</v>
      </c>
    </row>
    <row r="308" spans="1:18" ht="33.75" customHeight="1" x14ac:dyDescent="0.2">
      <c r="A308" s="28" t="s">
        <v>264</v>
      </c>
      <c r="B308" s="29">
        <v>275</v>
      </c>
      <c r="C308" s="30">
        <v>125</v>
      </c>
      <c r="D308" s="31">
        <v>405.5</v>
      </c>
      <c r="E308" s="31">
        <v>375.2</v>
      </c>
      <c r="F308" s="31">
        <v>406.2</v>
      </c>
      <c r="G308" s="31">
        <v>406.2</v>
      </c>
      <c r="H308" s="31">
        <v>406.2</v>
      </c>
      <c r="I308" s="31">
        <v>431.3</v>
      </c>
      <c r="J308" s="31">
        <v>3112.8</v>
      </c>
      <c r="K308" s="31">
        <v>2896.8</v>
      </c>
      <c r="L308" s="31">
        <v>3117.6</v>
      </c>
      <c r="M308" s="31">
        <v>3117.6</v>
      </c>
      <c r="N308" s="31">
        <v>3117.6</v>
      </c>
      <c r="O308" s="31">
        <v>3450.4</v>
      </c>
      <c r="P308" s="30">
        <v>0</v>
      </c>
      <c r="Q308" s="31">
        <v>0</v>
      </c>
      <c r="R308" s="31">
        <v>0</v>
      </c>
    </row>
    <row r="309" spans="1:18" ht="11.25" customHeight="1" x14ac:dyDescent="0.2">
      <c r="A309" s="28" t="s">
        <v>242</v>
      </c>
      <c r="B309" s="29">
        <v>276</v>
      </c>
      <c r="C309" s="30">
        <v>0</v>
      </c>
      <c r="D309" s="31">
        <v>0</v>
      </c>
      <c r="E309" s="31">
        <v>0</v>
      </c>
      <c r="F309" s="31">
        <v>0</v>
      </c>
      <c r="G309" s="31">
        <v>0</v>
      </c>
      <c r="H309" s="31">
        <v>0</v>
      </c>
      <c r="I309" s="31">
        <v>0</v>
      </c>
      <c r="J309" s="31">
        <v>0</v>
      </c>
      <c r="K309" s="31">
        <v>0</v>
      </c>
      <c r="L309" s="31">
        <v>0</v>
      </c>
      <c r="M309" s="31">
        <v>0</v>
      </c>
      <c r="N309" s="31">
        <v>0</v>
      </c>
      <c r="O309" s="31">
        <v>0</v>
      </c>
      <c r="P309" s="30">
        <v>0</v>
      </c>
      <c r="Q309" s="31">
        <v>0</v>
      </c>
      <c r="R309" s="31">
        <v>0</v>
      </c>
    </row>
    <row r="310" spans="1:18" ht="11.25" customHeight="1" x14ac:dyDescent="0.2">
      <c r="A310" s="28" t="s">
        <v>243</v>
      </c>
      <c r="B310" s="29">
        <v>277</v>
      </c>
      <c r="C310" s="30">
        <v>31</v>
      </c>
      <c r="D310" s="31">
        <v>81.7</v>
      </c>
      <c r="E310" s="31">
        <v>78.099999999999994</v>
      </c>
      <c r="F310" s="31">
        <v>81.7</v>
      </c>
      <c r="G310" s="31">
        <v>81.7</v>
      </c>
      <c r="H310" s="31">
        <v>81.7</v>
      </c>
      <c r="I310" s="31">
        <v>87.4</v>
      </c>
      <c r="J310" s="31">
        <v>2635.48</v>
      </c>
      <c r="K310" s="31">
        <v>2519.35</v>
      </c>
      <c r="L310" s="31">
        <v>2635.48</v>
      </c>
      <c r="M310" s="31">
        <v>2635.48</v>
      </c>
      <c r="N310" s="31">
        <v>2635.48</v>
      </c>
      <c r="O310" s="31">
        <v>2819.35</v>
      </c>
      <c r="P310" s="30">
        <v>0</v>
      </c>
      <c r="Q310" s="31">
        <v>0</v>
      </c>
      <c r="R310" s="31">
        <v>0</v>
      </c>
    </row>
    <row r="311" spans="1:18" ht="21" customHeight="1" x14ac:dyDescent="0.2">
      <c r="A311" s="28" t="s">
        <v>265</v>
      </c>
      <c r="B311" s="29">
        <v>278</v>
      </c>
      <c r="C311" s="30">
        <v>331</v>
      </c>
      <c r="D311" s="31">
        <v>990.3</v>
      </c>
      <c r="E311" s="31">
        <v>891.4</v>
      </c>
      <c r="F311" s="31">
        <v>990.5</v>
      </c>
      <c r="G311" s="31">
        <v>990.5</v>
      </c>
      <c r="H311" s="31">
        <v>990.5</v>
      </c>
      <c r="I311" s="31">
        <v>1059.7</v>
      </c>
      <c r="J311" s="31">
        <v>2991.84</v>
      </c>
      <c r="K311" s="31">
        <v>2693.05</v>
      </c>
      <c r="L311" s="31">
        <v>2992.45</v>
      </c>
      <c r="M311" s="31">
        <v>2992.45</v>
      </c>
      <c r="N311" s="31">
        <v>2992.45</v>
      </c>
      <c r="O311" s="31">
        <v>3201.51</v>
      </c>
      <c r="P311" s="30">
        <v>0</v>
      </c>
      <c r="Q311" s="31">
        <v>0</v>
      </c>
      <c r="R311" s="31">
        <v>0</v>
      </c>
    </row>
    <row r="312" spans="1:18" ht="11.25" customHeight="1" x14ac:dyDescent="0.2">
      <c r="A312" s="100" t="s">
        <v>266</v>
      </c>
      <c r="B312" s="100"/>
      <c r="C312" s="100"/>
      <c r="D312" s="100"/>
      <c r="E312" s="100"/>
      <c r="F312" s="100"/>
      <c r="G312" s="100"/>
      <c r="H312" s="100"/>
      <c r="I312" s="100"/>
      <c r="J312" s="100"/>
      <c r="K312" s="100"/>
      <c r="L312" s="100"/>
      <c r="M312" s="100"/>
      <c r="N312" s="100"/>
      <c r="O312" s="100"/>
      <c r="P312"/>
      <c r="Q312"/>
      <c r="R312"/>
    </row>
    <row r="313" spans="1:18" ht="11.25" customHeight="1" x14ac:dyDescent="0.2">
      <c r="A313" s="28" t="s">
        <v>267</v>
      </c>
      <c r="B313" s="29">
        <v>279</v>
      </c>
      <c r="C313" s="30">
        <v>61</v>
      </c>
      <c r="D313" s="31">
        <v>286.7</v>
      </c>
      <c r="E313" s="31">
        <v>265</v>
      </c>
      <c r="F313" s="31">
        <v>286.7</v>
      </c>
      <c r="G313" s="31">
        <v>286.7</v>
      </c>
      <c r="H313" s="31">
        <v>286.7</v>
      </c>
      <c r="I313" s="31">
        <v>299.7</v>
      </c>
      <c r="J313" s="31">
        <v>4700</v>
      </c>
      <c r="K313" s="31">
        <v>4344.26</v>
      </c>
      <c r="L313" s="31">
        <v>4700</v>
      </c>
      <c r="M313" s="31">
        <v>4700</v>
      </c>
      <c r="N313" s="31">
        <v>4700</v>
      </c>
      <c r="O313" s="31">
        <v>4913.1099999999997</v>
      </c>
      <c r="P313" s="30">
        <v>0</v>
      </c>
      <c r="Q313" s="31">
        <v>0</v>
      </c>
      <c r="R313" s="31">
        <v>0</v>
      </c>
    </row>
    <row r="314" spans="1:18" ht="22.5" customHeight="1" x14ac:dyDescent="0.2">
      <c r="A314" s="28" t="s">
        <v>254</v>
      </c>
      <c r="B314" s="29">
        <v>280</v>
      </c>
      <c r="C314" s="30">
        <v>35</v>
      </c>
      <c r="D314" s="31">
        <v>165.7</v>
      </c>
      <c r="E314" s="31">
        <v>148.9</v>
      </c>
      <c r="F314" s="31">
        <v>165.7</v>
      </c>
      <c r="G314" s="31">
        <v>165.7</v>
      </c>
      <c r="H314" s="31">
        <v>165.7</v>
      </c>
      <c r="I314" s="31">
        <v>175.3</v>
      </c>
      <c r="J314" s="31">
        <v>4734.29</v>
      </c>
      <c r="K314" s="31">
        <v>4254.29</v>
      </c>
      <c r="L314" s="31">
        <v>4734.29</v>
      </c>
      <c r="M314" s="31">
        <v>4734.29</v>
      </c>
      <c r="N314" s="31">
        <v>4734.29</v>
      </c>
      <c r="O314" s="31">
        <v>5008.57</v>
      </c>
      <c r="P314" s="30">
        <v>0</v>
      </c>
      <c r="Q314" s="31">
        <v>0</v>
      </c>
      <c r="R314" s="31">
        <v>0</v>
      </c>
    </row>
    <row r="315" spans="1:18" ht="11.25" customHeight="1" x14ac:dyDescent="0.2">
      <c r="A315" s="28" t="s">
        <v>268</v>
      </c>
      <c r="B315" s="29">
        <v>2801</v>
      </c>
      <c r="C315" s="30">
        <v>26</v>
      </c>
      <c r="D315" s="31">
        <v>121</v>
      </c>
      <c r="E315" s="31">
        <v>116.1</v>
      </c>
      <c r="F315" s="31">
        <v>121</v>
      </c>
      <c r="G315" s="31">
        <v>121</v>
      </c>
      <c r="H315" s="31">
        <v>121</v>
      </c>
      <c r="I315" s="31">
        <v>124.4</v>
      </c>
      <c r="J315" s="31">
        <v>4653.8500000000004</v>
      </c>
      <c r="K315" s="31">
        <v>4465.38</v>
      </c>
      <c r="L315" s="31">
        <v>4653.8500000000004</v>
      </c>
      <c r="M315" s="31">
        <v>4653.8500000000004</v>
      </c>
      <c r="N315" s="31">
        <v>4653.8500000000004</v>
      </c>
      <c r="O315" s="31">
        <v>4784.62</v>
      </c>
      <c r="P315" s="30">
        <v>0</v>
      </c>
      <c r="Q315" s="31">
        <v>0</v>
      </c>
      <c r="R315" s="31">
        <v>0</v>
      </c>
    </row>
    <row r="316" spans="1:18" ht="22.5" customHeight="1" x14ac:dyDescent="0.2">
      <c r="A316" s="58" t="s">
        <v>94</v>
      </c>
      <c r="B316" s="29">
        <v>2802</v>
      </c>
      <c r="C316" s="30">
        <v>0</v>
      </c>
      <c r="D316" s="31">
        <v>0</v>
      </c>
      <c r="E316" s="31">
        <v>0</v>
      </c>
      <c r="F316" s="31">
        <v>0</v>
      </c>
      <c r="G316" s="31">
        <v>0</v>
      </c>
      <c r="H316" s="31">
        <v>0</v>
      </c>
      <c r="I316" s="31">
        <v>0</v>
      </c>
      <c r="J316" s="31">
        <v>0</v>
      </c>
      <c r="K316" s="31">
        <v>0</v>
      </c>
      <c r="L316" s="31">
        <v>0</v>
      </c>
      <c r="M316" s="31">
        <v>0</v>
      </c>
      <c r="N316" s="31">
        <v>0</v>
      </c>
      <c r="O316" s="31">
        <v>0</v>
      </c>
      <c r="P316" s="30">
        <v>0</v>
      </c>
      <c r="Q316" s="31">
        <v>0</v>
      </c>
      <c r="R316" s="31">
        <v>0</v>
      </c>
    </row>
    <row r="317" spans="1:18" ht="11.25" customHeight="1" x14ac:dyDescent="0.2">
      <c r="A317" s="59" t="s">
        <v>95</v>
      </c>
      <c r="B317" s="29">
        <v>2803</v>
      </c>
      <c r="C317" s="30">
        <v>26</v>
      </c>
      <c r="D317" s="31">
        <v>121</v>
      </c>
      <c r="E317" s="31">
        <v>116.1</v>
      </c>
      <c r="F317" s="31">
        <v>121</v>
      </c>
      <c r="G317" s="31">
        <v>121</v>
      </c>
      <c r="H317" s="31">
        <v>121</v>
      </c>
      <c r="I317" s="31">
        <v>124.4</v>
      </c>
      <c r="J317" s="31">
        <v>4653.8500000000004</v>
      </c>
      <c r="K317" s="31">
        <v>4465.38</v>
      </c>
      <c r="L317" s="31">
        <v>4653.8500000000004</v>
      </c>
      <c r="M317" s="31">
        <v>4653.8500000000004</v>
      </c>
      <c r="N317" s="31">
        <v>4653.8500000000004</v>
      </c>
      <c r="O317" s="31">
        <v>4784.62</v>
      </c>
      <c r="P317" s="30">
        <v>0</v>
      </c>
      <c r="Q317" s="31">
        <v>0</v>
      </c>
      <c r="R317" s="31">
        <v>0</v>
      </c>
    </row>
    <row r="318" spans="1:18" ht="33.75" customHeight="1" x14ac:dyDescent="0.2">
      <c r="A318" s="28" t="s">
        <v>269</v>
      </c>
      <c r="B318" s="29">
        <v>2804</v>
      </c>
      <c r="C318" s="30">
        <v>26</v>
      </c>
      <c r="D318" s="31">
        <v>121</v>
      </c>
      <c r="E318" s="31">
        <v>116.1</v>
      </c>
      <c r="F318" s="31">
        <v>121</v>
      </c>
      <c r="G318" s="31">
        <v>121</v>
      </c>
      <c r="H318" s="31">
        <v>121</v>
      </c>
      <c r="I318" s="31">
        <v>124.4</v>
      </c>
      <c r="J318" s="31">
        <v>4653.8500000000004</v>
      </c>
      <c r="K318" s="31">
        <v>4465.38</v>
      </c>
      <c r="L318" s="31">
        <v>4653.8500000000004</v>
      </c>
      <c r="M318" s="31">
        <v>4653.8500000000004</v>
      </c>
      <c r="N318" s="31">
        <v>4653.8500000000004</v>
      </c>
      <c r="O318" s="31">
        <v>4784.62</v>
      </c>
      <c r="P318" s="30">
        <v>0</v>
      </c>
      <c r="Q318" s="31">
        <v>0</v>
      </c>
      <c r="R318" s="31">
        <v>0</v>
      </c>
    </row>
    <row r="319" spans="1:18" ht="11.25" customHeight="1" x14ac:dyDescent="0.2">
      <c r="A319" s="28" t="s">
        <v>242</v>
      </c>
      <c r="B319" s="29">
        <v>2805</v>
      </c>
      <c r="C319" s="30">
        <v>0</v>
      </c>
      <c r="D319" s="31">
        <v>0</v>
      </c>
      <c r="E319" s="31">
        <v>0</v>
      </c>
      <c r="F319" s="31">
        <v>0</v>
      </c>
      <c r="G319" s="31">
        <v>0</v>
      </c>
      <c r="H319" s="31">
        <v>0</v>
      </c>
      <c r="I319" s="31">
        <v>0</v>
      </c>
      <c r="J319" s="31">
        <v>0</v>
      </c>
      <c r="K319" s="31">
        <v>0</v>
      </c>
      <c r="L319" s="31">
        <v>0</v>
      </c>
      <c r="M319" s="31">
        <v>0</v>
      </c>
      <c r="N319" s="31">
        <v>0</v>
      </c>
      <c r="O319" s="31">
        <v>0</v>
      </c>
      <c r="P319" s="30">
        <v>0</v>
      </c>
      <c r="Q319" s="31">
        <v>0</v>
      </c>
      <c r="R319" s="31">
        <v>0</v>
      </c>
    </row>
    <row r="320" spans="1:18" ht="11.25" customHeight="1" x14ac:dyDescent="0.2">
      <c r="A320" s="28" t="s">
        <v>243</v>
      </c>
      <c r="B320" s="29">
        <v>281</v>
      </c>
      <c r="C320" s="30">
        <v>0</v>
      </c>
      <c r="D320" s="31">
        <v>0</v>
      </c>
      <c r="E320" s="31">
        <v>0</v>
      </c>
      <c r="F320" s="31">
        <v>0</v>
      </c>
      <c r="G320" s="31">
        <v>0</v>
      </c>
      <c r="H320" s="31">
        <v>0</v>
      </c>
      <c r="I320" s="31">
        <v>0</v>
      </c>
      <c r="J320" s="31">
        <v>0</v>
      </c>
      <c r="K320" s="31">
        <v>0</v>
      </c>
      <c r="L320" s="31">
        <v>0</v>
      </c>
      <c r="M320" s="31">
        <v>0</v>
      </c>
      <c r="N320" s="31">
        <v>0</v>
      </c>
      <c r="O320" s="31">
        <v>0</v>
      </c>
      <c r="P320" s="30">
        <v>0</v>
      </c>
      <c r="Q320" s="31">
        <v>0</v>
      </c>
      <c r="R320" s="31">
        <v>0</v>
      </c>
    </row>
    <row r="321" spans="1:18" ht="13.5" customHeight="1" x14ac:dyDescent="0.2">
      <c r="A321" s="100" t="s">
        <v>270</v>
      </c>
      <c r="B321" s="100"/>
      <c r="C321" s="100"/>
      <c r="D321" s="100"/>
      <c r="E321" s="100"/>
      <c r="F321" s="100"/>
      <c r="G321" s="100"/>
      <c r="H321" s="100"/>
      <c r="I321" s="100"/>
      <c r="J321" s="100"/>
      <c r="K321" s="100"/>
      <c r="L321" s="100"/>
      <c r="M321" s="100"/>
      <c r="N321" s="100"/>
      <c r="O321" s="100"/>
      <c r="P321"/>
      <c r="Q321"/>
      <c r="R321"/>
    </row>
    <row r="322" spans="1:18" ht="11.25" customHeight="1" x14ac:dyDescent="0.2">
      <c r="A322" s="28" t="s">
        <v>271</v>
      </c>
      <c r="B322" s="29">
        <v>282</v>
      </c>
      <c r="C322" s="30">
        <v>792</v>
      </c>
      <c r="D322" s="31">
        <v>2462.1999999999998</v>
      </c>
      <c r="E322" s="31">
        <v>2220.6</v>
      </c>
      <c r="F322" s="31">
        <v>2502.1999999999998</v>
      </c>
      <c r="G322" s="31">
        <v>2503.1</v>
      </c>
      <c r="H322" s="31">
        <v>2503.1</v>
      </c>
      <c r="I322" s="31">
        <v>2602</v>
      </c>
      <c r="J322" s="31">
        <v>3108.84</v>
      </c>
      <c r="K322" s="31">
        <v>2803.79</v>
      </c>
      <c r="L322" s="31">
        <v>3159.34</v>
      </c>
      <c r="M322" s="31">
        <v>3160.48</v>
      </c>
      <c r="N322" s="31">
        <v>3160.48</v>
      </c>
      <c r="O322" s="31">
        <v>3285.35</v>
      </c>
      <c r="P322" s="30">
        <v>0</v>
      </c>
      <c r="Q322" s="31">
        <v>0</v>
      </c>
      <c r="R322" s="31">
        <v>0</v>
      </c>
    </row>
    <row r="323" spans="1:18" ht="22.5" customHeight="1" x14ac:dyDescent="0.2">
      <c r="A323" s="28" t="s">
        <v>254</v>
      </c>
      <c r="B323" s="29">
        <v>283</v>
      </c>
      <c r="C323" s="30">
        <v>757</v>
      </c>
      <c r="D323" s="31">
        <v>2353.4</v>
      </c>
      <c r="E323" s="31">
        <v>2118.1</v>
      </c>
      <c r="F323" s="31">
        <v>2391.1999999999998</v>
      </c>
      <c r="G323" s="31">
        <v>2392.1</v>
      </c>
      <c r="H323" s="31">
        <v>2392.1</v>
      </c>
      <c r="I323" s="31">
        <v>2485.6999999999998</v>
      </c>
      <c r="J323" s="31">
        <v>3108.85</v>
      </c>
      <c r="K323" s="31">
        <v>2798.02</v>
      </c>
      <c r="L323" s="31">
        <v>3158.78</v>
      </c>
      <c r="M323" s="31">
        <v>3159.97</v>
      </c>
      <c r="N323" s="31">
        <v>3159.97</v>
      </c>
      <c r="O323" s="31">
        <v>3283.62</v>
      </c>
      <c r="P323" s="30">
        <v>0</v>
      </c>
      <c r="Q323" s="31">
        <v>0</v>
      </c>
      <c r="R323" s="31">
        <v>0</v>
      </c>
    </row>
    <row r="324" spans="1:18" ht="11.25" customHeight="1" x14ac:dyDescent="0.2">
      <c r="A324" s="28" t="s">
        <v>272</v>
      </c>
      <c r="B324" s="29">
        <v>284</v>
      </c>
      <c r="C324" s="30">
        <v>28</v>
      </c>
      <c r="D324" s="31">
        <v>95.6</v>
      </c>
      <c r="E324" s="31">
        <v>90.6</v>
      </c>
      <c r="F324" s="31">
        <v>97.5</v>
      </c>
      <c r="G324" s="31">
        <v>97.5</v>
      </c>
      <c r="H324" s="31">
        <v>97.5</v>
      </c>
      <c r="I324" s="31">
        <v>101.2</v>
      </c>
      <c r="J324" s="31">
        <v>3414.29</v>
      </c>
      <c r="K324" s="31">
        <v>3235.71</v>
      </c>
      <c r="L324" s="31">
        <v>3482.14</v>
      </c>
      <c r="M324" s="31">
        <v>3482.14</v>
      </c>
      <c r="N324" s="31">
        <v>3482.14</v>
      </c>
      <c r="O324" s="31">
        <v>3614.29</v>
      </c>
      <c r="P324" s="30">
        <v>0</v>
      </c>
      <c r="Q324" s="31">
        <v>0</v>
      </c>
      <c r="R324" s="31">
        <v>0</v>
      </c>
    </row>
    <row r="325" spans="1:18" ht="22.5" customHeight="1" x14ac:dyDescent="0.2">
      <c r="A325" s="58" t="s">
        <v>94</v>
      </c>
      <c r="B325" s="29">
        <v>285</v>
      </c>
      <c r="C325" s="30">
        <v>2</v>
      </c>
      <c r="D325" s="31">
        <v>6.6</v>
      </c>
      <c r="E325" s="31">
        <v>6.3</v>
      </c>
      <c r="F325" s="31">
        <v>6.8</v>
      </c>
      <c r="G325" s="31">
        <v>6.8</v>
      </c>
      <c r="H325" s="31">
        <v>6.8</v>
      </c>
      <c r="I325" s="31">
        <v>6.8</v>
      </c>
      <c r="J325" s="31">
        <v>3300</v>
      </c>
      <c r="K325" s="31">
        <v>3150</v>
      </c>
      <c r="L325" s="31">
        <v>3400</v>
      </c>
      <c r="M325" s="31">
        <v>3400</v>
      </c>
      <c r="N325" s="31">
        <v>3400</v>
      </c>
      <c r="O325" s="31">
        <v>3400</v>
      </c>
      <c r="P325" s="30">
        <v>0</v>
      </c>
      <c r="Q325" s="31">
        <v>0</v>
      </c>
      <c r="R325" s="31">
        <v>0</v>
      </c>
    </row>
    <row r="326" spans="1:18" ht="11.25" customHeight="1" x14ac:dyDescent="0.2">
      <c r="A326" s="59" t="s">
        <v>95</v>
      </c>
      <c r="B326" s="29">
        <v>286</v>
      </c>
      <c r="C326" s="30">
        <v>14</v>
      </c>
      <c r="D326" s="31">
        <v>53.9</v>
      </c>
      <c r="E326" s="31">
        <v>50.9</v>
      </c>
      <c r="F326" s="31">
        <v>54.8</v>
      </c>
      <c r="G326" s="31">
        <v>54.8</v>
      </c>
      <c r="H326" s="31">
        <v>54.8</v>
      </c>
      <c r="I326" s="31">
        <v>56.7</v>
      </c>
      <c r="J326" s="31">
        <v>3850</v>
      </c>
      <c r="K326" s="31">
        <v>3635.71</v>
      </c>
      <c r="L326" s="31">
        <v>3914.29</v>
      </c>
      <c r="M326" s="31">
        <v>3914.29</v>
      </c>
      <c r="N326" s="31">
        <v>3914.29</v>
      </c>
      <c r="O326" s="31">
        <v>4050</v>
      </c>
      <c r="P326" s="30">
        <v>0</v>
      </c>
      <c r="Q326" s="31">
        <v>0</v>
      </c>
      <c r="R326" s="31">
        <v>0</v>
      </c>
    </row>
    <row r="327" spans="1:18" ht="11.25" customHeight="1" x14ac:dyDescent="0.2">
      <c r="A327" s="59" t="s">
        <v>273</v>
      </c>
      <c r="B327" s="29">
        <v>287</v>
      </c>
      <c r="C327" s="30">
        <v>12</v>
      </c>
      <c r="D327" s="31">
        <v>35.1</v>
      </c>
      <c r="E327" s="31">
        <v>33.4</v>
      </c>
      <c r="F327" s="31">
        <v>35.9</v>
      </c>
      <c r="G327" s="31">
        <v>35.9</v>
      </c>
      <c r="H327" s="31">
        <v>35.9</v>
      </c>
      <c r="I327" s="31">
        <v>37.700000000000003</v>
      </c>
      <c r="J327" s="31">
        <v>2925</v>
      </c>
      <c r="K327" s="31">
        <v>2783.33</v>
      </c>
      <c r="L327" s="31">
        <v>2991.67</v>
      </c>
      <c r="M327" s="31">
        <v>2991.67</v>
      </c>
      <c r="N327" s="31">
        <v>2991.67</v>
      </c>
      <c r="O327" s="31">
        <v>3141.67</v>
      </c>
      <c r="P327" s="30">
        <v>0</v>
      </c>
      <c r="Q327" s="31">
        <v>0</v>
      </c>
      <c r="R327" s="31">
        <v>0</v>
      </c>
    </row>
    <row r="328" spans="1:18" ht="33.75" customHeight="1" x14ac:dyDescent="0.2">
      <c r="A328" s="28" t="s">
        <v>274</v>
      </c>
      <c r="B328" s="29">
        <v>288</v>
      </c>
      <c r="C328" s="30">
        <v>28</v>
      </c>
      <c r="D328" s="31">
        <v>95.6</v>
      </c>
      <c r="E328" s="31">
        <v>90.6</v>
      </c>
      <c r="F328" s="31">
        <v>97.5</v>
      </c>
      <c r="G328" s="31">
        <v>97.5</v>
      </c>
      <c r="H328" s="31">
        <v>97.5</v>
      </c>
      <c r="I328" s="31">
        <v>101.2</v>
      </c>
      <c r="J328" s="31">
        <v>3414.29</v>
      </c>
      <c r="K328" s="31">
        <v>3235.71</v>
      </c>
      <c r="L328" s="31">
        <v>3482.14</v>
      </c>
      <c r="M328" s="31">
        <v>3482.14</v>
      </c>
      <c r="N328" s="31">
        <v>3482.14</v>
      </c>
      <c r="O328" s="31">
        <v>3614.29</v>
      </c>
      <c r="P328" s="30">
        <v>0</v>
      </c>
      <c r="Q328" s="31">
        <v>0</v>
      </c>
      <c r="R328" s="31">
        <v>0</v>
      </c>
    </row>
    <row r="329" spans="1:18" ht="11.25" customHeight="1" x14ac:dyDescent="0.2">
      <c r="A329" s="28" t="s">
        <v>242</v>
      </c>
      <c r="B329" s="29">
        <v>289</v>
      </c>
      <c r="C329" s="30">
        <v>0</v>
      </c>
      <c r="D329" s="31">
        <v>0</v>
      </c>
      <c r="E329" s="31">
        <v>0</v>
      </c>
      <c r="F329" s="31">
        <v>0</v>
      </c>
      <c r="G329" s="31">
        <v>0</v>
      </c>
      <c r="H329" s="31">
        <v>0</v>
      </c>
      <c r="I329" s="31">
        <v>0</v>
      </c>
      <c r="J329" s="31">
        <v>0</v>
      </c>
      <c r="K329" s="31">
        <v>0</v>
      </c>
      <c r="L329" s="31">
        <v>0</v>
      </c>
      <c r="M329" s="31">
        <v>0</v>
      </c>
      <c r="N329" s="31">
        <v>0</v>
      </c>
      <c r="O329" s="31">
        <v>0</v>
      </c>
      <c r="P329" s="30">
        <v>0</v>
      </c>
      <c r="Q329" s="31">
        <v>0</v>
      </c>
      <c r="R329" s="31">
        <v>0</v>
      </c>
    </row>
    <row r="330" spans="1:18" ht="11.25" customHeight="1" x14ac:dyDescent="0.2">
      <c r="A330" s="28" t="s">
        <v>243</v>
      </c>
      <c r="B330" s="29">
        <v>290</v>
      </c>
      <c r="C330" s="30">
        <v>7</v>
      </c>
      <c r="D330" s="31">
        <v>13.2</v>
      </c>
      <c r="E330" s="31">
        <v>11.9</v>
      </c>
      <c r="F330" s="31">
        <v>13.5</v>
      </c>
      <c r="G330" s="31">
        <v>13.5</v>
      </c>
      <c r="H330" s="31">
        <v>13.5</v>
      </c>
      <c r="I330" s="31">
        <v>15.1</v>
      </c>
      <c r="J330" s="31">
        <v>1885.71</v>
      </c>
      <c r="K330" s="31">
        <v>1700</v>
      </c>
      <c r="L330" s="31">
        <v>1928.57</v>
      </c>
      <c r="M330" s="31">
        <v>1928.57</v>
      </c>
      <c r="N330" s="31">
        <v>1928.57</v>
      </c>
      <c r="O330" s="31">
        <v>2157.14</v>
      </c>
      <c r="P330" s="30">
        <v>0</v>
      </c>
      <c r="Q330" s="31">
        <v>0</v>
      </c>
      <c r="R330" s="31">
        <v>0</v>
      </c>
    </row>
    <row r="331" spans="1:18" ht="12" customHeight="1" x14ac:dyDescent="0.2">
      <c r="A331" s="100" t="s">
        <v>275</v>
      </c>
      <c r="B331" s="100"/>
      <c r="C331" s="100"/>
      <c r="D331" s="100"/>
      <c r="E331" s="100"/>
      <c r="F331" s="100"/>
      <c r="G331" s="100"/>
      <c r="H331" s="100"/>
      <c r="I331" s="100"/>
      <c r="J331" s="100"/>
      <c r="K331" s="100"/>
      <c r="L331" s="100"/>
      <c r="M331" s="100"/>
      <c r="N331" s="100"/>
      <c r="O331" s="100"/>
      <c r="P331"/>
      <c r="Q331"/>
      <c r="R331"/>
    </row>
    <row r="332" spans="1:18" ht="11.25" customHeight="1" x14ac:dyDescent="0.2">
      <c r="A332" s="28" t="s">
        <v>276</v>
      </c>
      <c r="B332" s="29">
        <v>291</v>
      </c>
      <c r="C332" s="30">
        <v>409</v>
      </c>
      <c r="D332" s="31">
        <v>3943.6</v>
      </c>
      <c r="E332" s="31">
        <v>3821.8</v>
      </c>
      <c r="F332" s="31">
        <v>3944.2</v>
      </c>
      <c r="G332" s="31">
        <v>3944.2</v>
      </c>
      <c r="H332" s="31">
        <v>3944.2</v>
      </c>
      <c r="I332" s="31">
        <v>3964.4</v>
      </c>
      <c r="J332" s="31">
        <v>9642.0499999999993</v>
      </c>
      <c r="K332" s="31">
        <v>9344.25</v>
      </c>
      <c r="L332" s="31">
        <v>9643.52</v>
      </c>
      <c r="M332" s="31">
        <v>9643.52</v>
      </c>
      <c r="N332" s="31">
        <v>9643.52</v>
      </c>
      <c r="O332" s="31">
        <v>9692.91</v>
      </c>
      <c r="P332" s="30">
        <v>6</v>
      </c>
      <c r="Q332" s="31">
        <v>31</v>
      </c>
      <c r="R332" s="31">
        <v>5166.67</v>
      </c>
    </row>
    <row r="333" spans="1:18" ht="22.5" customHeight="1" x14ac:dyDescent="0.2">
      <c r="A333" s="28" t="s">
        <v>277</v>
      </c>
      <c r="B333" s="29">
        <v>292</v>
      </c>
      <c r="C333" s="30">
        <v>345</v>
      </c>
      <c r="D333" s="31">
        <v>3550.3</v>
      </c>
      <c r="E333" s="31">
        <v>3449.3</v>
      </c>
      <c r="F333" s="31">
        <v>3550.8</v>
      </c>
      <c r="G333" s="31">
        <v>3550.8</v>
      </c>
      <c r="H333" s="31">
        <v>3550.8</v>
      </c>
      <c r="I333" s="31">
        <v>3564.9</v>
      </c>
      <c r="J333" s="31">
        <v>10282.08</v>
      </c>
      <c r="K333" s="31">
        <v>9990.17</v>
      </c>
      <c r="L333" s="31">
        <v>10283.530000000001</v>
      </c>
      <c r="M333" s="31">
        <v>10283.530000000001</v>
      </c>
      <c r="N333" s="31">
        <v>10283.530000000001</v>
      </c>
      <c r="O333" s="31">
        <v>10333.040000000001</v>
      </c>
      <c r="P333" s="30">
        <v>5</v>
      </c>
      <c r="Q333" s="31">
        <v>21.6</v>
      </c>
      <c r="R333" s="31">
        <v>4320</v>
      </c>
    </row>
    <row r="334" spans="1:18" ht="11.25" customHeight="1" x14ac:dyDescent="0.2">
      <c r="A334" s="28" t="s">
        <v>278</v>
      </c>
      <c r="B334" s="29">
        <v>293</v>
      </c>
      <c r="C334" s="30">
        <v>16</v>
      </c>
      <c r="D334" s="31">
        <v>138.1</v>
      </c>
      <c r="E334" s="31">
        <v>135.19999999999999</v>
      </c>
      <c r="F334" s="31">
        <v>138.19999999999999</v>
      </c>
      <c r="G334" s="31">
        <v>138.19999999999999</v>
      </c>
      <c r="H334" s="31">
        <v>138.19999999999999</v>
      </c>
      <c r="I334" s="31">
        <v>139.9</v>
      </c>
      <c r="J334" s="31">
        <v>8631.25</v>
      </c>
      <c r="K334" s="31">
        <v>8450</v>
      </c>
      <c r="L334" s="31">
        <v>8637.5</v>
      </c>
      <c r="M334" s="31">
        <v>8637.5</v>
      </c>
      <c r="N334" s="31">
        <v>8637.5</v>
      </c>
      <c r="O334" s="31">
        <v>8743.75</v>
      </c>
      <c r="P334" s="30">
        <v>1</v>
      </c>
      <c r="Q334" s="31">
        <v>9.4</v>
      </c>
      <c r="R334" s="31">
        <v>9400</v>
      </c>
    </row>
    <row r="335" spans="1:18" ht="22.5" customHeight="1" x14ac:dyDescent="0.2">
      <c r="A335" s="58" t="s">
        <v>94</v>
      </c>
      <c r="B335" s="29">
        <v>294</v>
      </c>
      <c r="C335" s="30">
        <v>1</v>
      </c>
      <c r="D335" s="31">
        <v>8.3000000000000007</v>
      </c>
      <c r="E335" s="31">
        <v>8</v>
      </c>
      <c r="F335" s="31">
        <v>8.3000000000000007</v>
      </c>
      <c r="G335" s="31">
        <v>8.3000000000000007</v>
      </c>
      <c r="H335" s="31">
        <v>8.3000000000000007</v>
      </c>
      <c r="I335" s="31">
        <v>8.3000000000000007</v>
      </c>
      <c r="J335" s="31">
        <v>8300</v>
      </c>
      <c r="K335" s="31">
        <v>8000</v>
      </c>
      <c r="L335" s="31">
        <v>8300</v>
      </c>
      <c r="M335" s="31">
        <v>8300</v>
      </c>
      <c r="N335" s="31">
        <v>8300</v>
      </c>
      <c r="O335" s="31">
        <v>8300</v>
      </c>
      <c r="P335" s="30">
        <v>0</v>
      </c>
      <c r="Q335" s="31">
        <v>0</v>
      </c>
      <c r="R335" s="31">
        <v>0</v>
      </c>
    </row>
    <row r="336" spans="1:18" ht="11.25" customHeight="1" x14ac:dyDescent="0.2">
      <c r="A336" s="59" t="s">
        <v>95</v>
      </c>
      <c r="B336" s="29">
        <v>295</v>
      </c>
      <c r="C336" s="30">
        <v>15</v>
      </c>
      <c r="D336" s="31">
        <v>129.80000000000001</v>
      </c>
      <c r="E336" s="31">
        <v>127.2</v>
      </c>
      <c r="F336" s="31">
        <v>129.9</v>
      </c>
      <c r="G336" s="31">
        <v>129.9</v>
      </c>
      <c r="H336" s="31">
        <v>129.9</v>
      </c>
      <c r="I336" s="31">
        <v>131.6</v>
      </c>
      <c r="J336" s="31">
        <v>8653.33</v>
      </c>
      <c r="K336" s="31">
        <v>8480</v>
      </c>
      <c r="L336" s="31">
        <v>8660</v>
      </c>
      <c r="M336" s="31">
        <v>8660</v>
      </c>
      <c r="N336" s="31">
        <v>8660.94</v>
      </c>
      <c r="O336" s="31">
        <v>8773.33</v>
      </c>
      <c r="P336" s="30">
        <v>1</v>
      </c>
      <c r="Q336" s="31">
        <v>9.4</v>
      </c>
      <c r="R336" s="31">
        <v>9400</v>
      </c>
    </row>
    <row r="337" spans="1:18" ht="33.75" customHeight="1" x14ac:dyDescent="0.2">
      <c r="A337" s="28" t="s">
        <v>279</v>
      </c>
      <c r="B337" s="29">
        <v>296</v>
      </c>
      <c r="C337" s="30">
        <v>16</v>
      </c>
      <c r="D337" s="31">
        <v>138.1</v>
      </c>
      <c r="E337" s="31">
        <v>135.19999999999999</v>
      </c>
      <c r="F337" s="31">
        <v>138.19999999999999</v>
      </c>
      <c r="G337" s="31">
        <v>138.19999999999999</v>
      </c>
      <c r="H337" s="31">
        <v>138.19999999999999</v>
      </c>
      <c r="I337" s="31">
        <v>139.9</v>
      </c>
      <c r="J337" s="31">
        <v>8631.25</v>
      </c>
      <c r="K337" s="31">
        <v>8450</v>
      </c>
      <c r="L337" s="31">
        <v>8637.5</v>
      </c>
      <c r="M337" s="31">
        <v>8637.5</v>
      </c>
      <c r="N337" s="31">
        <v>8637.5</v>
      </c>
      <c r="O337" s="31">
        <v>8743.75</v>
      </c>
      <c r="P337" s="30">
        <v>1</v>
      </c>
      <c r="Q337" s="31">
        <v>9.4</v>
      </c>
      <c r="R337" s="31">
        <v>9400</v>
      </c>
    </row>
    <row r="338" spans="1:18" ht="11.25" customHeight="1" x14ac:dyDescent="0.2">
      <c r="A338" s="28" t="s">
        <v>242</v>
      </c>
      <c r="B338" s="29">
        <v>297</v>
      </c>
      <c r="C338" s="30">
        <v>0</v>
      </c>
      <c r="D338" s="31">
        <v>0</v>
      </c>
      <c r="E338" s="31">
        <v>0</v>
      </c>
      <c r="F338" s="31">
        <v>0</v>
      </c>
      <c r="G338" s="31">
        <v>0</v>
      </c>
      <c r="H338" s="31">
        <v>0</v>
      </c>
      <c r="I338" s="31">
        <v>0</v>
      </c>
      <c r="J338" s="31">
        <v>0</v>
      </c>
      <c r="K338" s="31">
        <v>0</v>
      </c>
      <c r="L338" s="31">
        <v>0</v>
      </c>
      <c r="M338" s="31">
        <v>0</v>
      </c>
      <c r="N338" s="31">
        <v>0</v>
      </c>
      <c r="O338" s="31">
        <v>0</v>
      </c>
      <c r="P338" s="30">
        <v>0</v>
      </c>
      <c r="Q338" s="31">
        <v>0</v>
      </c>
      <c r="R338" s="31">
        <v>0</v>
      </c>
    </row>
    <row r="339" spans="1:18" ht="11.25" customHeight="1" x14ac:dyDescent="0.2">
      <c r="A339" s="28" t="s">
        <v>243</v>
      </c>
      <c r="B339" s="29">
        <v>298</v>
      </c>
      <c r="C339" s="30">
        <v>48</v>
      </c>
      <c r="D339" s="31">
        <v>255.2</v>
      </c>
      <c r="E339" s="31">
        <v>237.3</v>
      </c>
      <c r="F339" s="31">
        <v>255.2</v>
      </c>
      <c r="G339" s="31">
        <v>255.2</v>
      </c>
      <c r="H339" s="31">
        <v>255.2</v>
      </c>
      <c r="I339" s="31">
        <v>259.60000000000002</v>
      </c>
      <c r="J339" s="31">
        <v>5316.67</v>
      </c>
      <c r="K339" s="31">
        <v>4943.75</v>
      </c>
      <c r="L339" s="31">
        <v>5316.67</v>
      </c>
      <c r="M339" s="31">
        <v>5316.67</v>
      </c>
      <c r="N339" s="31">
        <v>5316.67</v>
      </c>
      <c r="O339" s="31">
        <v>5408.33</v>
      </c>
      <c r="P339" s="30">
        <v>0</v>
      </c>
      <c r="Q339" s="31">
        <v>0</v>
      </c>
      <c r="R339" s="31">
        <v>0</v>
      </c>
    </row>
    <row r="340" spans="1:18" ht="15.75" customHeight="1" x14ac:dyDescent="0.2">
      <c r="A340" s="100" t="s">
        <v>280</v>
      </c>
      <c r="B340" s="100"/>
      <c r="C340" s="100"/>
      <c r="D340" s="100"/>
      <c r="E340" s="100"/>
      <c r="F340" s="100"/>
      <c r="G340" s="100"/>
      <c r="H340" s="100"/>
      <c r="I340" s="100"/>
      <c r="J340" s="100"/>
      <c r="K340" s="100"/>
      <c r="L340" s="100"/>
      <c r="M340" s="100"/>
      <c r="N340" s="100"/>
      <c r="O340" s="100"/>
      <c r="P340"/>
      <c r="Q340"/>
      <c r="R340"/>
    </row>
    <row r="341" spans="1:18" ht="12.75" customHeight="1" x14ac:dyDescent="0.2">
      <c r="A341" s="28" t="s">
        <v>281</v>
      </c>
      <c r="B341" s="29">
        <v>299</v>
      </c>
      <c r="C341" s="30">
        <v>206</v>
      </c>
      <c r="D341" s="31">
        <v>5592.6</v>
      </c>
      <c r="E341" s="31">
        <v>5576.9</v>
      </c>
      <c r="F341" s="31">
        <v>5592.6</v>
      </c>
      <c r="G341" s="31">
        <v>5592.6</v>
      </c>
      <c r="H341" s="31">
        <v>5592.6</v>
      </c>
      <c r="I341" s="31">
        <v>5592.6</v>
      </c>
      <c r="J341" s="31">
        <v>27148.54</v>
      </c>
      <c r="K341" s="31">
        <v>27072.33</v>
      </c>
      <c r="L341" s="31">
        <v>27148.54</v>
      </c>
      <c r="M341" s="31">
        <v>27148.54</v>
      </c>
      <c r="N341" s="31">
        <v>27148.54</v>
      </c>
      <c r="O341" s="31">
        <v>27148.54</v>
      </c>
      <c r="P341" s="30">
        <v>19</v>
      </c>
      <c r="Q341" s="31">
        <v>520.1</v>
      </c>
      <c r="R341" s="31">
        <v>27373.68</v>
      </c>
    </row>
    <row r="342" spans="1:18" ht="22.5" customHeight="1" x14ac:dyDescent="0.2">
      <c r="A342" s="58" t="s">
        <v>282</v>
      </c>
      <c r="B342" s="29">
        <v>2991</v>
      </c>
      <c r="C342" s="30">
        <v>0</v>
      </c>
      <c r="D342" s="31">
        <v>0</v>
      </c>
      <c r="E342" s="31">
        <v>0</v>
      </c>
      <c r="F342" s="31">
        <v>0</v>
      </c>
      <c r="G342" s="31">
        <v>0</v>
      </c>
      <c r="H342" s="31">
        <v>0</v>
      </c>
      <c r="I342" s="31">
        <v>0</v>
      </c>
      <c r="J342" s="31">
        <v>0</v>
      </c>
      <c r="K342" s="31">
        <v>0</v>
      </c>
      <c r="L342" s="31">
        <v>0</v>
      </c>
      <c r="M342" s="31">
        <v>0</v>
      </c>
      <c r="N342" s="31">
        <v>0</v>
      </c>
      <c r="O342" s="31">
        <v>0</v>
      </c>
      <c r="P342" s="30">
        <v>0</v>
      </c>
      <c r="Q342" s="31">
        <v>0</v>
      </c>
      <c r="R342" s="31">
        <v>0</v>
      </c>
    </row>
    <row r="343" spans="1:18" ht="33.75" customHeight="1" x14ac:dyDescent="0.2">
      <c r="A343" s="59" t="s">
        <v>283</v>
      </c>
      <c r="B343" s="29">
        <v>2992</v>
      </c>
      <c r="C343" s="30">
        <v>200</v>
      </c>
      <c r="D343" s="31">
        <v>5495</v>
      </c>
      <c r="E343" s="31">
        <v>5479.4</v>
      </c>
      <c r="F343" s="31">
        <v>5495</v>
      </c>
      <c r="G343" s="31">
        <v>5495</v>
      </c>
      <c r="H343" s="31">
        <v>5495</v>
      </c>
      <c r="I343" s="31">
        <v>5495</v>
      </c>
      <c r="J343" s="31">
        <v>27475</v>
      </c>
      <c r="K343" s="31">
        <v>27397</v>
      </c>
      <c r="L343" s="31">
        <v>27475</v>
      </c>
      <c r="M343" s="31">
        <v>27475</v>
      </c>
      <c r="N343" s="31">
        <v>27475</v>
      </c>
      <c r="O343" s="31">
        <v>27475</v>
      </c>
      <c r="P343" s="30">
        <v>19</v>
      </c>
      <c r="Q343" s="31">
        <v>520.1</v>
      </c>
      <c r="R343" s="31">
        <v>27373.68</v>
      </c>
    </row>
    <row r="344" spans="1:18" ht="33.75" customHeight="1" x14ac:dyDescent="0.2">
      <c r="A344" s="59" t="s">
        <v>284</v>
      </c>
      <c r="B344" s="29">
        <v>2993</v>
      </c>
      <c r="C344" s="30">
        <v>6</v>
      </c>
      <c r="D344" s="31">
        <v>97.6</v>
      </c>
      <c r="E344" s="31">
        <v>97.5</v>
      </c>
      <c r="F344" s="31">
        <v>97.6</v>
      </c>
      <c r="G344" s="31">
        <v>97.6</v>
      </c>
      <c r="H344" s="31">
        <v>97.6</v>
      </c>
      <c r="I344" s="31">
        <v>97.6</v>
      </c>
      <c r="J344" s="31">
        <v>16266.67</v>
      </c>
      <c r="K344" s="31">
        <v>16250</v>
      </c>
      <c r="L344" s="31">
        <v>16266.67</v>
      </c>
      <c r="M344" s="31">
        <v>16266.67</v>
      </c>
      <c r="N344" s="31">
        <v>16266.67</v>
      </c>
      <c r="O344" s="31">
        <v>16266.67</v>
      </c>
      <c r="P344" s="30">
        <v>0</v>
      </c>
      <c r="Q344" s="31">
        <v>0</v>
      </c>
      <c r="R344" s="31">
        <v>0</v>
      </c>
    </row>
    <row r="345" spans="1:18" ht="12.75" customHeight="1" x14ac:dyDescent="0.2">
      <c r="A345" s="100" t="s">
        <v>285</v>
      </c>
      <c r="B345" s="100"/>
      <c r="C345" s="100"/>
      <c r="D345" s="100"/>
      <c r="E345" s="100"/>
      <c r="F345" s="100"/>
      <c r="G345" s="100"/>
      <c r="H345" s="100"/>
      <c r="I345" s="100"/>
      <c r="J345" s="100"/>
      <c r="K345" s="100"/>
      <c r="L345" s="100"/>
      <c r="M345" s="100"/>
      <c r="N345" s="100"/>
      <c r="O345" s="100"/>
      <c r="P345"/>
      <c r="Q345"/>
      <c r="R345"/>
    </row>
    <row r="346" spans="1:18" ht="11.25" customHeight="1" x14ac:dyDescent="0.2">
      <c r="A346" s="60" t="s">
        <v>286</v>
      </c>
      <c r="B346" s="29">
        <v>300</v>
      </c>
      <c r="C346" s="30">
        <v>4</v>
      </c>
      <c r="D346" s="31">
        <v>22.8</v>
      </c>
      <c r="E346" s="31">
        <v>21.6</v>
      </c>
      <c r="F346" s="31">
        <v>22.8</v>
      </c>
      <c r="G346" s="31">
        <v>22.8</v>
      </c>
      <c r="H346" s="31">
        <v>22.8</v>
      </c>
      <c r="I346" s="31">
        <v>23.9</v>
      </c>
      <c r="J346" s="31">
        <v>5700</v>
      </c>
      <c r="K346" s="31">
        <v>5400</v>
      </c>
      <c r="L346" s="31">
        <v>5700</v>
      </c>
      <c r="M346" s="31">
        <v>5700</v>
      </c>
      <c r="N346" s="31">
        <v>5700</v>
      </c>
      <c r="O346" s="31">
        <v>5975</v>
      </c>
      <c r="P346" s="30">
        <v>0</v>
      </c>
      <c r="Q346" s="31">
        <v>0</v>
      </c>
      <c r="R346" s="31">
        <v>0</v>
      </c>
    </row>
    <row r="347" spans="1:18" ht="16.5" customHeight="1" x14ac:dyDescent="0.2">
      <c r="A347" s="100" t="s">
        <v>287</v>
      </c>
      <c r="B347" s="100"/>
      <c r="C347" s="100"/>
      <c r="D347" s="100"/>
      <c r="E347" s="100"/>
      <c r="F347" s="100"/>
      <c r="G347" s="100"/>
      <c r="H347" s="100"/>
      <c r="I347" s="100"/>
      <c r="J347" s="100"/>
      <c r="K347" s="100"/>
      <c r="L347" s="100"/>
      <c r="M347" s="100"/>
      <c r="N347" s="100"/>
      <c r="O347" s="100"/>
      <c r="P347"/>
      <c r="Q347"/>
      <c r="R347"/>
    </row>
    <row r="348" spans="1:18" ht="16.5" customHeight="1" x14ac:dyDescent="0.2">
      <c r="A348" s="28" t="s">
        <v>288</v>
      </c>
      <c r="B348" s="61">
        <v>3001</v>
      </c>
      <c r="C348" s="30">
        <v>0</v>
      </c>
      <c r="D348" s="31">
        <v>0</v>
      </c>
      <c r="E348" s="31">
        <v>0</v>
      </c>
      <c r="F348" s="31">
        <v>0</v>
      </c>
      <c r="G348" s="31">
        <v>0</v>
      </c>
      <c r="H348" s="31">
        <v>0</v>
      </c>
      <c r="I348" s="31">
        <v>0</v>
      </c>
      <c r="J348" s="31">
        <v>0</v>
      </c>
      <c r="K348" s="31">
        <v>0</v>
      </c>
      <c r="L348" s="31">
        <v>0</v>
      </c>
      <c r="M348" s="31">
        <v>0</v>
      </c>
      <c r="N348" s="31">
        <v>0</v>
      </c>
      <c r="O348" s="31">
        <v>0</v>
      </c>
      <c r="P348" s="30">
        <v>0</v>
      </c>
      <c r="Q348" s="31">
        <v>0</v>
      </c>
      <c r="R348" s="31">
        <v>0</v>
      </c>
    </row>
    <row r="349" spans="1:18" ht="20.25" customHeight="1" x14ac:dyDescent="0.2">
      <c r="A349" s="28" t="s">
        <v>289</v>
      </c>
      <c r="B349" s="62">
        <v>3002</v>
      </c>
      <c r="C349" s="30">
        <v>0</v>
      </c>
      <c r="D349" s="31">
        <v>0</v>
      </c>
      <c r="E349" s="31">
        <v>0</v>
      </c>
      <c r="F349" s="31">
        <v>0</v>
      </c>
      <c r="G349" s="31">
        <v>0</v>
      </c>
      <c r="H349" s="31">
        <v>0</v>
      </c>
      <c r="I349" s="31">
        <v>0</v>
      </c>
      <c r="J349" s="31">
        <v>0</v>
      </c>
      <c r="K349" s="31">
        <v>0</v>
      </c>
      <c r="L349" s="31">
        <v>0</v>
      </c>
      <c r="M349" s="31">
        <v>0</v>
      </c>
      <c r="N349" s="31">
        <v>0</v>
      </c>
      <c r="O349" s="31">
        <v>0</v>
      </c>
      <c r="P349" s="30">
        <v>0</v>
      </c>
      <c r="Q349" s="31">
        <v>0</v>
      </c>
      <c r="R349" s="31">
        <v>0</v>
      </c>
    </row>
    <row r="350" spans="1:18" ht="12" customHeight="1" x14ac:dyDescent="0.2">
      <c r="A350" s="28" t="s">
        <v>290</v>
      </c>
      <c r="B350" s="62">
        <v>3003</v>
      </c>
      <c r="C350" s="30">
        <v>0</v>
      </c>
      <c r="D350" s="31">
        <v>0</v>
      </c>
      <c r="E350" s="31">
        <v>0</v>
      </c>
      <c r="F350" s="31">
        <v>0</v>
      </c>
      <c r="G350" s="31">
        <v>0</v>
      </c>
      <c r="H350" s="31">
        <v>0</v>
      </c>
      <c r="I350" s="31">
        <v>0</v>
      </c>
      <c r="J350" s="31">
        <v>0</v>
      </c>
      <c r="K350" s="31">
        <v>0</v>
      </c>
      <c r="L350" s="31">
        <v>0</v>
      </c>
      <c r="M350" s="31">
        <v>0</v>
      </c>
      <c r="N350" s="31">
        <v>0</v>
      </c>
      <c r="O350" s="31">
        <v>0</v>
      </c>
      <c r="P350" s="30">
        <v>0</v>
      </c>
      <c r="Q350" s="31">
        <v>0</v>
      </c>
      <c r="R350" s="31">
        <v>0</v>
      </c>
    </row>
    <row r="351" spans="1:18" ht="20.25" customHeight="1" x14ac:dyDescent="0.2">
      <c r="A351" s="58" t="s">
        <v>94</v>
      </c>
      <c r="B351" s="62">
        <v>3004</v>
      </c>
      <c r="C351" s="30">
        <v>0</v>
      </c>
      <c r="D351" s="31">
        <v>0</v>
      </c>
      <c r="E351" s="31">
        <v>0</v>
      </c>
      <c r="F351" s="31">
        <v>0</v>
      </c>
      <c r="G351" s="31">
        <v>0</v>
      </c>
      <c r="H351" s="31">
        <v>0</v>
      </c>
      <c r="I351" s="31">
        <v>0</v>
      </c>
      <c r="J351" s="31">
        <v>0</v>
      </c>
      <c r="K351" s="31">
        <v>0</v>
      </c>
      <c r="L351" s="31">
        <v>0</v>
      </c>
      <c r="M351" s="31">
        <v>0</v>
      </c>
      <c r="N351" s="31">
        <v>0</v>
      </c>
      <c r="O351" s="31">
        <v>0</v>
      </c>
      <c r="P351" s="30">
        <v>0</v>
      </c>
      <c r="Q351" s="31">
        <v>0</v>
      </c>
      <c r="R351" s="31">
        <v>0</v>
      </c>
    </row>
    <row r="352" spans="1:18" ht="10.5" customHeight="1" x14ac:dyDescent="0.2">
      <c r="A352" s="59" t="s">
        <v>95</v>
      </c>
      <c r="B352" s="62">
        <v>3005</v>
      </c>
      <c r="C352" s="30">
        <v>0</v>
      </c>
      <c r="D352" s="31">
        <v>0</v>
      </c>
      <c r="E352" s="31">
        <v>0</v>
      </c>
      <c r="F352" s="31">
        <v>0</v>
      </c>
      <c r="G352" s="31">
        <v>0</v>
      </c>
      <c r="H352" s="31">
        <v>0</v>
      </c>
      <c r="I352" s="31">
        <v>0</v>
      </c>
      <c r="J352" s="31">
        <v>0</v>
      </c>
      <c r="K352" s="31">
        <v>0</v>
      </c>
      <c r="L352" s="31">
        <v>0</v>
      </c>
      <c r="M352" s="31">
        <v>0</v>
      </c>
      <c r="N352" s="31">
        <v>0</v>
      </c>
      <c r="O352" s="31">
        <v>0</v>
      </c>
      <c r="P352" s="30">
        <v>0</v>
      </c>
      <c r="Q352" s="31">
        <v>0</v>
      </c>
      <c r="R352" s="31">
        <v>0</v>
      </c>
    </row>
    <row r="353" spans="1:18" ht="20.25" customHeight="1" x14ac:dyDescent="0.2">
      <c r="A353" s="28" t="s">
        <v>291</v>
      </c>
      <c r="B353" s="62"/>
      <c r="C353" s="30">
        <v>0</v>
      </c>
      <c r="D353" s="31">
        <v>0</v>
      </c>
      <c r="E353" s="31">
        <v>0</v>
      </c>
      <c r="F353" s="31">
        <v>0</v>
      </c>
      <c r="G353" s="31">
        <v>0</v>
      </c>
      <c r="H353" s="31">
        <v>0</v>
      </c>
      <c r="I353" s="31">
        <v>0</v>
      </c>
      <c r="J353" s="31">
        <v>0</v>
      </c>
      <c r="K353" s="31">
        <v>0</v>
      </c>
      <c r="L353" s="31">
        <v>0</v>
      </c>
      <c r="M353" s="31">
        <v>0</v>
      </c>
      <c r="N353" s="31">
        <v>0</v>
      </c>
      <c r="O353" s="31">
        <v>0</v>
      </c>
      <c r="P353"/>
      <c r="Q353"/>
      <c r="R353"/>
    </row>
    <row r="354" spans="1:18" ht="12" customHeight="1" x14ac:dyDescent="0.2">
      <c r="A354" s="28" t="s">
        <v>169</v>
      </c>
      <c r="B354" s="62">
        <v>3006</v>
      </c>
      <c r="C354" s="30">
        <v>0</v>
      </c>
      <c r="D354" s="31">
        <v>0</v>
      </c>
      <c r="E354" s="31">
        <v>0</v>
      </c>
      <c r="F354" s="31">
        <v>0</v>
      </c>
      <c r="G354" s="31">
        <v>0</v>
      </c>
      <c r="H354" s="31">
        <v>0</v>
      </c>
      <c r="I354" s="31">
        <v>0</v>
      </c>
      <c r="J354" s="31">
        <v>0</v>
      </c>
      <c r="K354" s="31">
        <v>0</v>
      </c>
      <c r="L354" s="31">
        <v>0</v>
      </c>
      <c r="M354" s="31">
        <v>0</v>
      </c>
      <c r="N354" s="31">
        <v>0</v>
      </c>
      <c r="O354" s="31">
        <v>0</v>
      </c>
      <c r="P354" s="30">
        <v>0</v>
      </c>
      <c r="Q354" s="31">
        <v>0</v>
      </c>
      <c r="R354" s="31">
        <v>0</v>
      </c>
    </row>
    <row r="355" spans="1:18" ht="12.75" customHeight="1" x14ac:dyDescent="0.2">
      <c r="A355" s="28" t="s">
        <v>242</v>
      </c>
      <c r="B355" s="62">
        <v>3007</v>
      </c>
      <c r="C355" s="30">
        <v>0</v>
      </c>
      <c r="D355" s="31">
        <v>0</v>
      </c>
      <c r="E355" s="31">
        <v>0</v>
      </c>
      <c r="F355" s="31">
        <v>0</v>
      </c>
      <c r="G355" s="31">
        <v>0</v>
      </c>
      <c r="H355" s="31">
        <v>0</v>
      </c>
      <c r="I355" s="31">
        <v>0</v>
      </c>
      <c r="J355" s="31">
        <v>0</v>
      </c>
      <c r="K355" s="31">
        <v>0</v>
      </c>
      <c r="L355" s="31">
        <v>0</v>
      </c>
      <c r="M355" s="31">
        <v>0</v>
      </c>
      <c r="N355" s="31">
        <v>0</v>
      </c>
      <c r="O355" s="31">
        <v>0</v>
      </c>
      <c r="P355" s="30">
        <v>0</v>
      </c>
      <c r="Q355" s="31">
        <v>0</v>
      </c>
      <c r="R355" s="31">
        <v>0</v>
      </c>
    </row>
    <row r="356" spans="1:18" ht="10.5" customHeight="1" x14ac:dyDescent="0.2">
      <c r="A356" s="28" t="s">
        <v>243</v>
      </c>
      <c r="B356" s="62">
        <v>3008</v>
      </c>
      <c r="C356" s="30">
        <v>0</v>
      </c>
      <c r="D356" s="31">
        <v>0</v>
      </c>
      <c r="E356" s="31">
        <v>0</v>
      </c>
      <c r="F356" s="31">
        <v>0</v>
      </c>
      <c r="G356" s="31">
        <v>0</v>
      </c>
      <c r="H356" s="31">
        <v>0</v>
      </c>
      <c r="I356" s="31">
        <v>0</v>
      </c>
      <c r="J356" s="31">
        <v>0</v>
      </c>
      <c r="K356" s="31">
        <v>0</v>
      </c>
      <c r="L356" s="31">
        <v>0</v>
      </c>
      <c r="M356" s="31">
        <v>0</v>
      </c>
      <c r="N356" s="31">
        <v>0</v>
      </c>
      <c r="O356" s="31">
        <v>0</v>
      </c>
      <c r="P356" s="30">
        <v>0</v>
      </c>
      <c r="Q356" s="31">
        <v>0</v>
      </c>
      <c r="R356" s="31">
        <v>0</v>
      </c>
    </row>
    <row r="357" spans="1:18" ht="30" customHeight="1" x14ac:dyDescent="0.2">
      <c r="A357" s="100" t="s">
        <v>292</v>
      </c>
      <c r="B357" s="100"/>
      <c r="C357" s="100"/>
      <c r="D357" s="100"/>
      <c r="E357" s="100"/>
      <c r="F357" s="100"/>
      <c r="G357" s="100"/>
      <c r="H357" s="100"/>
      <c r="I357" s="100"/>
      <c r="J357" s="100"/>
      <c r="K357" s="100"/>
      <c r="L357" s="100"/>
      <c r="M357" s="100"/>
      <c r="N357" s="100"/>
      <c r="O357" s="100"/>
      <c r="P357"/>
      <c r="Q357"/>
      <c r="R357"/>
    </row>
    <row r="358" spans="1:18" ht="11.25" customHeight="1" x14ac:dyDescent="0.2">
      <c r="A358" s="28" t="s">
        <v>293</v>
      </c>
      <c r="B358" s="29">
        <v>301</v>
      </c>
      <c r="C358" s="30">
        <v>1400</v>
      </c>
      <c r="D358" s="45">
        <v>5341.2</v>
      </c>
      <c r="E358" s="45">
        <v>4624.8999999999996</v>
      </c>
      <c r="F358" s="45">
        <v>5341.2</v>
      </c>
      <c r="G358" s="45">
        <v>5628.5</v>
      </c>
      <c r="H358" s="45">
        <v>5628.5</v>
      </c>
      <c r="I358" s="31">
        <v>5691.8</v>
      </c>
      <c r="J358" s="31">
        <v>3779.5</v>
      </c>
      <c r="K358" s="31">
        <v>3284.86</v>
      </c>
      <c r="L358" s="31">
        <v>3779.5</v>
      </c>
      <c r="M358" s="31">
        <v>3985.79</v>
      </c>
      <c r="N358" s="31">
        <v>3985.79</v>
      </c>
      <c r="O358" s="31">
        <v>4065.57</v>
      </c>
      <c r="P358" s="30">
        <v>1</v>
      </c>
      <c r="Q358" s="31">
        <v>6.8</v>
      </c>
      <c r="R358" s="31">
        <v>6800</v>
      </c>
    </row>
    <row r="359" spans="1:18" ht="33.75" customHeight="1" x14ac:dyDescent="0.2">
      <c r="A359" s="63" t="s">
        <v>294</v>
      </c>
      <c r="B359" s="29">
        <v>302</v>
      </c>
      <c r="C359" s="30">
        <v>1309</v>
      </c>
      <c r="D359" s="31">
        <v>4923</v>
      </c>
      <c r="E359" s="31">
        <v>4227.6000000000004</v>
      </c>
      <c r="F359" s="31">
        <v>4923</v>
      </c>
      <c r="G359" s="31">
        <v>5210.3</v>
      </c>
      <c r="H359" s="31">
        <v>5210.3</v>
      </c>
      <c r="I359" s="31">
        <v>5269.5</v>
      </c>
      <c r="J359" s="31">
        <v>3719.63</v>
      </c>
      <c r="K359" s="31">
        <v>3192.36</v>
      </c>
      <c r="L359" s="31">
        <v>3719.63</v>
      </c>
      <c r="M359" s="31">
        <v>3940.26</v>
      </c>
      <c r="N359" s="31">
        <v>3940.26</v>
      </c>
      <c r="O359" s="31">
        <v>4025.59</v>
      </c>
      <c r="P359" s="30">
        <v>0</v>
      </c>
      <c r="Q359" s="31">
        <v>0</v>
      </c>
      <c r="R359" s="31">
        <v>0</v>
      </c>
    </row>
    <row r="360" spans="1:18" ht="33.75" customHeight="1" x14ac:dyDescent="0.2">
      <c r="A360" s="39" t="s">
        <v>295</v>
      </c>
      <c r="B360" s="29">
        <v>303</v>
      </c>
      <c r="C360" s="30">
        <v>861</v>
      </c>
      <c r="D360" s="31">
        <v>2249.6</v>
      </c>
      <c r="E360" s="31">
        <v>1826.6</v>
      </c>
      <c r="F360" s="31">
        <v>2249.6</v>
      </c>
      <c r="G360" s="31">
        <v>2502</v>
      </c>
      <c r="H360" s="31">
        <v>2502</v>
      </c>
      <c r="I360" s="31">
        <v>2532</v>
      </c>
      <c r="J360" s="31">
        <v>2612.7800000000002</v>
      </c>
      <c r="K360" s="31">
        <v>2121.4899999999998</v>
      </c>
      <c r="L360" s="31">
        <v>2612.7800000000002</v>
      </c>
      <c r="M360" s="31">
        <v>2906.04</v>
      </c>
      <c r="N360" s="31">
        <v>2906.04</v>
      </c>
      <c r="O360" s="31">
        <v>2940.77</v>
      </c>
      <c r="P360" s="30">
        <v>0</v>
      </c>
      <c r="Q360" s="31">
        <v>0</v>
      </c>
      <c r="R360" s="31">
        <v>0</v>
      </c>
    </row>
    <row r="361" spans="1:18" ht="22.5" customHeight="1" x14ac:dyDescent="0.2">
      <c r="A361" s="51" t="s">
        <v>94</v>
      </c>
      <c r="B361" s="29">
        <v>304</v>
      </c>
      <c r="C361" s="30">
        <v>78</v>
      </c>
      <c r="D361" s="31">
        <v>388.2</v>
      </c>
      <c r="E361" s="31">
        <v>333.3</v>
      </c>
      <c r="F361" s="31">
        <v>388.2</v>
      </c>
      <c r="G361" s="31">
        <v>400.5</v>
      </c>
      <c r="H361" s="31">
        <v>400.5</v>
      </c>
      <c r="I361" s="31">
        <v>413.3</v>
      </c>
      <c r="J361" s="31">
        <v>4442.3100000000004</v>
      </c>
      <c r="K361" s="31">
        <v>3797.44</v>
      </c>
      <c r="L361" s="31">
        <v>4442.3100000000004</v>
      </c>
      <c r="M361" s="31">
        <v>4601.28</v>
      </c>
      <c r="N361" s="31">
        <v>4601.28</v>
      </c>
      <c r="O361" s="31">
        <v>5298.72</v>
      </c>
      <c r="P361" s="30">
        <v>0</v>
      </c>
      <c r="Q361" s="31">
        <v>0</v>
      </c>
      <c r="R361" s="31">
        <v>0</v>
      </c>
    </row>
    <row r="362" spans="1:18" ht="19.5" customHeight="1" x14ac:dyDescent="0.2">
      <c r="A362" s="59" t="s">
        <v>221</v>
      </c>
      <c r="B362" s="29">
        <v>305</v>
      </c>
      <c r="C362" s="30">
        <v>26</v>
      </c>
      <c r="D362" s="31">
        <v>87.1</v>
      </c>
      <c r="E362" s="31">
        <v>66.8</v>
      </c>
      <c r="F362" s="31">
        <v>87.1</v>
      </c>
      <c r="G362" s="31">
        <v>99.2</v>
      </c>
      <c r="H362" s="31">
        <v>99.2</v>
      </c>
      <c r="I362" s="31">
        <v>110</v>
      </c>
      <c r="J362" s="31">
        <v>3350</v>
      </c>
      <c r="K362" s="31">
        <v>2569.23</v>
      </c>
      <c r="L362" s="31">
        <v>3350</v>
      </c>
      <c r="M362" s="31">
        <v>3815.38</v>
      </c>
      <c r="N362" s="31">
        <v>3815.38</v>
      </c>
      <c r="O362" s="31">
        <v>4230.7700000000004</v>
      </c>
      <c r="P362" s="30">
        <v>0</v>
      </c>
      <c r="Q362" s="31">
        <v>0</v>
      </c>
      <c r="R362" s="31">
        <v>0</v>
      </c>
    </row>
    <row r="363" spans="1:18" ht="33.75" customHeight="1" x14ac:dyDescent="0.2">
      <c r="A363" s="57" t="s">
        <v>296</v>
      </c>
      <c r="B363" s="57">
        <v>3051</v>
      </c>
      <c r="C363" s="30">
        <v>0</v>
      </c>
      <c r="D363" s="31">
        <v>0</v>
      </c>
      <c r="E363" s="31">
        <v>0</v>
      </c>
      <c r="F363" s="31">
        <v>0</v>
      </c>
      <c r="G363" s="31">
        <v>0</v>
      </c>
      <c r="H363" s="31">
        <v>0</v>
      </c>
      <c r="I363" s="31">
        <v>0</v>
      </c>
      <c r="J363" s="31">
        <v>0</v>
      </c>
      <c r="K363" s="31">
        <v>0</v>
      </c>
      <c r="L363" s="31">
        <v>0</v>
      </c>
      <c r="M363" s="31">
        <v>0</v>
      </c>
      <c r="N363" s="31">
        <v>0</v>
      </c>
      <c r="O363" s="31">
        <v>0</v>
      </c>
      <c r="P363" s="30">
        <v>0</v>
      </c>
      <c r="Q363" s="31">
        <v>0</v>
      </c>
      <c r="R363" s="31">
        <v>0</v>
      </c>
    </row>
    <row r="364" spans="1:18" ht="11.25" customHeight="1" x14ac:dyDescent="0.2">
      <c r="A364" s="64" t="s">
        <v>95</v>
      </c>
      <c r="B364" s="48">
        <v>306</v>
      </c>
      <c r="C364" s="30">
        <v>1143</v>
      </c>
      <c r="D364" s="31">
        <v>4223.6000000000004</v>
      </c>
      <c r="E364" s="31">
        <v>3620.8</v>
      </c>
      <c r="F364" s="31">
        <v>4223.6000000000004</v>
      </c>
      <c r="G364" s="31">
        <v>4477.2</v>
      </c>
      <c r="H364" s="31">
        <v>4477.2</v>
      </c>
      <c r="I364" s="31">
        <v>4521.5</v>
      </c>
      <c r="J364" s="31">
        <v>3721.52</v>
      </c>
      <c r="K364" s="31">
        <v>3190.55</v>
      </c>
      <c r="L364" s="31">
        <v>3721.52</v>
      </c>
      <c r="M364" s="31">
        <v>3944.71</v>
      </c>
      <c r="N364" s="31">
        <v>3944.71</v>
      </c>
      <c r="O364" s="31">
        <v>3955.82</v>
      </c>
      <c r="P364" s="30">
        <v>0</v>
      </c>
      <c r="Q364" s="31">
        <v>0</v>
      </c>
      <c r="R364" s="31">
        <v>0</v>
      </c>
    </row>
    <row r="365" spans="1:18" ht="19.5" customHeight="1" x14ac:dyDescent="0.2">
      <c r="A365" s="59" t="s">
        <v>221</v>
      </c>
      <c r="B365" s="29">
        <v>307</v>
      </c>
      <c r="C365" s="30">
        <v>789</v>
      </c>
      <c r="D365" s="31">
        <v>2051.6</v>
      </c>
      <c r="E365" s="31">
        <v>1668.4</v>
      </c>
      <c r="F365" s="31">
        <v>2051.6</v>
      </c>
      <c r="G365" s="31">
        <v>2271.3000000000002</v>
      </c>
      <c r="H365" s="31">
        <v>2271.3000000000002</v>
      </c>
      <c r="I365" s="31">
        <v>2289.6999999999998</v>
      </c>
      <c r="J365" s="31">
        <v>2600.25</v>
      </c>
      <c r="K365" s="31">
        <v>2114.58</v>
      </c>
      <c r="L365" s="31">
        <v>2600.25</v>
      </c>
      <c r="M365" s="31">
        <v>2878.71</v>
      </c>
      <c r="N365" s="31">
        <v>2878.71</v>
      </c>
      <c r="O365" s="31">
        <v>2902.03</v>
      </c>
      <c r="P365" s="30">
        <v>0</v>
      </c>
      <c r="Q365" s="31">
        <v>0</v>
      </c>
      <c r="R365" s="31">
        <v>0</v>
      </c>
    </row>
    <row r="366" spans="1:18" s="49" customFormat="1" ht="33.75" customHeight="1" x14ac:dyDescent="0.2">
      <c r="A366" s="57" t="s">
        <v>297</v>
      </c>
      <c r="B366" s="57">
        <v>3071</v>
      </c>
      <c r="C366" s="30">
        <v>360</v>
      </c>
      <c r="D366" s="31">
        <v>1147.9000000000001</v>
      </c>
      <c r="E366" s="31">
        <v>866.2</v>
      </c>
      <c r="F366" s="31">
        <v>1147.9000000000001</v>
      </c>
      <c r="G366" s="31">
        <v>1367.6</v>
      </c>
      <c r="H366" s="31">
        <v>1367.6</v>
      </c>
      <c r="I366" s="31">
        <v>1375.3</v>
      </c>
      <c r="J366" s="31">
        <v>3188.61</v>
      </c>
      <c r="K366" s="31">
        <v>2406.11</v>
      </c>
      <c r="L366" s="31">
        <v>3188.61</v>
      </c>
      <c r="M366" s="31">
        <v>3798.89</v>
      </c>
      <c r="N366" s="31">
        <v>3798.89</v>
      </c>
      <c r="O366" s="31">
        <v>3820.28</v>
      </c>
      <c r="P366" s="30">
        <v>0</v>
      </c>
      <c r="Q366" s="31">
        <v>0</v>
      </c>
      <c r="R366" s="31">
        <v>0</v>
      </c>
    </row>
    <row r="367" spans="1:18" ht="11.25" customHeight="1" x14ac:dyDescent="0.2">
      <c r="A367" s="64" t="s">
        <v>96</v>
      </c>
      <c r="B367" s="48">
        <v>308</v>
      </c>
      <c r="C367" s="30">
        <v>88</v>
      </c>
      <c r="D367" s="31">
        <v>311.2</v>
      </c>
      <c r="E367" s="31">
        <v>273.5</v>
      </c>
      <c r="F367" s="31">
        <v>311.2</v>
      </c>
      <c r="G367" s="31">
        <v>332.6</v>
      </c>
      <c r="H367" s="31">
        <v>332.6</v>
      </c>
      <c r="I367" s="31">
        <v>334.7</v>
      </c>
      <c r="J367" s="31">
        <v>3054.55</v>
      </c>
      <c r="K367" s="31">
        <v>2678.41</v>
      </c>
      <c r="L367" s="31">
        <v>3054.55</v>
      </c>
      <c r="M367" s="31">
        <v>3296.59</v>
      </c>
      <c r="N367" s="31">
        <v>3296.59</v>
      </c>
      <c r="O367" s="31">
        <v>3803.41</v>
      </c>
      <c r="P367" s="30">
        <v>0</v>
      </c>
      <c r="Q367" s="31">
        <v>0</v>
      </c>
      <c r="R367" s="31">
        <v>0</v>
      </c>
    </row>
    <row r="368" spans="1:18" ht="22.5" customHeight="1" x14ac:dyDescent="0.2">
      <c r="A368" s="59" t="s">
        <v>221</v>
      </c>
      <c r="B368" s="29">
        <v>309</v>
      </c>
      <c r="C368" s="30">
        <v>46</v>
      </c>
      <c r="D368" s="31">
        <v>110.9</v>
      </c>
      <c r="E368" s="31">
        <v>91.4</v>
      </c>
      <c r="F368" s="31">
        <v>110.9</v>
      </c>
      <c r="G368" s="31">
        <v>131.5</v>
      </c>
      <c r="H368" s="31">
        <v>131.5</v>
      </c>
      <c r="I368" s="31">
        <v>132.30000000000001</v>
      </c>
      <c r="J368" s="31">
        <v>2410.87</v>
      </c>
      <c r="K368" s="31">
        <v>1986.96</v>
      </c>
      <c r="L368" s="31">
        <v>2410.87</v>
      </c>
      <c r="M368" s="31">
        <v>2858.7</v>
      </c>
      <c r="N368" s="31">
        <v>2858.7</v>
      </c>
      <c r="O368" s="31">
        <v>2876.09</v>
      </c>
      <c r="P368" s="30">
        <v>0</v>
      </c>
      <c r="Q368" s="31">
        <v>0</v>
      </c>
      <c r="R368" s="31">
        <v>0</v>
      </c>
    </row>
    <row r="369" spans="1:18" s="49" customFormat="1" ht="33.75" customHeight="1" x14ac:dyDescent="0.2">
      <c r="A369" s="57" t="s">
        <v>298</v>
      </c>
      <c r="B369" s="57">
        <v>3091</v>
      </c>
      <c r="C369" s="30">
        <v>32</v>
      </c>
      <c r="D369" s="31">
        <v>85.4</v>
      </c>
      <c r="E369" s="31">
        <v>68.400000000000006</v>
      </c>
      <c r="F369" s="31">
        <v>85.4</v>
      </c>
      <c r="G369" s="31">
        <v>106.1</v>
      </c>
      <c r="H369" s="31">
        <v>106.1</v>
      </c>
      <c r="I369" s="31">
        <v>106.7</v>
      </c>
      <c r="J369" s="31">
        <v>2668.75</v>
      </c>
      <c r="K369" s="31">
        <v>2137.5</v>
      </c>
      <c r="L369" s="31">
        <v>2668.75</v>
      </c>
      <c r="M369" s="31">
        <v>3315.63</v>
      </c>
      <c r="N369" s="31">
        <v>3315.63</v>
      </c>
      <c r="O369" s="31">
        <v>3334.38</v>
      </c>
      <c r="P369" s="30">
        <v>0</v>
      </c>
      <c r="Q369" s="31">
        <v>0</v>
      </c>
      <c r="R369" s="31">
        <v>0</v>
      </c>
    </row>
    <row r="370" spans="1:18" ht="11.25" customHeight="1" x14ac:dyDescent="0.2">
      <c r="A370" s="64" t="s">
        <v>299</v>
      </c>
      <c r="B370" s="48">
        <v>310</v>
      </c>
      <c r="C370" s="30">
        <v>0</v>
      </c>
      <c r="D370" s="31">
        <v>0</v>
      </c>
      <c r="E370" s="31">
        <v>0</v>
      </c>
      <c r="F370" s="31">
        <v>0</v>
      </c>
      <c r="G370" s="31">
        <v>0</v>
      </c>
      <c r="H370" s="31">
        <v>0</v>
      </c>
      <c r="I370" s="31">
        <v>0</v>
      </c>
      <c r="J370" s="31">
        <v>0</v>
      </c>
      <c r="K370" s="31">
        <v>0</v>
      </c>
      <c r="L370" s="31">
        <v>0</v>
      </c>
      <c r="M370" s="31">
        <v>0</v>
      </c>
      <c r="N370" s="31">
        <v>0</v>
      </c>
      <c r="O370" s="31">
        <v>0</v>
      </c>
      <c r="P370" s="30">
        <v>0</v>
      </c>
      <c r="Q370" s="31">
        <v>0</v>
      </c>
      <c r="R370" s="31">
        <v>0</v>
      </c>
    </row>
    <row r="371" spans="1:18" ht="46.5" customHeight="1" x14ac:dyDescent="0.2">
      <c r="A371" s="28" t="s">
        <v>300</v>
      </c>
      <c r="B371" s="29">
        <v>311</v>
      </c>
      <c r="C371" s="30">
        <v>419</v>
      </c>
      <c r="D371" s="31">
        <v>1963.3</v>
      </c>
      <c r="E371" s="31">
        <v>1556.6</v>
      </c>
      <c r="F371" s="31">
        <v>1963.3</v>
      </c>
      <c r="G371" s="31">
        <v>2083</v>
      </c>
      <c r="H371" s="31">
        <v>2083</v>
      </c>
      <c r="I371" s="31">
        <v>2099.4</v>
      </c>
      <c r="J371" s="31">
        <v>4685.68</v>
      </c>
      <c r="K371" s="31">
        <v>3715.04</v>
      </c>
      <c r="L371" s="31">
        <v>4685.68</v>
      </c>
      <c r="M371" s="31">
        <v>4971.3599999999997</v>
      </c>
      <c r="N371" s="31">
        <v>4971.3599999999997</v>
      </c>
      <c r="O371" s="31">
        <v>5010.5</v>
      </c>
      <c r="P371" s="30">
        <v>0</v>
      </c>
      <c r="Q371" s="31">
        <v>0</v>
      </c>
      <c r="R371" s="31">
        <v>0</v>
      </c>
    </row>
    <row r="372" spans="1:18" ht="11.25" customHeight="1" x14ac:dyDescent="0.2">
      <c r="A372" s="28" t="s">
        <v>301</v>
      </c>
      <c r="B372" s="29">
        <v>312</v>
      </c>
      <c r="C372" s="30">
        <v>91</v>
      </c>
      <c r="D372" s="45">
        <v>418.2</v>
      </c>
      <c r="E372" s="45">
        <v>397.3</v>
      </c>
      <c r="F372" s="45">
        <v>418.2</v>
      </c>
      <c r="G372" s="45">
        <v>418.2</v>
      </c>
      <c r="H372" s="45">
        <v>418.2</v>
      </c>
      <c r="I372" s="31">
        <v>422.3</v>
      </c>
      <c r="J372" s="45">
        <v>4640.66</v>
      </c>
      <c r="K372" s="45">
        <v>4616.4799999999996</v>
      </c>
      <c r="L372" s="45">
        <v>4640.66</v>
      </c>
      <c r="M372" s="45">
        <v>4640.66</v>
      </c>
      <c r="N372" s="45">
        <v>4640.66</v>
      </c>
      <c r="O372" s="45">
        <v>4640.66</v>
      </c>
      <c r="P372" s="30">
        <v>1</v>
      </c>
      <c r="Q372" s="31">
        <v>6.8</v>
      </c>
      <c r="R372" s="31">
        <v>6800</v>
      </c>
    </row>
    <row r="373" spans="1:18" ht="22.5" customHeight="1" x14ac:dyDescent="0.2">
      <c r="A373" s="28" t="s">
        <v>160</v>
      </c>
      <c r="B373" s="29">
        <v>313</v>
      </c>
      <c r="C373" s="30">
        <v>89</v>
      </c>
      <c r="D373" s="31">
        <v>412</v>
      </c>
      <c r="E373" s="31">
        <v>391.3</v>
      </c>
      <c r="F373" s="31">
        <v>412</v>
      </c>
      <c r="G373" s="31">
        <v>412</v>
      </c>
      <c r="H373" s="31">
        <v>412</v>
      </c>
      <c r="I373" s="31">
        <v>416.1</v>
      </c>
      <c r="J373" s="45">
        <v>4675.28</v>
      </c>
      <c r="K373" s="45">
        <v>4652.8100000000004</v>
      </c>
      <c r="L373" s="45">
        <v>4675.28</v>
      </c>
      <c r="M373" s="45">
        <v>4675.28</v>
      </c>
      <c r="N373" s="45">
        <v>4675.28</v>
      </c>
      <c r="O373" s="45">
        <v>4675.28</v>
      </c>
      <c r="P373" s="30">
        <v>1</v>
      </c>
      <c r="Q373" s="31">
        <v>6.8</v>
      </c>
      <c r="R373" s="31">
        <v>6800</v>
      </c>
    </row>
    <row r="374" spans="1:18" ht="11.25" customHeight="1" x14ac:dyDescent="0.2">
      <c r="A374" s="28" t="s">
        <v>161</v>
      </c>
      <c r="B374" s="29">
        <v>314</v>
      </c>
      <c r="C374" s="30">
        <v>2</v>
      </c>
      <c r="D374" s="31">
        <v>6.2</v>
      </c>
      <c r="E374" s="31">
        <v>6</v>
      </c>
      <c r="F374" s="31">
        <v>6.2</v>
      </c>
      <c r="G374" s="31">
        <v>6.2</v>
      </c>
      <c r="H374" s="31">
        <v>6.2</v>
      </c>
      <c r="I374" s="31">
        <v>6.2</v>
      </c>
      <c r="J374" s="45">
        <v>3100</v>
      </c>
      <c r="K374" s="45">
        <v>3000</v>
      </c>
      <c r="L374" s="45">
        <v>3100</v>
      </c>
      <c r="M374" s="45">
        <v>3100</v>
      </c>
      <c r="N374" s="45">
        <v>3100</v>
      </c>
      <c r="O374" s="45">
        <v>3100</v>
      </c>
      <c r="P374" s="30">
        <v>0</v>
      </c>
      <c r="Q374" s="31">
        <v>0</v>
      </c>
      <c r="R374" s="31">
        <v>0</v>
      </c>
    </row>
    <row r="375" spans="1:18" ht="11.25" customHeight="1" x14ac:dyDescent="0.2">
      <c r="A375" s="28" t="s">
        <v>204</v>
      </c>
      <c r="B375" s="29">
        <v>315</v>
      </c>
      <c r="C375" s="30">
        <v>0</v>
      </c>
      <c r="D375" s="31">
        <v>0</v>
      </c>
      <c r="E375" s="31">
        <v>0</v>
      </c>
      <c r="F375" s="31">
        <v>0</v>
      </c>
      <c r="G375" s="31">
        <v>0</v>
      </c>
      <c r="H375" s="31">
        <v>0</v>
      </c>
      <c r="I375" s="31">
        <v>0</v>
      </c>
      <c r="J375" s="45">
        <v>0</v>
      </c>
      <c r="K375" s="45">
        <v>0</v>
      </c>
      <c r="L375" s="45">
        <v>0</v>
      </c>
      <c r="M375" s="45">
        <v>0</v>
      </c>
      <c r="N375" s="45">
        <v>0</v>
      </c>
      <c r="O375" s="45">
        <v>0</v>
      </c>
      <c r="P375" s="30">
        <v>0</v>
      </c>
      <c r="Q375" s="31">
        <v>0</v>
      </c>
      <c r="R375" s="31">
        <v>0</v>
      </c>
    </row>
    <row r="376" spans="1:18" ht="21" customHeight="1" x14ac:dyDescent="0.2">
      <c r="A376" s="28" t="s">
        <v>302</v>
      </c>
      <c r="B376" s="29">
        <v>316</v>
      </c>
      <c r="C376" s="30">
        <v>60</v>
      </c>
      <c r="D376" s="31">
        <v>233.3</v>
      </c>
      <c r="E376" s="31">
        <v>217.4</v>
      </c>
      <c r="F376" s="31">
        <v>233.5</v>
      </c>
      <c r="G376" s="31">
        <v>233.5</v>
      </c>
      <c r="H376" s="31">
        <v>233.5</v>
      </c>
      <c r="I376" s="31">
        <v>238.7</v>
      </c>
      <c r="J376" s="45">
        <v>3888.33</v>
      </c>
      <c r="K376" s="45">
        <v>3623.33</v>
      </c>
      <c r="L376" s="45">
        <v>3891.67</v>
      </c>
      <c r="M376" s="45">
        <v>3891.67</v>
      </c>
      <c r="N376" s="45">
        <v>3891.67</v>
      </c>
      <c r="O376" s="45">
        <v>3978.33</v>
      </c>
      <c r="P376" s="30">
        <v>1</v>
      </c>
      <c r="Q376" s="31">
        <v>6.8</v>
      </c>
      <c r="R376" s="31">
        <v>6800</v>
      </c>
    </row>
    <row r="377" spans="1:18" ht="45" customHeight="1" x14ac:dyDescent="0.2">
      <c r="A377" s="28" t="s">
        <v>303</v>
      </c>
      <c r="B377" s="29">
        <v>317</v>
      </c>
      <c r="C377" s="30">
        <v>1640</v>
      </c>
      <c r="D377" s="31">
        <v>5826.6</v>
      </c>
      <c r="E377" s="31">
        <v>5182</v>
      </c>
      <c r="F377" s="31">
        <v>5829.7</v>
      </c>
      <c r="G377" s="31">
        <v>5924.6</v>
      </c>
      <c r="H377" s="31">
        <v>5924.6</v>
      </c>
      <c r="I377" s="31">
        <v>6259.3</v>
      </c>
      <c r="J377" s="31">
        <v>3552.8</v>
      </c>
      <c r="K377" s="31">
        <v>3159.76</v>
      </c>
      <c r="L377" s="31">
        <v>3554.7</v>
      </c>
      <c r="M377" s="31">
        <v>3612.56</v>
      </c>
      <c r="N377" s="31">
        <v>3612.56</v>
      </c>
      <c r="O377" s="31">
        <v>3816.65</v>
      </c>
      <c r="P377" s="30">
        <v>8</v>
      </c>
      <c r="Q377" s="31">
        <v>87.1</v>
      </c>
      <c r="R377" s="31">
        <v>10887.5</v>
      </c>
    </row>
    <row r="378" spans="1:18" ht="16.5" customHeight="1" x14ac:dyDescent="0.2">
      <c r="A378" s="100" t="s">
        <v>304</v>
      </c>
      <c r="B378" s="100"/>
      <c r="C378" s="100"/>
      <c r="D378" s="100"/>
      <c r="E378" s="100"/>
      <c r="F378" s="100"/>
      <c r="G378" s="100"/>
      <c r="H378" s="100"/>
      <c r="I378" s="100"/>
      <c r="J378" s="100"/>
      <c r="K378" s="100"/>
      <c r="L378" s="100"/>
      <c r="M378" s="100"/>
      <c r="N378" s="100"/>
      <c r="O378" s="100"/>
      <c r="P378"/>
      <c r="Q378"/>
      <c r="R378"/>
    </row>
    <row r="379" spans="1:18" ht="33.75" customHeight="1" x14ac:dyDescent="0.2">
      <c r="A379" s="28" t="s">
        <v>305</v>
      </c>
      <c r="B379" s="29">
        <v>318</v>
      </c>
      <c r="C379" s="30">
        <v>3712</v>
      </c>
      <c r="D379" s="31">
        <v>12421.9</v>
      </c>
      <c r="E379" s="31">
        <v>10273.4</v>
      </c>
      <c r="F379" s="31">
        <v>12586.6</v>
      </c>
      <c r="G379" s="31">
        <v>12935.2</v>
      </c>
      <c r="H379" s="31">
        <v>12960.2</v>
      </c>
      <c r="I379" s="31">
        <v>13073.7</v>
      </c>
      <c r="J379" s="31">
        <v>3089.84</v>
      </c>
      <c r="K379" s="31">
        <v>2561.5</v>
      </c>
      <c r="L379" s="31">
        <v>3134.19</v>
      </c>
      <c r="M379" s="31">
        <v>3216.3</v>
      </c>
      <c r="N379" s="31">
        <v>3223.03</v>
      </c>
      <c r="O379" s="31">
        <v>3522.01</v>
      </c>
      <c r="P379" s="30">
        <v>18</v>
      </c>
      <c r="Q379" s="31">
        <v>40</v>
      </c>
      <c r="R379" s="31">
        <v>2222.2199999999998</v>
      </c>
    </row>
    <row r="380" spans="1:18" ht="22.5" customHeight="1" x14ac:dyDescent="0.2">
      <c r="A380" s="58" t="s">
        <v>306</v>
      </c>
      <c r="B380" s="29">
        <v>319</v>
      </c>
      <c r="C380" s="30">
        <v>1689</v>
      </c>
      <c r="D380" s="31">
        <v>7045.5</v>
      </c>
      <c r="E380" s="31">
        <v>5882.8</v>
      </c>
      <c r="F380" s="31">
        <v>7046.3</v>
      </c>
      <c r="G380" s="31">
        <v>7387.3</v>
      </c>
      <c r="H380" s="31">
        <v>7389</v>
      </c>
      <c r="I380" s="31">
        <v>7466</v>
      </c>
      <c r="J380" s="31">
        <v>3612.43</v>
      </c>
      <c r="K380" s="31">
        <v>3033.63</v>
      </c>
      <c r="L380" s="31">
        <v>3612.85</v>
      </c>
      <c r="M380" s="31">
        <v>3788.81</v>
      </c>
      <c r="N380" s="31">
        <v>3789.82</v>
      </c>
      <c r="O380" s="31">
        <v>4420.37</v>
      </c>
      <c r="P380" s="30">
        <v>0</v>
      </c>
      <c r="Q380" s="31">
        <v>0</v>
      </c>
      <c r="R380" s="31">
        <v>0</v>
      </c>
    </row>
    <row r="381" spans="1:18" ht="11.25" customHeight="1" x14ac:dyDescent="0.2">
      <c r="A381" s="59" t="s">
        <v>307</v>
      </c>
      <c r="B381" s="29">
        <v>320</v>
      </c>
      <c r="C381" s="30">
        <v>1589</v>
      </c>
      <c r="D381" s="31">
        <v>4210.3</v>
      </c>
      <c r="E381" s="31">
        <v>3449.3</v>
      </c>
      <c r="F381" s="31">
        <v>4350.7</v>
      </c>
      <c r="G381" s="31">
        <v>4356.8</v>
      </c>
      <c r="H381" s="31">
        <v>4370.1000000000004</v>
      </c>
      <c r="I381" s="31">
        <v>4395</v>
      </c>
      <c r="J381" s="31">
        <v>2644.37</v>
      </c>
      <c r="K381" s="31">
        <v>2166.9</v>
      </c>
      <c r="L381" s="31">
        <v>2732.79</v>
      </c>
      <c r="M381" s="31">
        <v>2736.63</v>
      </c>
      <c r="N381" s="31">
        <v>2745</v>
      </c>
      <c r="O381" s="31">
        <v>2765.89</v>
      </c>
      <c r="P381" s="30">
        <v>8</v>
      </c>
      <c r="Q381" s="31">
        <v>13.9</v>
      </c>
      <c r="R381" s="31">
        <v>1737.5</v>
      </c>
    </row>
    <row r="382" spans="1:18" ht="11.25" customHeight="1" x14ac:dyDescent="0.2">
      <c r="A382" s="59" t="s">
        <v>308</v>
      </c>
      <c r="B382" s="29">
        <v>321</v>
      </c>
      <c r="C382" s="30">
        <v>382</v>
      </c>
      <c r="D382" s="31">
        <v>1037.9000000000001</v>
      </c>
      <c r="E382" s="31">
        <v>841.6</v>
      </c>
      <c r="F382" s="31">
        <v>1059.7</v>
      </c>
      <c r="G382" s="31">
        <v>1060.7</v>
      </c>
      <c r="H382" s="31">
        <v>1070.7</v>
      </c>
      <c r="I382" s="31">
        <v>1079.3</v>
      </c>
      <c r="J382" s="31">
        <v>2717.02</v>
      </c>
      <c r="K382" s="31">
        <v>2203.14</v>
      </c>
      <c r="L382" s="31">
        <v>2773.82</v>
      </c>
      <c r="M382" s="31">
        <v>2776.7</v>
      </c>
      <c r="N382" s="31">
        <v>2802.88</v>
      </c>
      <c r="O382" s="31">
        <v>2825.39</v>
      </c>
      <c r="P382" s="30">
        <v>6</v>
      </c>
      <c r="Q382" s="31">
        <v>16.2</v>
      </c>
      <c r="R382" s="31">
        <v>2700</v>
      </c>
    </row>
    <row r="383" spans="1:18" ht="11.25" customHeight="1" x14ac:dyDescent="0.2">
      <c r="A383" s="59" t="s">
        <v>309</v>
      </c>
      <c r="B383" s="29">
        <v>322</v>
      </c>
      <c r="C383" s="30">
        <v>52</v>
      </c>
      <c r="D383" s="31">
        <v>128.19999999999999</v>
      </c>
      <c r="E383" s="31">
        <v>99.7</v>
      </c>
      <c r="F383" s="31">
        <v>129.9</v>
      </c>
      <c r="G383" s="31">
        <v>130.4</v>
      </c>
      <c r="H383" s="31">
        <v>130.4</v>
      </c>
      <c r="I383" s="31">
        <v>133.4</v>
      </c>
      <c r="J383" s="31">
        <v>2467.31</v>
      </c>
      <c r="K383" s="31">
        <v>1919.23</v>
      </c>
      <c r="L383" s="31">
        <v>2500</v>
      </c>
      <c r="M383" s="31">
        <v>2507.69</v>
      </c>
      <c r="N383" s="31">
        <v>2507.69</v>
      </c>
      <c r="O383" s="31">
        <v>2565.38</v>
      </c>
      <c r="P383" s="30">
        <v>4</v>
      </c>
      <c r="Q383" s="31">
        <v>9.9</v>
      </c>
      <c r="R383" s="31">
        <v>2475</v>
      </c>
    </row>
    <row r="384" spans="1:18" ht="11.25" customHeight="1" x14ac:dyDescent="0.2">
      <c r="A384" s="59" t="s">
        <v>208</v>
      </c>
      <c r="B384" s="29">
        <v>323</v>
      </c>
      <c r="C384" s="30">
        <v>0</v>
      </c>
      <c r="D384" s="31">
        <v>0</v>
      </c>
      <c r="E384" s="31">
        <v>0</v>
      </c>
      <c r="F384" s="31">
        <v>0</v>
      </c>
      <c r="G384" s="31">
        <v>0</v>
      </c>
      <c r="H384" s="31">
        <v>0</v>
      </c>
      <c r="I384" s="31">
        <v>0</v>
      </c>
      <c r="J384" s="31">
        <v>0</v>
      </c>
      <c r="K384" s="31">
        <v>0</v>
      </c>
      <c r="L384" s="31">
        <v>0</v>
      </c>
      <c r="M384" s="31">
        <v>0</v>
      </c>
      <c r="N384" s="31">
        <v>0</v>
      </c>
      <c r="O384" s="31">
        <v>0</v>
      </c>
      <c r="P384" s="30">
        <v>0</v>
      </c>
      <c r="Q384" s="31">
        <v>0</v>
      </c>
      <c r="R384" s="31">
        <v>0</v>
      </c>
    </row>
    <row r="385" spans="1:18" ht="11.25" customHeight="1" x14ac:dyDescent="0.2">
      <c r="A385" s="59" t="s">
        <v>310</v>
      </c>
      <c r="B385" s="29">
        <v>324</v>
      </c>
      <c r="C385" s="30">
        <v>0</v>
      </c>
      <c r="D385" s="31">
        <v>0</v>
      </c>
      <c r="E385" s="31">
        <v>0</v>
      </c>
      <c r="F385" s="31">
        <v>0</v>
      </c>
      <c r="G385" s="31">
        <v>0</v>
      </c>
      <c r="H385" s="31">
        <v>0</v>
      </c>
      <c r="I385" s="31">
        <v>0</v>
      </c>
      <c r="J385" s="31">
        <v>0</v>
      </c>
      <c r="K385" s="31">
        <v>0</v>
      </c>
      <c r="L385" s="31">
        <v>0</v>
      </c>
      <c r="M385" s="31">
        <v>0</v>
      </c>
      <c r="N385" s="31">
        <v>0</v>
      </c>
      <c r="O385" s="31">
        <v>0</v>
      </c>
      <c r="P385" s="30">
        <v>0</v>
      </c>
      <c r="Q385" s="31">
        <v>0</v>
      </c>
      <c r="R385" s="31">
        <v>0</v>
      </c>
    </row>
    <row r="386" spans="1:18" ht="33.75" customHeight="1" x14ac:dyDescent="0.2">
      <c r="A386" s="28" t="s">
        <v>311</v>
      </c>
      <c r="B386" s="29">
        <v>325</v>
      </c>
      <c r="C386" s="30">
        <v>2043</v>
      </c>
      <c r="D386" s="31">
        <v>5752.3</v>
      </c>
      <c r="E386" s="31">
        <v>4677.8999999999996</v>
      </c>
      <c r="F386" s="31">
        <v>5893.5</v>
      </c>
      <c r="G386" s="31">
        <v>5903.4</v>
      </c>
      <c r="H386" s="31">
        <v>5928.4</v>
      </c>
      <c r="I386" s="31">
        <v>5966.9</v>
      </c>
      <c r="J386" s="31">
        <v>2810.33</v>
      </c>
      <c r="K386" s="31">
        <v>2285.5100000000002</v>
      </c>
      <c r="L386" s="31">
        <v>2879.44</v>
      </c>
      <c r="M386" s="31">
        <v>2884.29</v>
      </c>
      <c r="N386" s="31">
        <v>2896.52</v>
      </c>
      <c r="O386" s="31">
        <v>2920.66</v>
      </c>
      <c r="P386" s="30">
        <v>16</v>
      </c>
      <c r="Q386" s="31">
        <v>31.5</v>
      </c>
      <c r="R386" s="31">
        <v>1968.75</v>
      </c>
    </row>
    <row r="387" spans="1:18" ht="22.5" customHeight="1" x14ac:dyDescent="0.2">
      <c r="A387" s="58" t="s">
        <v>306</v>
      </c>
      <c r="B387" s="29">
        <v>326</v>
      </c>
      <c r="C387" s="30">
        <v>132</v>
      </c>
      <c r="D387" s="31">
        <v>711.1</v>
      </c>
      <c r="E387" s="31">
        <v>560.29999999999995</v>
      </c>
      <c r="F387" s="31">
        <v>711.1</v>
      </c>
      <c r="G387" s="31">
        <v>713.9</v>
      </c>
      <c r="H387" s="31">
        <v>715.6</v>
      </c>
      <c r="I387" s="31">
        <v>719.4</v>
      </c>
      <c r="J387" s="31">
        <v>5387.12</v>
      </c>
      <c r="K387" s="31">
        <v>4244.7</v>
      </c>
      <c r="L387" s="31">
        <v>5387.12</v>
      </c>
      <c r="M387" s="31">
        <v>5408.33</v>
      </c>
      <c r="N387" s="31">
        <v>5421.21</v>
      </c>
      <c r="O387" s="31">
        <v>5450</v>
      </c>
      <c r="P387" s="30">
        <v>0</v>
      </c>
      <c r="Q387" s="31">
        <v>0</v>
      </c>
      <c r="R387" s="31">
        <v>0</v>
      </c>
    </row>
    <row r="388" spans="1:18" ht="11.25" customHeight="1" x14ac:dyDescent="0.2">
      <c r="A388" s="59" t="s">
        <v>307</v>
      </c>
      <c r="B388" s="29">
        <v>327</v>
      </c>
      <c r="C388" s="30">
        <v>1518</v>
      </c>
      <c r="D388" s="31">
        <v>3976.4</v>
      </c>
      <c r="E388" s="31">
        <v>3257.9</v>
      </c>
      <c r="F388" s="31">
        <v>4100.8999999999996</v>
      </c>
      <c r="G388" s="31">
        <v>4106.5</v>
      </c>
      <c r="H388" s="31">
        <v>4119.8</v>
      </c>
      <c r="I388" s="31">
        <v>4144.3999999999996</v>
      </c>
      <c r="J388" s="31">
        <v>2619.5</v>
      </c>
      <c r="K388" s="31">
        <v>2146.1799999999998</v>
      </c>
      <c r="L388" s="31">
        <v>2701.52</v>
      </c>
      <c r="M388" s="31">
        <v>2705.2</v>
      </c>
      <c r="N388" s="31">
        <v>2713.97</v>
      </c>
      <c r="O388" s="31">
        <v>2730.17</v>
      </c>
      <c r="P388" s="30">
        <v>8</v>
      </c>
      <c r="Q388" s="31">
        <v>13.9</v>
      </c>
      <c r="R388" s="31">
        <v>1737.5</v>
      </c>
    </row>
    <row r="389" spans="1:18" ht="11.25" customHeight="1" x14ac:dyDescent="0.2">
      <c r="A389" s="59" t="s">
        <v>308</v>
      </c>
      <c r="B389" s="29">
        <v>328</v>
      </c>
      <c r="C389" s="30">
        <v>346</v>
      </c>
      <c r="D389" s="31">
        <v>943.3</v>
      </c>
      <c r="E389" s="31">
        <v>765.9</v>
      </c>
      <c r="F389" s="31">
        <v>960</v>
      </c>
      <c r="G389" s="31">
        <v>961</v>
      </c>
      <c r="H389" s="31">
        <v>971</v>
      </c>
      <c r="I389" s="31">
        <v>978.2</v>
      </c>
      <c r="J389" s="31">
        <v>2726.3</v>
      </c>
      <c r="K389" s="31">
        <v>2213.58</v>
      </c>
      <c r="L389" s="31">
        <v>2774.57</v>
      </c>
      <c r="M389" s="31">
        <v>2777.46</v>
      </c>
      <c r="N389" s="31">
        <v>2806.36</v>
      </c>
      <c r="O389" s="31">
        <v>2827.17</v>
      </c>
      <c r="P389" s="30">
        <v>5</v>
      </c>
      <c r="Q389" s="31">
        <v>9.1999999999999993</v>
      </c>
      <c r="R389" s="31">
        <v>1840</v>
      </c>
    </row>
    <row r="390" spans="1:18" ht="11.25" customHeight="1" x14ac:dyDescent="0.2">
      <c r="A390" s="59" t="s">
        <v>309</v>
      </c>
      <c r="B390" s="29">
        <v>329</v>
      </c>
      <c r="C390" s="30">
        <v>47</v>
      </c>
      <c r="D390" s="31">
        <v>121.5</v>
      </c>
      <c r="E390" s="31">
        <v>93.8</v>
      </c>
      <c r="F390" s="31">
        <v>121.5</v>
      </c>
      <c r="G390" s="31">
        <v>122</v>
      </c>
      <c r="H390" s="31">
        <v>122</v>
      </c>
      <c r="I390" s="31">
        <v>124.9</v>
      </c>
      <c r="J390" s="31">
        <v>2585.11</v>
      </c>
      <c r="K390" s="31">
        <v>1995.74</v>
      </c>
      <c r="L390" s="31">
        <v>2585.11</v>
      </c>
      <c r="M390" s="31">
        <v>2595.7399999999998</v>
      </c>
      <c r="N390" s="31">
        <v>2595.7399999999998</v>
      </c>
      <c r="O390" s="31">
        <v>2657.45</v>
      </c>
      <c r="P390" s="30">
        <v>3</v>
      </c>
      <c r="Q390" s="31">
        <v>8.4</v>
      </c>
      <c r="R390" s="31">
        <v>2800</v>
      </c>
    </row>
    <row r="391" spans="1:18" ht="11.25" customHeight="1" x14ac:dyDescent="0.2">
      <c r="A391" s="59" t="s">
        <v>312</v>
      </c>
      <c r="B391" s="29">
        <v>330</v>
      </c>
      <c r="C391" s="30">
        <v>0</v>
      </c>
      <c r="D391" s="31">
        <v>0</v>
      </c>
      <c r="E391" s="31">
        <v>0</v>
      </c>
      <c r="F391" s="31">
        <v>0</v>
      </c>
      <c r="G391" s="31">
        <v>0</v>
      </c>
      <c r="H391" s="31">
        <v>0</v>
      </c>
      <c r="I391" s="31">
        <v>0</v>
      </c>
      <c r="J391" s="31">
        <v>0</v>
      </c>
      <c r="K391" s="31">
        <v>0</v>
      </c>
      <c r="L391" s="31">
        <v>0</v>
      </c>
      <c r="M391" s="31"/>
      <c r="N391" s="31">
        <v>0</v>
      </c>
      <c r="O391" s="31">
        <v>0</v>
      </c>
      <c r="P391" s="30">
        <v>0</v>
      </c>
      <c r="Q391" s="31">
        <v>0</v>
      </c>
      <c r="R391" s="31">
        <v>0</v>
      </c>
    </row>
    <row r="392" spans="1:18" ht="22.5" customHeight="1" x14ac:dyDescent="0.2">
      <c r="A392" s="39" t="s">
        <v>313</v>
      </c>
      <c r="B392" s="29">
        <v>331</v>
      </c>
      <c r="C392" s="30">
        <v>38</v>
      </c>
      <c r="D392" s="31">
        <v>61.1</v>
      </c>
      <c r="E392" s="31">
        <v>38.9</v>
      </c>
      <c r="F392" s="31">
        <v>68.099999999999994</v>
      </c>
      <c r="G392" s="31">
        <v>68.099999999999994</v>
      </c>
      <c r="H392" s="31">
        <v>68.099999999999994</v>
      </c>
      <c r="I392" s="31">
        <v>71</v>
      </c>
      <c r="J392" s="31">
        <v>1607.89</v>
      </c>
      <c r="K392" s="31">
        <v>1023.68</v>
      </c>
      <c r="L392" s="31">
        <v>1792.11</v>
      </c>
      <c r="M392" s="31">
        <v>1792.11</v>
      </c>
      <c r="N392" s="31">
        <v>1792.11</v>
      </c>
      <c r="O392" s="31">
        <v>1868.42</v>
      </c>
      <c r="P392" s="30">
        <v>1</v>
      </c>
      <c r="Q392" s="31">
        <v>1.9</v>
      </c>
      <c r="R392" s="31">
        <v>1900</v>
      </c>
    </row>
    <row r="393" spans="1:18" ht="11.25" customHeight="1" x14ac:dyDescent="0.2">
      <c r="A393" s="39" t="s">
        <v>76</v>
      </c>
      <c r="B393" s="29">
        <v>332</v>
      </c>
      <c r="C393" s="30">
        <v>584</v>
      </c>
      <c r="D393" s="31">
        <v>1216.9000000000001</v>
      </c>
      <c r="E393" s="31">
        <v>978.9</v>
      </c>
      <c r="F393" s="31">
        <v>1320</v>
      </c>
      <c r="G393" s="31">
        <v>1324.9</v>
      </c>
      <c r="H393" s="31">
        <v>1332.4</v>
      </c>
      <c r="I393" s="31">
        <v>1355.7</v>
      </c>
      <c r="J393" s="31">
        <v>2083.73</v>
      </c>
      <c r="K393" s="31">
        <v>1676.2</v>
      </c>
      <c r="L393" s="31">
        <v>2260.27</v>
      </c>
      <c r="M393" s="31">
        <v>2268.66</v>
      </c>
      <c r="N393" s="31">
        <v>2281.5100000000002</v>
      </c>
      <c r="O393" s="31">
        <v>2321.4</v>
      </c>
      <c r="P393" s="30">
        <v>10</v>
      </c>
      <c r="Q393" s="31">
        <v>17.5</v>
      </c>
      <c r="R393" s="31">
        <v>1750</v>
      </c>
    </row>
    <row r="394" spans="1:18" ht="33.75" customHeight="1" x14ac:dyDescent="0.2">
      <c r="A394" s="28" t="s">
        <v>314</v>
      </c>
      <c r="B394" s="29">
        <v>333</v>
      </c>
      <c r="C394" s="30">
        <v>1454</v>
      </c>
      <c r="D394" s="31">
        <v>5509.4</v>
      </c>
      <c r="E394" s="31">
        <v>4636.6000000000004</v>
      </c>
      <c r="F394" s="31">
        <v>5531</v>
      </c>
      <c r="G394" s="31">
        <v>5826</v>
      </c>
      <c r="H394" s="31">
        <v>5826</v>
      </c>
      <c r="I394" s="31">
        <v>5890.4</v>
      </c>
      <c r="J394" s="31">
        <v>3789.2</v>
      </c>
      <c r="K394" s="31">
        <v>3188.93</v>
      </c>
      <c r="L394" s="31">
        <v>3803.99</v>
      </c>
      <c r="M394" s="31">
        <v>4006.88</v>
      </c>
      <c r="N394" s="31">
        <v>4006.88</v>
      </c>
      <c r="O394" s="31">
        <v>4051.17</v>
      </c>
      <c r="P394" s="30">
        <v>1</v>
      </c>
      <c r="Q394" s="31">
        <v>1.5</v>
      </c>
      <c r="R394" s="31">
        <v>1500</v>
      </c>
    </row>
    <row r="395" spans="1:18" ht="22.5" customHeight="1" x14ac:dyDescent="0.2">
      <c r="A395" s="58" t="s">
        <v>306</v>
      </c>
      <c r="B395" s="29">
        <v>334</v>
      </c>
      <c r="C395" s="30">
        <v>1360</v>
      </c>
      <c r="D395" s="31">
        <v>5314.8</v>
      </c>
      <c r="E395" s="31">
        <v>4495.7</v>
      </c>
      <c r="F395" s="31">
        <v>5314.8</v>
      </c>
      <c r="G395" s="31">
        <v>5609.3</v>
      </c>
      <c r="H395" s="31">
        <v>5609.3</v>
      </c>
      <c r="I395" s="31">
        <v>5672.9</v>
      </c>
      <c r="J395" s="31">
        <v>3907.94</v>
      </c>
      <c r="K395" s="31">
        <v>3305.66</v>
      </c>
      <c r="L395" s="31">
        <v>3907.94</v>
      </c>
      <c r="M395" s="31">
        <v>4124.49</v>
      </c>
      <c r="N395" s="31">
        <v>4124.49</v>
      </c>
      <c r="O395" s="31">
        <v>4171.25</v>
      </c>
      <c r="P395" s="30">
        <v>0</v>
      </c>
      <c r="Q395" s="31">
        <v>0</v>
      </c>
      <c r="R395" s="31">
        <v>0</v>
      </c>
    </row>
    <row r="396" spans="1:18" ht="11.25" customHeight="1" x14ac:dyDescent="0.2">
      <c r="A396" s="59" t="s">
        <v>307</v>
      </c>
      <c r="B396" s="29">
        <v>335</v>
      </c>
      <c r="C396" s="30">
        <v>60</v>
      </c>
      <c r="D396" s="31">
        <v>115</v>
      </c>
      <c r="E396" s="31">
        <v>79.7</v>
      </c>
      <c r="F396" s="31">
        <v>130.30000000000001</v>
      </c>
      <c r="G396" s="31">
        <v>130.80000000000001</v>
      </c>
      <c r="H396" s="31">
        <v>130.80000000000001</v>
      </c>
      <c r="I396" s="31">
        <v>131</v>
      </c>
      <c r="J396" s="31">
        <v>1916.67</v>
      </c>
      <c r="K396" s="31">
        <v>1328.33</v>
      </c>
      <c r="L396" s="31">
        <v>2171.67</v>
      </c>
      <c r="M396" s="31">
        <v>2180</v>
      </c>
      <c r="N396" s="31">
        <v>2180</v>
      </c>
      <c r="O396" s="31">
        <v>2183.33</v>
      </c>
      <c r="P396" s="30">
        <v>0</v>
      </c>
      <c r="Q396" s="31">
        <v>0</v>
      </c>
      <c r="R396" s="31">
        <v>0</v>
      </c>
    </row>
    <row r="397" spans="1:18" ht="11.25" customHeight="1" x14ac:dyDescent="0.2">
      <c r="A397" s="59" t="s">
        <v>308</v>
      </c>
      <c r="B397" s="29">
        <v>336</v>
      </c>
      <c r="C397" s="30">
        <v>31</v>
      </c>
      <c r="D397" s="31">
        <v>76</v>
      </c>
      <c r="E397" s="31">
        <v>57.9</v>
      </c>
      <c r="F397" s="31">
        <v>81.099999999999994</v>
      </c>
      <c r="G397" s="31">
        <v>81.099999999999994</v>
      </c>
      <c r="H397" s="31">
        <v>81.099999999999994</v>
      </c>
      <c r="I397" s="31">
        <v>81.7</v>
      </c>
      <c r="J397" s="31">
        <v>2451.61</v>
      </c>
      <c r="K397" s="31">
        <v>1867.74</v>
      </c>
      <c r="L397" s="31">
        <v>2616.13</v>
      </c>
      <c r="M397" s="31">
        <v>2616.13</v>
      </c>
      <c r="N397" s="31">
        <v>2616.13</v>
      </c>
      <c r="O397" s="31">
        <v>2635.48</v>
      </c>
      <c r="P397" s="30">
        <v>0</v>
      </c>
      <c r="Q397" s="31">
        <v>0</v>
      </c>
      <c r="R397" s="31">
        <v>0</v>
      </c>
    </row>
    <row r="398" spans="1:18" ht="11.25" customHeight="1" x14ac:dyDescent="0.2">
      <c r="A398" s="59" t="s">
        <v>309</v>
      </c>
      <c r="B398" s="29">
        <v>337</v>
      </c>
      <c r="C398" s="30">
        <v>3</v>
      </c>
      <c r="D398" s="31">
        <v>3.6</v>
      </c>
      <c r="E398" s="31">
        <v>3.3</v>
      </c>
      <c r="F398" s="31">
        <v>4.8</v>
      </c>
      <c r="G398" s="31">
        <v>4.8</v>
      </c>
      <c r="H398" s="31">
        <v>4.8</v>
      </c>
      <c r="I398" s="31">
        <v>4.8</v>
      </c>
      <c r="J398" s="31">
        <v>1200</v>
      </c>
      <c r="K398" s="31">
        <v>1100</v>
      </c>
      <c r="L398" s="31">
        <v>1600</v>
      </c>
      <c r="M398" s="31">
        <v>1600</v>
      </c>
      <c r="N398" s="31">
        <v>1600</v>
      </c>
      <c r="O398" s="31">
        <v>1600</v>
      </c>
      <c r="P398" s="30">
        <v>1</v>
      </c>
      <c r="Q398" s="31">
        <v>1.5</v>
      </c>
      <c r="R398" s="31">
        <v>1497</v>
      </c>
    </row>
    <row r="399" spans="1:18" ht="11.25" customHeight="1" x14ac:dyDescent="0.2">
      <c r="A399" s="59" t="s">
        <v>208</v>
      </c>
      <c r="B399" s="29">
        <v>338</v>
      </c>
      <c r="C399" s="30">
        <v>0</v>
      </c>
      <c r="D399" s="31">
        <v>0</v>
      </c>
      <c r="E399" s="31">
        <v>0</v>
      </c>
      <c r="F399" s="31">
        <v>0</v>
      </c>
      <c r="G399" s="31">
        <v>0</v>
      </c>
      <c r="H399" s="31">
        <v>0</v>
      </c>
      <c r="I399" s="31">
        <v>0</v>
      </c>
      <c r="J399" s="31">
        <v>0</v>
      </c>
      <c r="K399" s="31">
        <v>0</v>
      </c>
      <c r="L399" s="31">
        <v>0</v>
      </c>
      <c r="M399" s="31">
        <v>0</v>
      </c>
      <c r="N399" s="31">
        <v>0</v>
      </c>
      <c r="O399" s="31">
        <v>0</v>
      </c>
      <c r="P399" s="30">
        <v>0</v>
      </c>
      <c r="Q399" s="31">
        <v>0</v>
      </c>
      <c r="R399" s="31">
        <v>0</v>
      </c>
    </row>
    <row r="400" spans="1:18" ht="33.75" customHeight="1" x14ac:dyDescent="0.2">
      <c r="A400" s="39" t="s">
        <v>315</v>
      </c>
      <c r="B400" s="29">
        <v>339</v>
      </c>
      <c r="C400" s="30">
        <v>68</v>
      </c>
      <c r="D400" s="31">
        <v>397</v>
      </c>
      <c r="E400" s="31">
        <v>328.2</v>
      </c>
      <c r="F400" s="31">
        <v>398.3</v>
      </c>
      <c r="G400" s="31">
        <v>411.8</v>
      </c>
      <c r="H400" s="31">
        <v>411.8</v>
      </c>
      <c r="I400" s="31">
        <v>424.7</v>
      </c>
      <c r="J400" s="31">
        <v>5838.24</v>
      </c>
      <c r="K400" s="31">
        <v>4826.47</v>
      </c>
      <c r="L400" s="31">
        <v>5857.35</v>
      </c>
      <c r="M400" s="31">
        <v>6055.88</v>
      </c>
      <c r="N400" s="31">
        <v>6055.88</v>
      </c>
      <c r="O400" s="31">
        <v>6245.59</v>
      </c>
      <c r="P400" s="30">
        <v>0</v>
      </c>
      <c r="Q400" s="31">
        <v>0</v>
      </c>
      <c r="R400" s="31">
        <v>0</v>
      </c>
    </row>
    <row r="401" spans="1:18" ht="11.25" customHeight="1" x14ac:dyDescent="0.2">
      <c r="A401" s="39" t="s">
        <v>316</v>
      </c>
      <c r="B401" s="29">
        <v>340</v>
      </c>
      <c r="C401" s="30">
        <v>1283</v>
      </c>
      <c r="D401" s="31">
        <v>4780.6000000000004</v>
      </c>
      <c r="E401" s="31">
        <v>4029.5</v>
      </c>
      <c r="F401" s="31">
        <v>4786.3999999999996</v>
      </c>
      <c r="G401" s="31">
        <v>5046</v>
      </c>
      <c r="H401" s="31">
        <v>5046</v>
      </c>
      <c r="I401" s="31">
        <v>5095.3999999999996</v>
      </c>
      <c r="J401" s="31">
        <v>3726.11</v>
      </c>
      <c r="K401" s="31">
        <v>3140.76</v>
      </c>
      <c r="L401" s="31">
        <v>3730.63</v>
      </c>
      <c r="M401" s="31">
        <v>3932.97</v>
      </c>
      <c r="N401" s="31">
        <v>3932.97</v>
      </c>
      <c r="O401" s="31">
        <v>3971.47</v>
      </c>
      <c r="P401" s="30">
        <v>0</v>
      </c>
      <c r="Q401" s="31">
        <v>0</v>
      </c>
      <c r="R401" s="31">
        <v>0</v>
      </c>
    </row>
    <row r="402" spans="1:18" ht="11.25" customHeight="1" x14ac:dyDescent="0.2">
      <c r="A402" s="39" t="s">
        <v>317</v>
      </c>
      <c r="B402" s="29">
        <v>341</v>
      </c>
      <c r="C402" s="30">
        <v>103</v>
      </c>
      <c r="D402" s="31">
        <v>331.8</v>
      </c>
      <c r="E402" s="31">
        <v>278.89999999999998</v>
      </c>
      <c r="F402" s="31">
        <v>346.3</v>
      </c>
      <c r="G402" s="31">
        <v>368.2</v>
      </c>
      <c r="H402" s="31">
        <v>368.2</v>
      </c>
      <c r="I402" s="31">
        <v>370.3</v>
      </c>
      <c r="J402" s="31">
        <v>3221.36</v>
      </c>
      <c r="K402" s="31">
        <v>2707.77</v>
      </c>
      <c r="L402" s="31">
        <v>3362.14</v>
      </c>
      <c r="M402" s="31">
        <v>3574.76</v>
      </c>
      <c r="N402" s="31">
        <v>3574.76</v>
      </c>
      <c r="O402" s="31">
        <v>3595.15</v>
      </c>
      <c r="P402" s="30">
        <v>1</v>
      </c>
      <c r="Q402" s="31">
        <v>1.5</v>
      </c>
      <c r="R402" s="31">
        <v>1497</v>
      </c>
    </row>
    <row r="403" spans="1:18" ht="11.25" customHeight="1" x14ac:dyDescent="0.2">
      <c r="A403" s="39" t="s">
        <v>208</v>
      </c>
      <c r="B403" s="29">
        <v>342</v>
      </c>
      <c r="C403" s="30">
        <v>0</v>
      </c>
      <c r="D403" s="31">
        <v>0</v>
      </c>
      <c r="E403" s="31">
        <v>0</v>
      </c>
      <c r="F403" s="31">
        <v>0</v>
      </c>
      <c r="G403" s="31">
        <v>0</v>
      </c>
      <c r="H403" s="31">
        <v>0</v>
      </c>
      <c r="I403" s="31">
        <v>0</v>
      </c>
      <c r="J403" s="31">
        <v>0</v>
      </c>
      <c r="K403" s="31">
        <v>0</v>
      </c>
      <c r="L403" s="31">
        <v>0</v>
      </c>
      <c r="M403" s="31">
        <v>0</v>
      </c>
      <c r="N403" s="31">
        <v>0</v>
      </c>
      <c r="O403" s="31">
        <v>0</v>
      </c>
      <c r="P403" s="30">
        <v>0</v>
      </c>
      <c r="Q403" s="31">
        <v>0</v>
      </c>
      <c r="R403" s="31">
        <v>0</v>
      </c>
    </row>
    <row r="404" spans="1:18" ht="21" customHeight="1" x14ac:dyDescent="0.2">
      <c r="A404" s="28" t="s">
        <v>318</v>
      </c>
      <c r="B404" s="29">
        <v>343</v>
      </c>
      <c r="C404" s="30">
        <v>197</v>
      </c>
      <c r="D404" s="31">
        <v>988.4</v>
      </c>
      <c r="E404" s="31">
        <v>795.7</v>
      </c>
      <c r="F404" s="31">
        <v>990.3</v>
      </c>
      <c r="G404" s="31">
        <v>1034</v>
      </c>
      <c r="H404" s="31">
        <v>1034</v>
      </c>
      <c r="I404" s="31">
        <v>1043.7</v>
      </c>
      <c r="J404" s="31">
        <v>5017.26</v>
      </c>
      <c r="K404" s="31">
        <v>4038.58</v>
      </c>
      <c r="L404" s="31">
        <v>5026.8999999999996</v>
      </c>
      <c r="M404" s="31">
        <v>5248.73</v>
      </c>
      <c r="N404" s="31">
        <v>5248.73</v>
      </c>
      <c r="O404" s="31">
        <v>5297.97</v>
      </c>
      <c r="P404" s="30">
        <v>0</v>
      </c>
      <c r="Q404" s="31">
        <v>0</v>
      </c>
      <c r="R404" s="31">
        <v>0</v>
      </c>
    </row>
    <row r="405" spans="1:18" ht="22.5" customHeight="1" x14ac:dyDescent="0.2">
      <c r="A405" s="58" t="s">
        <v>306</v>
      </c>
      <c r="B405" s="29">
        <v>344</v>
      </c>
      <c r="C405" s="30">
        <v>194</v>
      </c>
      <c r="D405" s="31">
        <v>978.2</v>
      </c>
      <c r="E405" s="31">
        <v>788.6</v>
      </c>
      <c r="F405" s="31">
        <v>979</v>
      </c>
      <c r="G405" s="31">
        <v>1022.7</v>
      </c>
      <c r="H405" s="31">
        <v>1022.7</v>
      </c>
      <c r="I405" s="31">
        <v>1032.3</v>
      </c>
      <c r="J405" s="31">
        <v>5042.2700000000004</v>
      </c>
      <c r="K405" s="31">
        <v>4064.95</v>
      </c>
      <c r="L405" s="31">
        <v>5046.3900000000003</v>
      </c>
      <c r="M405" s="31">
        <v>5271.65</v>
      </c>
      <c r="N405" s="31">
        <v>5271.65</v>
      </c>
      <c r="O405" s="31">
        <v>5321.13</v>
      </c>
      <c r="P405" s="30">
        <v>0</v>
      </c>
      <c r="Q405" s="31">
        <v>0</v>
      </c>
      <c r="R405" s="31">
        <v>0</v>
      </c>
    </row>
    <row r="406" spans="1:18" ht="11.25" customHeight="1" x14ac:dyDescent="0.2">
      <c r="A406" s="59" t="s">
        <v>307</v>
      </c>
      <c r="B406" s="29">
        <v>345</v>
      </c>
      <c r="C406" s="30">
        <v>2</v>
      </c>
      <c r="D406" s="31">
        <v>9.1999999999999993</v>
      </c>
      <c r="E406" s="31">
        <v>6.5</v>
      </c>
      <c r="F406" s="31">
        <v>9.8000000000000007</v>
      </c>
      <c r="G406" s="31">
        <v>9.8000000000000007</v>
      </c>
      <c r="H406" s="31">
        <v>9.8000000000000007</v>
      </c>
      <c r="I406" s="31">
        <v>9.9</v>
      </c>
      <c r="J406" s="31">
        <v>4600</v>
      </c>
      <c r="K406" s="31">
        <v>3250</v>
      </c>
      <c r="L406" s="31">
        <v>4900</v>
      </c>
      <c r="M406" s="31">
        <v>4900</v>
      </c>
      <c r="N406" s="31">
        <v>4900</v>
      </c>
      <c r="O406" s="31">
        <v>4950</v>
      </c>
      <c r="P406" s="30">
        <v>0</v>
      </c>
      <c r="Q406" s="31">
        <v>0</v>
      </c>
      <c r="R406" s="31">
        <v>0</v>
      </c>
    </row>
    <row r="407" spans="1:18" ht="11.25" customHeight="1" x14ac:dyDescent="0.2">
      <c r="A407" s="59" t="s">
        <v>308</v>
      </c>
      <c r="B407" s="29">
        <v>346</v>
      </c>
      <c r="C407" s="30">
        <v>0</v>
      </c>
      <c r="D407" s="31">
        <v>0</v>
      </c>
      <c r="E407" s="31">
        <v>0</v>
      </c>
      <c r="F407" s="31">
        <v>0</v>
      </c>
      <c r="G407" s="31">
        <v>0</v>
      </c>
      <c r="H407" s="31">
        <v>0</v>
      </c>
      <c r="I407" s="31">
        <v>0</v>
      </c>
      <c r="J407" s="31">
        <v>0</v>
      </c>
      <c r="K407" s="31">
        <v>0</v>
      </c>
      <c r="L407" s="31">
        <v>0</v>
      </c>
      <c r="M407" s="31">
        <v>0</v>
      </c>
      <c r="N407" s="31">
        <v>0</v>
      </c>
      <c r="O407" s="31">
        <v>0</v>
      </c>
      <c r="P407" s="30">
        <v>0</v>
      </c>
      <c r="Q407" s="31">
        <v>0</v>
      </c>
      <c r="R407" s="31">
        <v>0</v>
      </c>
    </row>
    <row r="408" spans="1:18" ht="11.25" customHeight="1" x14ac:dyDescent="0.2">
      <c r="A408" s="59" t="s">
        <v>309</v>
      </c>
      <c r="B408" s="29">
        <v>347</v>
      </c>
      <c r="C408" s="30">
        <v>1</v>
      </c>
      <c r="D408" s="31">
        <v>1</v>
      </c>
      <c r="E408" s="31">
        <v>0.6</v>
      </c>
      <c r="F408" s="31">
        <v>1.5</v>
      </c>
      <c r="G408" s="31">
        <v>1.5</v>
      </c>
      <c r="H408" s="31">
        <v>1.5</v>
      </c>
      <c r="I408" s="31">
        <v>1.5</v>
      </c>
      <c r="J408" s="31">
        <v>1000</v>
      </c>
      <c r="K408" s="31">
        <v>600</v>
      </c>
      <c r="L408" s="31">
        <v>1497</v>
      </c>
      <c r="M408" s="31">
        <v>1497</v>
      </c>
      <c r="N408" s="31">
        <v>1497</v>
      </c>
      <c r="O408" s="31">
        <v>1497</v>
      </c>
      <c r="P408" s="30">
        <v>0</v>
      </c>
      <c r="Q408" s="31">
        <v>0</v>
      </c>
      <c r="R408" s="31">
        <v>0</v>
      </c>
    </row>
    <row r="409" spans="1:18" ht="21.75" customHeight="1" x14ac:dyDescent="0.2">
      <c r="A409" s="28" t="s">
        <v>319</v>
      </c>
      <c r="B409" s="29">
        <v>348</v>
      </c>
      <c r="C409" s="30">
        <v>18</v>
      </c>
      <c r="D409" s="31">
        <v>171.8</v>
      </c>
      <c r="E409" s="31">
        <v>163.19999999999999</v>
      </c>
      <c r="F409" s="31">
        <v>171.8</v>
      </c>
      <c r="G409" s="31">
        <v>171.8</v>
      </c>
      <c r="H409" s="31">
        <v>171.8</v>
      </c>
      <c r="I409" s="31">
        <v>172.7</v>
      </c>
      <c r="J409" s="31">
        <v>9427.7800000000007</v>
      </c>
      <c r="K409" s="31">
        <v>8950</v>
      </c>
      <c r="L409" s="31">
        <v>9427.7800000000007</v>
      </c>
      <c r="M409" s="31">
        <v>9427.7800000000007</v>
      </c>
      <c r="N409" s="31">
        <v>9427.7800000000007</v>
      </c>
      <c r="O409" s="31">
        <v>9594.44</v>
      </c>
      <c r="P409" s="30">
        <v>1</v>
      </c>
      <c r="Q409" s="31">
        <v>7</v>
      </c>
      <c r="R409" s="31">
        <v>7000</v>
      </c>
    </row>
    <row r="410" spans="1:18" ht="22.5" customHeight="1" x14ac:dyDescent="0.2">
      <c r="A410" s="58" t="s">
        <v>306</v>
      </c>
      <c r="B410" s="29">
        <v>349</v>
      </c>
      <c r="C410" s="30">
        <v>3</v>
      </c>
      <c r="D410" s="31">
        <v>41.4</v>
      </c>
      <c r="E410" s="31">
        <v>38.200000000000003</v>
      </c>
      <c r="F410" s="31">
        <v>41.4</v>
      </c>
      <c r="G410" s="31">
        <v>41.4</v>
      </c>
      <c r="H410" s="31">
        <v>41.4</v>
      </c>
      <c r="I410" s="31">
        <v>41.4</v>
      </c>
      <c r="J410" s="31">
        <v>13800</v>
      </c>
      <c r="K410" s="31">
        <v>12733.33</v>
      </c>
      <c r="L410" s="31">
        <v>13800</v>
      </c>
      <c r="M410" s="31">
        <v>13800</v>
      </c>
      <c r="N410" s="31">
        <v>13800</v>
      </c>
      <c r="O410" s="31">
        <v>13800</v>
      </c>
      <c r="P410" s="30">
        <v>0</v>
      </c>
      <c r="Q410" s="31">
        <v>0</v>
      </c>
      <c r="R410" s="31">
        <v>0</v>
      </c>
    </row>
    <row r="411" spans="1:18" ht="11.25" customHeight="1" x14ac:dyDescent="0.2">
      <c r="A411" s="59" t="s">
        <v>307</v>
      </c>
      <c r="B411" s="29">
        <v>350</v>
      </c>
      <c r="C411" s="30">
        <v>9</v>
      </c>
      <c r="D411" s="31">
        <v>109.7</v>
      </c>
      <c r="E411" s="31">
        <v>105.2</v>
      </c>
      <c r="F411" s="31">
        <v>109.7</v>
      </c>
      <c r="G411" s="31">
        <v>109.7</v>
      </c>
      <c r="H411" s="31">
        <v>109.7</v>
      </c>
      <c r="I411" s="31">
        <v>109.7</v>
      </c>
      <c r="J411" s="31">
        <v>12188.89</v>
      </c>
      <c r="K411" s="31">
        <v>11688.89</v>
      </c>
      <c r="L411" s="31">
        <v>12188.89</v>
      </c>
      <c r="M411" s="31">
        <v>12188.89</v>
      </c>
      <c r="N411" s="31">
        <v>12188.89</v>
      </c>
      <c r="O411" s="31">
        <v>12188.89</v>
      </c>
      <c r="P411" s="30">
        <v>0</v>
      </c>
      <c r="Q411" s="31">
        <v>0</v>
      </c>
      <c r="R411" s="31">
        <v>0</v>
      </c>
    </row>
    <row r="412" spans="1:18" ht="11.25" customHeight="1" x14ac:dyDescent="0.2">
      <c r="A412" s="59" t="s">
        <v>308</v>
      </c>
      <c r="B412" s="29">
        <v>351</v>
      </c>
      <c r="C412" s="30">
        <v>5</v>
      </c>
      <c r="D412" s="31">
        <v>18.600000000000001</v>
      </c>
      <c r="E412" s="31">
        <v>17.8</v>
      </c>
      <c r="F412" s="31">
        <v>18.600000000000001</v>
      </c>
      <c r="G412" s="31">
        <v>18.600000000000001</v>
      </c>
      <c r="H412" s="31">
        <v>18.600000000000001</v>
      </c>
      <c r="I412" s="31">
        <v>19.399999999999999</v>
      </c>
      <c r="J412" s="31">
        <v>3720</v>
      </c>
      <c r="K412" s="31">
        <v>3560</v>
      </c>
      <c r="L412" s="31">
        <v>3720</v>
      </c>
      <c r="M412" s="31">
        <v>3720</v>
      </c>
      <c r="N412" s="31">
        <v>3720</v>
      </c>
      <c r="O412" s="31">
        <v>3880</v>
      </c>
      <c r="P412" s="30">
        <v>1</v>
      </c>
      <c r="Q412" s="31">
        <v>7</v>
      </c>
      <c r="R412" s="31">
        <v>7000</v>
      </c>
    </row>
    <row r="413" spans="1:18" ht="11.25" customHeight="1" x14ac:dyDescent="0.2">
      <c r="A413" s="59" t="s">
        <v>309</v>
      </c>
      <c r="B413" s="29">
        <v>352</v>
      </c>
      <c r="C413" s="30">
        <v>1</v>
      </c>
      <c r="D413" s="31">
        <v>2.1</v>
      </c>
      <c r="E413" s="31">
        <v>2</v>
      </c>
      <c r="F413" s="31">
        <v>2.1</v>
      </c>
      <c r="G413" s="31">
        <v>2.1</v>
      </c>
      <c r="H413" s="31">
        <v>2.1</v>
      </c>
      <c r="I413" s="31">
        <v>2.2000000000000002</v>
      </c>
      <c r="J413" s="31">
        <v>2100</v>
      </c>
      <c r="K413" s="31">
        <v>2000</v>
      </c>
      <c r="L413" s="31">
        <v>2100</v>
      </c>
      <c r="M413" s="31">
        <v>2100</v>
      </c>
      <c r="N413" s="31">
        <v>2100</v>
      </c>
      <c r="O413" s="31">
        <v>2200</v>
      </c>
      <c r="P413" s="30">
        <v>0</v>
      </c>
      <c r="Q413" s="31">
        <v>0</v>
      </c>
      <c r="R413" s="31">
        <v>0</v>
      </c>
    </row>
    <row r="414" spans="1:18" ht="11.25" customHeight="1" x14ac:dyDescent="0.2">
      <c r="A414" s="59" t="s">
        <v>312</v>
      </c>
      <c r="B414" s="29">
        <v>353</v>
      </c>
      <c r="C414" s="30">
        <v>0</v>
      </c>
      <c r="D414" s="31">
        <v>0</v>
      </c>
      <c r="E414" s="31">
        <v>0</v>
      </c>
      <c r="F414" s="31">
        <v>0</v>
      </c>
      <c r="G414" s="31">
        <v>0</v>
      </c>
      <c r="H414" s="31">
        <v>0</v>
      </c>
      <c r="I414" s="31">
        <v>0</v>
      </c>
      <c r="J414" s="31">
        <v>0</v>
      </c>
      <c r="K414" s="31">
        <v>0</v>
      </c>
      <c r="L414" s="31">
        <v>0</v>
      </c>
      <c r="M414" s="31">
        <v>0</v>
      </c>
      <c r="N414" s="31">
        <v>0</v>
      </c>
      <c r="O414" s="31">
        <v>0</v>
      </c>
      <c r="P414" s="30">
        <v>0</v>
      </c>
      <c r="Q414" s="31">
        <v>0</v>
      </c>
      <c r="R414" s="31">
        <v>0</v>
      </c>
    </row>
    <row r="415" spans="1:18" ht="21" customHeight="1" x14ac:dyDescent="0.2">
      <c r="A415" s="28" t="s">
        <v>320</v>
      </c>
      <c r="B415" s="29">
        <v>354</v>
      </c>
      <c r="C415" s="30">
        <v>0</v>
      </c>
      <c r="D415" s="31">
        <v>0</v>
      </c>
      <c r="E415" s="31">
        <v>0</v>
      </c>
      <c r="F415" s="31">
        <v>0</v>
      </c>
      <c r="G415" s="31">
        <v>0</v>
      </c>
      <c r="H415" s="31">
        <v>0</v>
      </c>
      <c r="I415" s="31">
        <v>0</v>
      </c>
      <c r="J415" s="31">
        <v>0</v>
      </c>
      <c r="K415" s="31">
        <v>0</v>
      </c>
      <c r="L415" s="31">
        <v>0</v>
      </c>
      <c r="M415" s="31">
        <v>0</v>
      </c>
      <c r="N415" s="31">
        <v>0</v>
      </c>
      <c r="O415" s="31">
        <v>0</v>
      </c>
      <c r="P415" s="30">
        <v>0</v>
      </c>
      <c r="Q415" s="31">
        <v>0</v>
      </c>
      <c r="R415" s="31">
        <v>0</v>
      </c>
    </row>
    <row r="416" spans="1:18" ht="22.5" customHeight="1" x14ac:dyDescent="0.2">
      <c r="A416" s="58" t="s">
        <v>306</v>
      </c>
      <c r="B416" s="29">
        <v>355</v>
      </c>
      <c r="C416" s="30">
        <v>0</v>
      </c>
      <c r="D416" s="31">
        <v>0</v>
      </c>
      <c r="E416" s="31">
        <v>0</v>
      </c>
      <c r="F416" s="31">
        <v>0</v>
      </c>
      <c r="G416" s="31">
        <v>0</v>
      </c>
      <c r="H416" s="31">
        <v>0</v>
      </c>
      <c r="I416" s="31">
        <v>0</v>
      </c>
      <c r="J416" s="31">
        <v>0</v>
      </c>
      <c r="K416" s="31">
        <v>0</v>
      </c>
      <c r="L416" s="31">
        <v>0</v>
      </c>
      <c r="M416" s="31">
        <v>0</v>
      </c>
      <c r="N416" s="31">
        <v>0</v>
      </c>
      <c r="O416" s="31">
        <v>0</v>
      </c>
      <c r="P416" s="30">
        <v>0</v>
      </c>
      <c r="Q416" s="31">
        <v>0</v>
      </c>
      <c r="R416" s="31">
        <v>0</v>
      </c>
    </row>
    <row r="417" spans="1:18" ht="11.25" customHeight="1" x14ac:dyDescent="0.2">
      <c r="A417" s="59" t="s">
        <v>307</v>
      </c>
      <c r="B417" s="29">
        <v>356</v>
      </c>
      <c r="C417" s="30">
        <v>0</v>
      </c>
      <c r="D417" s="31">
        <v>0</v>
      </c>
      <c r="E417" s="31">
        <v>0</v>
      </c>
      <c r="F417" s="31">
        <v>0</v>
      </c>
      <c r="G417" s="31">
        <v>0</v>
      </c>
      <c r="H417" s="31">
        <v>0</v>
      </c>
      <c r="I417" s="31">
        <v>0</v>
      </c>
      <c r="J417" s="31">
        <v>0</v>
      </c>
      <c r="K417" s="31">
        <v>0</v>
      </c>
      <c r="L417" s="31">
        <v>0</v>
      </c>
      <c r="M417" s="31">
        <v>0</v>
      </c>
      <c r="N417" s="31">
        <v>0</v>
      </c>
      <c r="O417" s="31">
        <v>0</v>
      </c>
      <c r="P417" s="30">
        <v>0</v>
      </c>
      <c r="Q417" s="31">
        <v>0</v>
      </c>
      <c r="R417" s="31">
        <v>0</v>
      </c>
    </row>
    <row r="418" spans="1:18" ht="11.25" customHeight="1" x14ac:dyDescent="0.2">
      <c r="A418" s="59" t="s">
        <v>308</v>
      </c>
      <c r="B418" s="29">
        <v>357</v>
      </c>
      <c r="C418" s="30">
        <v>0</v>
      </c>
      <c r="D418" s="31">
        <v>0</v>
      </c>
      <c r="E418" s="31">
        <v>0</v>
      </c>
      <c r="F418" s="31">
        <v>0</v>
      </c>
      <c r="G418" s="31">
        <v>0</v>
      </c>
      <c r="H418" s="31">
        <v>0</v>
      </c>
      <c r="I418" s="31">
        <v>0</v>
      </c>
      <c r="J418" s="31">
        <v>0</v>
      </c>
      <c r="K418" s="31">
        <v>0</v>
      </c>
      <c r="L418" s="31">
        <v>0</v>
      </c>
      <c r="M418" s="31">
        <v>0</v>
      </c>
      <c r="N418" s="31">
        <v>0</v>
      </c>
      <c r="O418" s="31">
        <v>0</v>
      </c>
      <c r="P418" s="30">
        <v>0</v>
      </c>
      <c r="Q418" s="31">
        <v>0</v>
      </c>
      <c r="R418" s="31">
        <v>0</v>
      </c>
    </row>
    <row r="419" spans="1:18" ht="11.25" customHeight="1" x14ac:dyDescent="0.2">
      <c r="A419" s="59" t="s">
        <v>309</v>
      </c>
      <c r="B419" s="29">
        <v>358</v>
      </c>
      <c r="C419" s="30">
        <v>0</v>
      </c>
      <c r="D419" s="31">
        <v>0</v>
      </c>
      <c r="E419" s="31">
        <v>0</v>
      </c>
      <c r="F419" s="31">
        <v>0</v>
      </c>
      <c r="G419" s="31">
        <v>0</v>
      </c>
      <c r="H419" s="31">
        <v>0</v>
      </c>
      <c r="I419" s="31">
        <v>0</v>
      </c>
      <c r="J419" s="31">
        <v>0</v>
      </c>
      <c r="K419" s="31">
        <v>0</v>
      </c>
      <c r="L419" s="31">
        <v>0</v>
      </c>
      <c r="M419" s="31">
        <v>0</v>
      </c>
      <c r="N419" s="31">
        <v>0</v>
      </c>
      <c r="O419" s="31">
        <v>0</v>
      </c>
      <c r="P419" s="30">
        <v>0</v>
      </c>
      <c r="Q419" s="31">
        <v>0</v>
      </c>
      <c r="R419" s="31">
        <v>0</v>
      </c>
    </row>
    <row r="420" spans="1:18" ht="78.75" customHeight="1" x14ac:dyDescent="0.2">
      <c r="A420" s="28" t="s">
        <v>321</v>
      </c>
      <c r="B420" s="29">
        <v>359</v>
      </c>
      <c r="C420" s="30">
        <v>10</v>
      </c>
      <c r="D420" s="31">
        <v>43.4</v>
      </c>
      <c r="E420" s="31">
        <v>39.799999999999997</v>
      </c>
      <c r="F420" s="31">
        <v>43.4</v>
      </c>
      <c r="G420" s="31">
        <v>43.4</v>
      </c>
      <c r="H420" s="31">
        <v>43.4</v>
      </c>
      <c r="I420" s="31">
        <v>51.8</v>
      </c>
      <c r="J420" s="31">
        <v>4344.78</v>
      </c>
      <c r="K420" s="31">
        <v>3975.06</v>
      </c>
      <c r="L420" s="31">
        <v>4344.78</v>
      </c>
      <c r="M420" s="31">
        <v>4344.78</v>
      </c>
      <c r="N420" s="31">
        <v>4344.78</v>
      </c>
      <c r="O420" s="31">
        <v>5180</v>
      </c>
      <c r="P420" s="30">
        <v>0</v>
      </c>
      <c r="Q420" s="31">
        <v>0</v>
      </c>
      <c r="R420" s="31">
        <v>0</v>
      </c>
    </row>
    <row r="421" spans="1:18" ht="22.5" customHeight="1" x14ac:dyDescent="0.2">
      <c r="A421" s="58" t="s">
        <v>306</v>
      </c>
      <c r="B421" s="29">
        <v>360</v>
      </c>
      <c r="C421" s="30">
        <v>2</v>
      </c>
      <c r="D421" s="31">
        <v>11.7</v>
      </c>
      <c r="E421" s="31">
        <v>10.8</v>
      </c>
      <c r="F421" s="31">
        <v>11.7</v>
      </c>
      <c r="G421" s="31">
        <v>11.7</v>
      </c>
      <c r="H421" s="31">
        <v>11.7</v>
      </c>
      <c r="I421" s="31">
        <v>16.8</v>
      </c>
      <c r="J421" s="31">
        <v>5850</v>
      </c>
      <c r="K421" s="31">
        <v>5400</v>
      </c>
      <c r="L421" s="31">
        <v>5850</v>
      </c>
      <c r="M421" s="31">
        <v>5850</v>
      </c>
      <c r="N421" s="31">
        <v>5850</v>
      </c>
      <c r="O421" s="31">
        <v>8400</v>
      </c>
      <c r="P421" s="30">
        <v>0</v>
      </c>
      <c r="Q421" s="31">
        <v>0</v>
      </c>
      <c r="R421" s="31">
        <v>0</v>
      </c>
    </row>
    <row r="422" spans="1:18" ht="11.25" customHeight="1" x14ac:dyDescent="0.2">
      <c r="A422" s="59" t="s">
        <v>307</v>
      </c>
      <c r="B422" s="29">
        <v>361</v>
      </c>
      <c r="C422" s="30">
        <v>7</v>
      </c>
      <c r="D422" s="31">
        <v>24.6</v>
      </c>
      <c r="E422" s="31">
        <v>22.3</v>
      </c>
      <c r="F422" s="31">
        <v>24.6</v>
      </c>
      <c r="G422" s="31">
        <v>24.6</v>
      </c>
      <c r="H422" s="31">
        <v>24.6</v>
      </c>
      <c r="I422" s="31">
        <v>27.7</v>
      </c>
      <c r="J422" s="31">
        <v>3514.29</v>
      </c>
      <c r="K422" s="31">
        <v>3185.71</v>
      </c>
      <c r="L422" s="31">
        <v>3514.29</v>
      </c>
      <c r="M422" s="31">
        <v>3514.29</v>
      </c>
      <c r="N422" s="31">
        <v>3514.29</v>
      </c>
      <c r="O422" s="31">
        <v>3957.14</v>
      </c>
      <c r="P422" s="30">
        <v>0</v>
      </c>
      <c r="Q422" s="31">
        <v>0</v>
      </c>
      <c r="R422" s="31">
        <v>0</v>
      </c>
    </row>
    <row r="423" spans="1:18" ht="11.25" customHeight="1" x14ac:dyDescent="0.2">
      <c r="A423" s="59" t="s">
        <v>308</v>
      </c>
      <c r="B423" s="29">
        <v>362</v>
      </c>
      <c r="C423" s="30">
        <v>1</v>
      </c>
      <c r="D423" s="31">
        <v>7.1</v>
      </c>
      <c r="E423" s="31">
        <v>6.7</v>
      </c>
      <c r="F423" s="31">
        <v>7.1</v>
      </c>
      <c r="G423" s="31">
        <v>7.1</v>
      </c>
      <c r="H423" s="31">
        <v>7.1</v>
      </c>
      <c r="I423" s="31">
        <v>7.3</v>
      </c>
      <c r="J423" s="31">
        <v>7100</v>
      </c>
      <c r="K423" s="31">
        <v>6700</v>
      </c>
      <c r="L423" s="31">
        <v>7100</v>
      </c>
      <c r="M423" s="31">
        <v>7100</v>
      </c>
      <c r="N423" s="31">
        <v>7100</v>
      </c>
      <c r="O423" s="31">
        <v>7300</v>
      </c>
      <c r="P423" s="30">
        <v>0</v>
      </c>
      <c r="Q423" s="31">
        <v>0</v>
      </c>
      <c r="R423" s="31">
        <v>0</v>
      </c>
    </row>
    <row r="424" spans="1:18" ht="11.25" customHeight="1" x14ac:dyDescent="0.2">
      <c r="A424" s="59" t="s">
        <v>309</v>
      </c>
      <c r="B424" s="29">
        <v>363</v>
      </c>
      <c r="C424" s="30">
        <v>0</v>
      </c>
      <c r="D424" s="31">
        <v>0</v>
      </c>
      <c r="E424" s="31">
        <v>0</v>
      </c>
      <c r="F424" s="31">
        <v>0</v>
      </c>
      <c r="G424" s="31">
        <v>0</v>
      </c>
      <c r="H424" s="31">
        <v>0</v>
      </c>
      <c r="I424" s="31">
        <v>0</v>
      </c>
      <c r="J424" s="31">
        <v>0</v>
      </c>
      <c r="K424" s="31">
        <v>0</v>
      </c>
      <c r="L424" s="31">
        <v>0</v>
      </c>
      <c r="M424" s="31">
        <v>0</v>
      </c>
      <c r="N424" s="31">
        <v>0</v>
      </c>
      <c r="O424" s="31">
        <v>0</v>
      </c>
      <c r="P424" s="30">
        <v>0</v>
      </c>
      <c r="Q424" s="31">
        <v>0</v>
      </c>
      <c r="R424" s="31">
        <v>0</v>
      </c>
    </row>
    <row r="425" spans="1:18" ht="17.25" customHeight="1" x14ac:dyDescent="0.2">
      <c r="A425" s="100" t="s">
        <v>322</v>
      </c>
      <c r="B425" s="100"/>
      <c r="C425" s="100"/>
      <c r="D425" s="100"/>
      <c r="E425" s="100"/>
      <c r="F425" s="100"/>
      <c r="G425" s="100"/>
      <c r="H425" s="100"/>
      <c r="I425" s="100"/>
      <c r="J425" s="100"/>
      <c r="K425" s="100"/>
      <c r="L425" s="100"/>
      <c r="M425" s="100"/>
      <c r="N425" s="100"/>
      <c r="O425" s="100"/>
      <c r="P425"/>
      <c r="Q425"/>
      <c r="R425"/>
    </row>
    <row r="426" spans="1:18" ht="46.5" customHeight="1" x14ac:dyDescent="0.2">
      <c r="A426" s="28" t="s">
        <v>323</v>
      </c>
      <c r="B426" s="29">
        <v>364</v>
      </c>
      <c r="C426" s="30">
        <v>23085</v>
      </c>
      <c r="D426" s="31">
        <v>71078.600000000006</v>
      </c>
      <c r="E426" s="31">
        <v>51890.9</v>
      </c>
      <c r="F426" s="31">
        <v>71146.8</v>
      </c>
      <c r="G426" s="31">
        <v>73570.100000000006</v>
      </c>
      <c r="H426" s="31">
        <v>73669.3</v>
      </c>
      <c r="I426" s="31">
        <v>74265.3</v>
      </c>
      <c r="J426" s="31">
        <v>3079</v>
      </c>
      <c r="K426" s="31">
        <v>2247.8200000000002</v>
      </c>
      <c r="L426" s="31">
        <v>3081.95</v>
      </c>
      <c r="M426" s="31">
        <v>3186.92</v>
      </c>
      <c r="N426" s="31">
        <v>3191.21</v>
      </c>
      <c r="O426" s="31">
        <v>3217.04</v>
      </c>
      <c r="P426" s="30">
        <v>223</v>
      </c>
      <c r="Q426" s="31">
        <v>699.9</v>
      </c>
      <c r="R426" s="31">
        <v>3138.57</v>
      </c>
    </row>
    <row r="427" spans="1:18" ht="22.5" customHeight="1" x14ac:dyDescent="0.2">
      <c r="A427" s="28" t="s">
        <v>324</v>
      </c>
      <c r="B427" s="29">
        <v>365</v>
      </c>
      <c r="C427" s="30">
        <v>22847</v>
      </c>
      <c r="D427" s="31">
        <v>74563.399999999994</v>
      </c>
      <c r="E427" s="31">
        <v>53537.4</v>
      </c>
      <c r="F427" s="31">
        <v>74617.600000000006</v>
      </c>
      <c r="G427" s="31">
        <v>77992.600000000006</v>
      </c>
      <c r="H427" s="31">
        <v>78095.3</v>
      </c>
      <c r="I427" s="31">
        <v>78804.800000000003</v>
      </c>
      <c r="J427" s="31">
        <v>3263.59</v>
      </c>
      <c r="K427" s="31">
        <v>2343.3000000000002</v>
      </c>
      <c r="L427" s="31">
        <v>3265.96</v>
      </c>
      <c r="M427" s="31">
        <v>3413.69</v>
      </c>
      <c r="N427" s="31">
        <v>3418.18</v>
      </c>
      <c r="O427" s="31">
        <v>3449.24</v>
      </c>
      <c r="P427" s="30">
        <v>261</v>
      </c>
      <c r="Q427" s="31">
        <v>875.7</v>
      </c>
      <c r="R427" s="31">
        <v>3355.17</v>
      </c>
    </row>
    <row r="428" spans="1:18" ht="56.25" customHeight="1" x14ac:dyDescent="0.2">
      <c r="A428" s="28" t="s">
        <v>325</v>
      </c>
      <c r="B428" s="29">
        <v>366</v>
      </c>
      <c r="C428" s="30">
        <v>2876</v>
      </c>
      <c r="D428" s="31">
        <v>14157.8</v>
      </c>
      <c r="E428" s="31">
        <v>9358.7000000000007</v>
      </c>
      <c r="F428" s="31">
        <v>14157.9</v>
      </c>
      <c r="G428" s="31">
        <v>15366.2</v>
      </c>
      <c r="H428" s="31">
        <v>15373.3</v>
      </c>
      <c r="I428" s="31">
        <v>15529.5</v>
      </c>
      <c r="J428" s="31">
        <v>4922.71</v>
      </c>
      <c r="K428" s="31">
        <v>3254.07</v>
      </c>
      <c r="L428" s="31">
        <v>4922.74</v>
      </c>
      <c r="M428" s="31">
        <v>5342.87</v>
      </c>
      <c r="N428" s="31">
        <v>5345.31</v>
      </c>
      <c r="O428" s="31">
        <v>5399.69</v>
      </c>
      <c r="P428" s="30">
        <v>31</v>
      </c>
      <c r="Q428" s="31">
        <v>143.80000000000001</v>
      </c>
      <c r="R428" s="31">
        <v>4638.71</v>
      </c>
    </row>
    <row r="429" spans="1:18" ht="22.5" customHeight="1" x14ac:dyDescent="0.2">
      <c r="A429" s="58" t="s">
        <v>154</v>
      </c>
      <c r="B429" s="29">
        <v>367</v>
      </c>
      <c r="C429" s="30">
        <v>507</v>
      </c>
      <c r="D429" s="31">
        <v>3370.3</v>
      </c>
      <c r="E429" s="31">
        <v>1894.4</v>
      </c>
      <c r="F429" s="31">
        <v>3370</v>
      </c>
      <c r="G429" s="31">
        <v>3486.7</v>
      </c>
      <c r="H429" s="31">
        <v>3487.5</v>
      </c>
      <c r="I429" s="31">
        <v>3522.7</v>
      </c>
      <c r="J429" s="31">
        <v>6646.94</v>
      </c>
      <c r="K429" s="31">
        <v>3736.49</v>
      </c>
      <c r="L429" s="31">
        <v>6646.94</v>
      </c>
      <c r="M429" s="31">
        <v>6877.12</v>
      </c>
      <c r="N429" s="31">
        <v>6878.7</v>
      </c>
      <c r="O429" s="31">
        <v>6948.13</v>
      </c>
      <c r="P429" s="30">
        <v>0</v>
      </c>
      <c r="Q429" s="31">
        <v>0</v>
      </c>
      <c r="R429" s="31">
        <v>0</v>
      </c>
    </row>
    <row r="430" spans="1:18" ht="11.25" customHeight="1" x14ac:dyDescent="0.2">
      <c r="A430" s="59" t="s">
        <v>95</v>
      </c>
      <c r="B430" s="29">
        <v>368</v>
      </c>
      <c r="C430" s="30">
        <v>1873</v>
      </c>
      <c r="D430" s="31">
        <v>9036.9</v>
      </c>
      <c r="E430" s="31">
        <v>6262.1</v>
      </c>
      <c r="F430" s="31">
        <v>9037.1</v>
      </c>
      <c r="G430" s="31">
        <v>9823.2000000000007</v>
      </c>
      <c r="H430" s="31">
        <v>9823.2000000000007</v>
      </c>
      <c r="I430" s="31">
        <v>9918.7999999999993</v>
      </c>
      <c r="J430" s="31">
        <v>4824.83</v>
      </c>
      <c r="K430" s="31">
        <v>3343.35</v>
      </c>
      <c r="L430" s="31">
        <v>4824.93</v>
      </c>
      <c r="M430" s="31">
        <v>5244.63</v>
      </c>
      <c r="N430" s="31">
        <v>5244.63</v>
      </c>
      <c r="O430" s="31">
        <v>5295.68</v>
      </c>
      <c r="P430" s="30">
        <v>24</v>
      </c>
      <c r="Q430" s="31">
        <v>119.8</v>
      </c>
      <c r="R430" s="31">
        <v>4991.67</v>
      </c>
    </row>
    <row r="431" spans="1:18" ht="11.25" customHeight="1" x14ac:dyDescent="0.2">
      <c r="A431" s="59" t="s">
        <v>273</v>
      </c>
      <c r="B431" s="29">
        <v>369</v>
      </c>
      <c r="C431" s="30">
        <v>496</v>
      </c>
      <c r="D431" s="31">
        <v>1750.6</v>
      </c>
      <c r="E431" s="31">
        <v>1202.2</v>
      </c>
      <c r="F431" s="31">
        <v>1750.8</v>
      </c>
      <c r="G431" s="31">
        <v>2056.3000000000002</v>
      </c>
      <c r="H431" s="31">
        <v>2062.6</v>
      </c>
      <c r="I431" s="31">
        <v>2088</v>
      </c>
      <c r="J431" s="31">
        <v>3529.84</v>
      </c>
      <c r="K431" s="31">
        <v>2423.79</v>
      </c>
      <c r="L431" s="31">
        <v>3529.84</v>
      </c>
      <c r="M431" s="31">
        <v>4145.5600000000004</v>
      </c>
      <c r="N431" s="31">
        <v>4158.2700000000004</v>
      </c>
      <c r="O431" s="31">
        <v>4209.68</v>
      </c>
      <c r="P431" s="30">
        <v>7</v>
      </c>
      <c r="Q431" s="31">
        <v>24</v>
      </c>
      <c r="R431" s="31">
        <v>3428.57</v>
      </c>
    </row>
    <row r="432" spans="1:18" ht="24.75" customHeight="1" x14ac:dyDescent="0.2">
      <c r="A432" s="28" t="s">
        <v>326</v>
      </c>
      <c r="B432" s="29">
        <v>370</v>
      </c>
      <c r="C432" s="30">
        <v>1136</v>
      </c>
      <c r="D432" s="31">
        <v>5324.7</v>
      </c>
      <c r="E432" s="31">
        <v>3423.5</v>
      </c>
      <c r="F432" s="31">
        <v>5325.7</v>
      </c>
      <c r="G432" s="31">
        <v>5827.9</v>
      </c>
      <c r="H432" s="31">
        <v>5832.2</v>
      </c>
      <c r="I432" s="31">
        <v>5894.7</v>
      </c>
      <c r="J432" s="31">
        <v>4687.24</v>
      </c>
      <c r="K432" s="31">
        <v>3013.64</v>
      </c>
      <c r="L432" s="31">
        <v>4688.12</v>
      </c>
      <c r="M432" s="31">
        <v>5130.1099999999997</v>
      </c>
      <c r="N432" s="31">
        <v>5133.8900000000003</v>
      </c>
      <c r="O432" s="31">
        <v>5189</v>
      </c>
      <c r="P432" s="30">
        <v>0</v>
      </c>
      <c r="Q432" s="31">
        <v>0</v>
      </c>
      <c r="R432" s="31">
        <v>0</v>
      </c>
    </row>
    <row r="433" spans="1:18" ht="22.5" customHeight="1" x14ac:dyDescent="0.2">
      <c r="A433" s="58" t="s">
        <v>154</v>
      </c>
      <c r="B433" s="29">
        <v>371</v>
      </c>
      <c r="C433" s="30">
        <v>247</v>
      </c>
      <c r="D433" s="31">
        <v>1293.9000000000001</v>
      </c>
      <c r="E433" s="31">
        <v>689</v>
      </c>
      <c r="F433" s="31">
        <v>1293.9000000000001</v>
      </c>
      <c r="G433" s="31">
        <v>1390.3</v>
      </c>
      <c r="H433" s="31">
        <v>1391</v>
      </c>
      <c r="I433" s="31">
        <v>1408</v>
      </c>
      <c r="J433" s="31">
        <v>5238.46</v>
      </c>
      <c r="K433" s="31">
        <v>2789.47</v>
      </c>
      <c r="L433" s="31">
        <v>5238.46</v>
      </c>
      <c r="M433" s="31">
        <v>5628.74</v>
      </c>
      <c r="N433" s="31">
        <v>5631.58</v>
      </c>
      <c r="O433" s="31">
        <v>5700.4</v>
      </c>
      <c r="P433" s="30">
        <v>0</v>
      </c>
      <c r="Q433" s="31">
        <v>0</v>
      </c>
      <c r="R433" s="31">
        <v>0</v>
      </c>
    </row>
    <row r="434" spans="1:18" ht="11.25" customHeight="1" x14ac:dyDescent="0.2">
      <c r="A434" s="59" t="s">
        <v>95</v>
      </c>
      <c r="B434" s="29">
        <v>372</v>
      </c>
      <c r="C434" s="30">
        <v>748</v>
      </c>
      <c r="D434" s="31">
        <v>3507.1</v>
      </c>
      <c r="E434" s="31">
        <v>2381.3000000000002</v>
      </c>
      <c r="F434" s="31">
        <v>3507.3</v>
      </c>
      <c r="G434" s="31">
        <v>3820.6</v>
      </c>
      <c r="H434" s="31">
        <v>3820.6</v>
      </c>
      <c r="I434" s="31">
        <v>3858.7</v>
      </c>
      <c r="J434" s="31">
        <v>4688.6400000000003</v>
      </c>
      <c r="K434" s="31">
        <v>3183.56</v>
      </c>
      <c r="L434" s="31">
        <v>4688.8999999999996</v>
      </c>
      <c r="M434" s="31">
        <v>5107.75</v>
      </c>
      <c r="N434" s="31">
        <v>5107.75</v>
      </c>
      <c r="O434" s="31">
        <v>5158.6899999999996</v>
      </c>
      <c r="P434" s="30">
        <v>0</v>
      </c>
      <c r="Q434" s="31">
        <v>0</v>
      </c>
      <c r="R434" s="31">
        <v>0</v>
      </c>
    </row>
    <row r="435" spans="1:18" ht="11.25" customHeight="1" x14ac:dyDescent="0.2">
      <c r="A435" s="59" t="s">
        <v>273</v>
      </c>
      <c r="B435" s="29">
        <v>373</v>
      </c>
      <c r="C435" s="30">
        <v>141</v>
      </c>
      <c r="D435" s="31">
        <v>523.70000000000005</v>
      </c>
      <c r="E435" s="31">
        <v>353.2</v>
      </c>
      <c r="F435" s="31">
        <v>524.5</v>
      </c>
      <c r="G435" s="31">
        <v>617</v>
      </c>
      <c r="H435" s="31">
        <v>620.6</v>
      </c>
      <c r="I435" s="31">
        <v>628</v>
      </c>
      <c r="J435" s="31">
        <v>3714.18</v>
      </c>
      <c r="K435" s="31">
        <v>2504.96</v>
      </c>
      <c r="L435" s="31">
        <v>3719.86</v>
      </c>
      <c r="M435" s="31">
        <v>4375.8900000000003</v>
      </c>
      <c r="N435" s="31">
        <v>4401.42</v>
      </c>
      <c r="O435" s="31">
        <v>4453.8999999999996</v>
      </c>
      <c r="P435" s="30">
        <v>0</v>
      </c>
      <c r="Q435" s="31">
        <v>0</v>
      </c>
      <c r="R435" s="31">
        <v>0</v>
      </c>
    </row>
    <row r="436" spans="1:18" ht="33.75" customHeight="1" x14ac:dyDescent="0.2">
      <c r="A436" s="28" t="s">
        <v>327</v>
      </c>
      <c r="B436" s="29">
        <v>374</v>
      </c>
      <c r="C436" s="30">
        <v>163</v>
      </c>
      <c r="D436" s="31">
        <v>838.8</v>
      </c>
      <c r="E436" s="31">
        <v>431.4</v>
      </c>
      <c r="F436" s="31">
        <v>839.6</v>
      </c>
      <c r="G436" s="31">
        <v>895.1</v>
      </c>
      <c r="H436" s="31">
        <v>895.8</v>
      </c>
      <c r="I436" s="31">
        <v>905.8</v>
      </c>
      <c r="J436" s="31">
        <v>5146.01</v>
      </c>
      <c r="K436" s="31">
        <v>2646.63</v>
      </c>
      <c r="L436" s="31">
        <v>5150.92</v>
      </c>
      <c r="M436" s="31">
        <v>5491.41</v>
      </c>
      <c r="N436" s="31">
        <v>5495.71</v>
      </c>
      <c r="O436" s="31">
        <v>5557.06</v>
      </c>
      <c r="P436" s="30">
        <v>0</v>
      </c>
      <c r="Q436" s="31">
        <v>0</v>
      </c>
      <c r="R436" s="31">
        <v>0</v>
      </c>
    </row>
    <row r="437" spans="1:18" ht="36.75" customHeight="1" x14ac:dyDescent="0.2">
      <c r="A437" s="28" t="s">
        <v>328</v>
      </c>
      <c r="B437" s="29">
        <v>375</v>
      </c>
      <c r="C437" s="30">
        <v>190</v>
      </c>
      <c r="D437" s="31">
        <v>754</v>
      </c>
      <c r="E437" s="31">
        <v>424.3</v>
      </c>
      <c r="F437" s="31">
        <v>754</v>
      </c>
      <c r="G437" s="31">
        <v>874</v>
      </c>
      <c r="H437" s="31">
        <v>874</v>
      </c>
      <c r="I437" s="31">
        <v>884.6</v>
      </c>
      <c r="J437" s="31">
        <v>3968.42</v>
      </c>
      <c r="K437" s="31">
        <v>2233.16</v>
      </c>
      <c r="L437" s="31">
        <v>3968.42</v>
      </c>
      <c r="M437" s="31">
        <v>4600</v>
      </c>
      <c r="N437" s="31">
        <v>4600</v>
      </c>
      <c r="O437" s="31">
        <v>4655.79</v>
      </c>
      <c r="P437" s="30">
        <v>0</v>
      </c>
      <c r="Q437" s="31">
        <v>0</v>
      </c>
      <c r="R437" s="31">
        <v>0</v>
      </c>
    </row>
    <row r="438" spans="1:18" ht="22.5" customHeight="1" x14ac:dyDescent="0.2">
      <c r="A438" s="28" t="s">
        <v>329</v>
      </c>
      <c r="B438" s="29">
        <v>376</v>
      </c>
      <c r="C438" s="30">
        <v>9243</v>
      </c>
      <c r="D438" s="31">
        <v>30104</v>
      </c>
      <c r="E438" s="31">
        <v>23355.599999999999</v>
      </c>
      <c r="F438" s="31">
        <v>30106.799999999999</v>
      </c>
      <c r="G438" s="31">
        <v>32269.3</v>
      </c>
      <c r="H438" s="31">
        <v>32311.599999999999</v>
      </c>
      <c r="I438" s="31">
        <v>32808</v>
      </c>
      <c r="J438" s="31">
        <v>3256.95</v>
      </c>
      <c r="K438" s="31">
        <v>2526.84</v>
      </c>
      <c r="L438" s="31">
        <v>3257.25</v>
      </c>
      <c r="M438" s="31">
        <v>3491.21</v>
      </c>
      <c r="N438" s="31">
        <v>3495.79</v>
      </c>
      <c r="O438" s="31">
        <v>3549.5</v>
      </c>
      <c r="P438" s="30">
        <v>228</v>
      </c>
      <c r="Q438" s="31">
        <v>728.5</v>
      </c>
      <c r="R438" s="31">
        <v>3195.18</v>
      </c>
    </row>
    <row r="439" spans="1:18" ht="30.75" customHeight="1" x14ac:dyDescent="0.2">
      <c r="A439" s="58" t="s">
        <v>330</v>
      </c>
      <c r="B439" s="29">
        <v>377</v>
      </c>
      <c r="C439" s="30">
        <v>8477</v>
      </c>
      <c r="D439" s="31">
        <v>27610.7</v>
      </c>
      <c r="E439" s="31">
        <v>21418.1</v>
      </c>
      <c r="F439" s="31">
        <v>27613.3</v>
      </c>
      <c r="G439" s="31">
        <v>29548.9</v>
      </c>
      <c r="H439" s="31">
        <v>29590.9</v>
      </c>
      <c r="I439" s="31">
        <v>30039.7</v>
      </c>
      <c r="J439" s="31">
        <v>3257.13</v>
      </c>
      <c r="K439" s="31">
        <v>2526.61</v>
      </c>
      <c r="L439" s="31">
        <v>3257.44</v>
      </c>
      <c r="M439" s="31">
        <v>3485.77</v>
      </c>
      <c r="N439" s="31">
        <v>3490.73</v>
      </c>
      <c r="O439" s="31">
        <v>3543.67</v>
      </c>
      <c r="P439" s="30">
        <v>124</v>
      </c>
      <c r="Q439" s="31">
        <v>406.6</v>
      </c>
      <c r="R439" s="31">
        <v>3279.12</v>
      </c>
    </row>
    <row r="440" spans="1:18" ht="68.25" customHeight="1" x14ac:dyDescent="0.2">
      <c r="A440" s="28" t="s">
        <v>331</v>
      </c>
      <c r="B440" s="29">
        <v>3771</v>
      </c>
      <c r="C440" s="30">
        <v>12119</v>
      </c>
      <c r="D440" s="31">
        <v>43802.3</v>
      </c>
      <c r="E440" s="31">
        <v>32330.1</v>
      </c>
      <c r="F440" s="31">
        <v>43805.3</v>
      </c>
      <c r="G440" s="31">
        <v>47102.3</v>
      </c>
      <c r="H440" s="31">
        <v>47151.5</v>
      </c>
      <c r="I440" s="31">
        <v>47803</v>
      </c>
      <c r="J440" s="31">
        <v>3614.44</v>
      </c>
      <c r="K440" s="31">
        <v>2667.72</v>
      </c>
      <c r="L440" s="31">
        <v>3614.69</v>
      </c>
      <c r="M440" s="31">
        <v>3890.02</v>
      </c>
      <c r="N440" s="31">
        <v>3894.09</v>
      </c>
      <c r="O440" s="31">
        <v>3944.47</v>
      </c>
      <c r="P440" s="30">
        <v>259</v>
      </c>
      <c r="Q440" s="31">
        <v>872.3</v>
      </c>
      <c r="R440" s="31">
        <v>3367.95</v>
      </c>
    </row>
    <row r="441" spans="1:18" ht="22.5" customHeight="1" x14ac:dyDescent="0.2">
      <c r="A441" s="58" t="s">
        <v>154</v>
      </c>
      <c r="B441" s="29">
        <v>3772</v>
      </c>
      <c r="C441" s="30">
        <v>507</v>
      </c>
      <c r="D441" s="31">
        <v>3339.8</v>
      </c>
      <c r="E441" s="31">
        <v>1872.1</v>
      </c>
      <c r="F441" s="31">
        <v>3339.8</v>
      </c>
      <c r="G441" s="31">
        <v>3454.2</v>
      </c>
      <c r="H441" s="31">
        <v>3454.9</v>
      </c>
      <c r="I441" s="31">
        <v>3490</v>
      </c>
      <c r="J441" s="31">
        <v>6587.38</v>
      </c>
      <c r="K441" s="31">
        <v>3692.5</v>
      </c>
      <c r="L441" s="31">
        <v>6587.38</v>
      </c>
      <c r="M441" s="31">
        <v>6813.02</v>
      </c>
      <c r="N441" s="31">
        <v>6814.4</v>
      </c>
      <c r="O441" s="31">
        <v>6883.63</v>
      </c>
      <c r="P441" s="30">
        <v>0</v>
      </c>
      <c r="Q441" s="31">
        <v>0</v>
      </c>
      <c r="R441" s="31">
        <v>0</v>
      </c>
    </row>
    <row r="442" spans="1:18" ht="11.25" customHeight="1" x14ac:dyDescent="0.2">
      <c r="A442" s="59" t="s">
        <v>95</v>
      </c>
      <c r="B442" s="29">
        <v>3773</v>
      </c>
      <c r="C442" s="30">
        <v>1873</v>
      </c>
      <c r="D442" s="31">
        <v>8635.7000000000007</v>
      </c>
      <c r="E442" s="31">
        <v>5997.5</v>
      </c>
      <c r="F442" s="31">
        <v>8635.7999999999993</v>
      </c>
      <c r="G442" s="31">
        <v>9355.1</v>
      </c>
      <c r="H442" s="31">
        <v>9355.1</v>
      </c>
      <c r="I442" s="31">
        <v>9449.5</v>
      </c>
      <c r="J442" s="31">
        <v>4610.62</v>
      </c>
      <c r="K442" s="31">
        <v>3202.08</v>
      </c>
      <c r="L442" s="31">
        <v>4610.68</v>
      </c>
      <c r="M442" s="31">
        <v>4994.71</v>
      </c>
      <c r="N442" s="31">
        <v>4994.71</v>
      </c>
      <c r="O442" s="31">
        <v>5045.1099999999997</v>
      </c>
      <c r="P442" s="30">
        <v>24</v>
      </c>
      <c r="Q442" s="31">
        <v>119.8</v>
      </c>
      <c r="R442" s="31">
        <v>4991.67</v>
      </c>
    </row>
    <row r="443" spans="1:18" ht="11.25" customHeight="1" x14ac:dyDescent="0.2">
      <c r="A443" s="59" t="s">
        <v>273</v>
      </c>
      <c r="B443" s="29">
        <v>3774</v>
      </c>
      <c r="C443" s="30">
        <v>496</v>
      </c>
      <c r="D443" s="31">
        <v>1722.8</v>
      </c>
      <c r="E443" s="31">
        <v>1182.7</v>
      </c>
      <c r="F443" s="31">
        <v>1722.9</v>
      </c>
      <c r="G443" s="31">
        <v>2023.7</v>
      </c>
      <c r="H443" s="31">
        <v>2029.9</v>
      </c>
      <c r="I443" s="31">
        <v>2055.5</v>
      </c>
      <c r="J443" s="31">
        <v>3473.39</v>
      </c>
      <c r="K443" s="31">
        <v>2384.48</v>
      </c>
      <c r="L443" s="31">
        <v>3473.59</v>
      </c>
      <c r="M443" s="31">
        <v>4080.04</v>
      </c>
      <c r="N443" s="31">
        <v>4092.54</v>
      </c>
      <c r="O443" s="31">
        <v>4144.1499999999996</v>
      </c>
      <c r="P443" s="30">
        <v>7</v>
      </c>
      <c r="Q443" s="31">
        <v>24</v>
      </c>
      <c r="R443" s="31">
        <v>3428.57</v>
      </c>
    </row>
    <row r="444" spans="1:18" ht="11.25" customHeight="1" x14ac:dyDescent="0.2">
      <c r="A444" s="59" t="s">
        <v>332</v>
      </c>
      <c r="B444" s="29">
        <v>3775</v>
      </c>
      <c r="C444" s="30">
        <v>9243</v>
      </c>
      <c r="D444" s="31">
        <v>30104</v>
      </c>
      <c r="E444" s="31">
        <v>23277.8</v>
      </c>
      <c r="F444" s="31">
        <v>30106.799999999999</v>
      </c>
      <c r="G444" s="31">
        <v>32269.3</v>
      </c>
      <c r="H444" s="31">
        <v>32311.599999999999</v>
      </c>
      <c r="I444" s="31">
        <v>32808</v>
      </c>
      <c r="J444" s="31">
        <v>3257.08</v>
      </c>
      <c r="K444" s="31">
        <v>2518.42</v>
      </c>
      <c r="L444" s="31">
        <v>3257.38</v>
      </c>
      <c r="M444" s="31">
        <v>3495.65</v>
      </c>
      <c r="N444" s="31">
        <v>3500.23</v>
      </c>
      <c r="O444" s="31">
        <v>3549.5</v>
      </c>
      <c r="P444" s="30">
        <v>228</v>
      </c>
      <c r="Q444" s="31">
        <v>728.5</v>
      </c>
      <c r="R444" s="31">
        <v>3195.18</v>
      </c>
    </row>
    <row r="445" spans="1:18" s="42" customFormat="1" ht="101.25" customHeight="1" x14ac:dyDescent="0.2">
      <c r="A445" s="56" t="s">
        <v>333</v>
      </c>
      <c r="B445" s="65">
        <v>3776</v>
      </c>
      <c r="C445" s="30">
        <v>5424</v>
      </c>
      <c r="D445" s="31">
        <v>11539</v>
      </c>
      <c r="E445" s="31">
        <v>6672.5</v>
      </c>
      <c r="F445" s="31">
        <v>11541.7</v>
      </c>
      <c r="G445" s="31">
        <v>14763</v>
      </c>
      <c r="H445" s="31">
        <v>14763</v>
      </c>
      <c r="I445" s="31">
        <v>15002.2</v>
      </c>
      <c r="J445" s="31">
        <v>2127.4</v>
      </c>
      <c r="K445" s="31">
        <v>1230.1600000000001</v>
      </c>
      <c r="L445" s="31">
        <v>2127.89</v>
      </c>
      <c r="M445" s="31">
        <v>2721.79</v>
      </c>
      <c r="N445" s="31">
        <v>2721.79</v>
      </c>
      <c r="O445" s="31">
        <v>2765.89</v>
      </c>
      <c r="P445" s="30">
        <v>171</v>
      </c>
      <c r="Q445" s="31">
        <v>451</v>
      </c>
      <c r="R445" s="31">
        <v>2637.43</v>
      </c>
    </row>
    <row r="446" spans="1:18" s="42" customFormat="1" ht="22.5" customHeight="1" x14ac:dyDescent="0.2">
      <c r="A446" s="66" t="s">
        <v>334</v>
      </c>
      <c r="B446" s="41">
        <v>3777</v>
      </c>
      <c r="C446" s="30">
        <v>134</v>
      </c>
      <c r="D446" s="31">
        <v>479.3</v>
      </c>
      <c r="E446" s="31">
        <v>192</v>
      </c>
      <c r="F446" s="31">
        <v>479.3</v>
      </c>
      <c r="G446" s="31">
        <v>587.1</v>
      </c>
      <c r="H446" s="31">
        <v>587.1</v>
      </c>
      <c r="I446" s="31">
        <v>596.4</v>
      </c>
      <c r="J446" s="31">
        <v>3576.87</v>
      </c>
      <c r="K446" s="31">
        <v>1432.84</v>
      </c>
      <c r="L446" s="31">
        <v>3576.87</v>
      </c>
      <c r="M446" s="31">
        <v>4381.34</v>
      </c>
      <c r="N446" s="31">
        <v>4381.34</v>
      </c>
      <c r="O446" s="31">
        <v>4450.75</v>
      </c>
      <c r="P446" s="30">
        <v>0</v>
      </c>
      <c r="Q446" s="31">
        <v>0</v>
      </c>
      <c r="R446" s="31">
        <v>0</v>
      </c>
    </row>
    <row r="447" spans="1:18" s="42" customFormat="1" ht="11.25" customHeight="1" x14ac:dyDescent="0.2">
      <c r="A447" s="67" t="s">
        <v>146</v>
      </c>
      <c r="B447" s="41">
        <v>3778</v>
      </c>
      <c r="C447" s="30">
        <v>613</v>
      </c>
      <c r="D447" s="31">
        <v>1750.8</v>
      </c>
      <c r="E447" s="31">
        <v>1013.1</v>
      </c>
      <c r="F447" s="31">
        <v>1750.9</v>
      </c>
      <c r="G447" s="31">
        <v>2368.9</v>
      </c>
      <c r="H447" s="31">
        <v>2368.9</v>
      </c>
      <c r="I447" s="31">
        <v>2399.6</v>
      </c>
      <c r="J447" s="31">
        <v>2856.12</v>
      </c>
      <c r="K447" s="31">
        <v>1652.69</v>
      </c>
      <c r="L447" s="31">
        <v>2856.28</v>
      </c>
      <c r="M447" s="31">
        <v>3864.44</v>
      </c>
      <c r="N447" s="31">
        <v>3864.44</v>
      </c>
      <c r="O447" s="31">
        <v>3914.52</v>
      </c>
      <c r="P447" s="30">
        <v>11</v>
      </c>
      <c r="Q447" s="31">
        <v>42.5</v>
      </c>
      <c r="R447" s="31">
        <v>3863.64</v>
      </c>
    </row>
    <row r="448" spans="1:18" s="42" customFormat="1" ht="11.25" customHeight="1" x14ac:dyDescent="0.2">
      <c r="A448" s="67" t="s">
        <v>96</v>
      </c>
      <c r="B448" s="41">
        <v>3779</v>
      </c>
      <c r="C448" s="30">
        <v>305</v>
      </c>
      <c r="D448" s="31">
        <v>737.4</v>
      </c>
      <c r="E448" s="31">
        <v>457.5</v>
      </c>
      <c r="F448" s="31">
        <v>737.4</v>
      </c>
      <c r="G448" s="31">
        <v>1031</v>
      </c>
      <c r="H448" s="31">
        <v>1031</v>
      </c>
      <c r="I448" s="31">
        <v>1047.2</v>
      </c>
      <c r="J448" s="31">
        <v>2417.6999999999998</v>
      </c>
      <c r="K448" s="31">
        <v>1500</v>
      </c>
      <c r="L448" s="31">
        <v>2417.6999999999998</v>
      </c>
      <c r="M448" s="31">
        <v>3380.33</v>
      </c>
      <c r="N448" s="31">
        <v>3380.33</v>
      </c>
      <c r="O448" s="31">
        <v>3433.44</v>
      </c>
      <c r="P448" s="30">
        <v>7</v>
      </c>
      <c r="Q448" s="31">
        <v>23.6</v>
      </c>
      <c r="R448" s="31">
        <v>3371.43</v>
      </c>
    </row>
    <row r="449" spans="1:18" s="42" customFormat="1" ht="11.25" customHeight="1" x14ac:dyDescent="0.2">
      <c r="A449" s="67" t="s">
        <v>335</v>
      </c>
      <c r="B449" s="41">
        <v>37710</v>
      </c>
      <c r="C449" s="30">
        <v>4372</v>
      </c>
      <c r="D449" s="31">
        <v>8571.5</v>
      </c>
      <c r="E449" s="31">
        <v>5009.8999999999996</v>
      </c>
      <c r="F449" s="31">
        <v>8574.1</v>
      </c>
      <c r="G449" s="31">
        <v>10776</v>
      </c>
      <c r="H449" s="31">
        <v>10776</v>
      </c>
      <c r="I449" s="31">
        <v>10959</v>
      </c>
      <c r="J449" s="31">
        <v>1960.54</v>
      </c>
      <c r="K449" s="31">
        <v>1145.9100000000001</v>
      </c>
      <c r="L449" s="31">
        <v>1961.14</v>
      </c>
      <c r="M449" s="31">
        <v>2464.7800000000002</v>
      </c>
      <c r="N449" s="31">
        <v>2464.7800000000002</v>
      </c>
      <c r="O449" s="31">
        <v>2506.63</v>
      </c>
      <c r="P449" s="30">
        <v>153</v>
      </c>
      <c r="Q449" s="31">
        <v>384.9</v>
      </c>
      <c r="R449" s="31">
        <v>2515.69</v>
      </c>
    </row>
    <row r="450" spans="1:18" s="42" customFormat="1" ht="11.25" customHeight="1" x14ac:dyDescent="0.2">
      <c r="A450" s="40" t="s">
        <v>336</v>
      </c>
      <c r="B450" s="41">
        <v>378</v>
      </c>
      <c r="C450" s="30">
        <v>10728</v>
      </c>
      <c r="D450" s="31">
        <v>30301.599999999999</v>
      </c>
      <c r="E450" s="31">
        <v>20823.099999999999</v>
      </c>
      <c r="F450" s="31">
        <v>30352.9</v>
      </c>
      <c r="G450" s="31">
        <v>30357.1</v>
      </c>
      <c r="H450" s="31">
        <v>30410.400000000001</v>
      </c>
      <c r="I450" s="31">
        <v>30467.3</v>
      </c>
      <c r="J450" s="31">
        <v>2824.53</v>
      </c>
      <c r="K450" s="31">
        <v>1941</v>
      </c>
      <c r="L450" s="31">
        <v>2829.32</v>
      </c>
      <c r="M450" s="31">
        <v>2829.71</v>
      </c>
      <c r="N450" s="31">
        <v>2834.68</v>
      </c>
      <c r="O450" s="31">
        <v>2839.98</v>
      </c>
      <c r="P450" s="30">
        <v>2</v>
      </c>
      <c r="Q450" s="31">
        <v>3.4</v>
      </c>
      <c r="R450" s="31">
        <v>1700</v>
      </c>
    </row>
    <row r="451" spans="1:18" ht="13.5" customHeight="1" x14ac:dyDescent="0.2">
      <c r="A451" s="40" t="s">
        <v>337</v>
      </c>
      <c r="B451" s="41">
        <v>379</v>
      </c>
      <c r="C451" s="30">
        <v>765</v>
      </c>
      <c r="D451" s="31">
        <v>2351.1</v>
      </c>
      <c r="E451" s="31">
        <v>1696</v>
      </c>
      <c r="F451" s="31">
        <v>2361</v>
      </c>
      <c r="G451" s="31">
        <v>2363.5</v>
      </c>
      <c r="H451" s="31">
        <v>2365.1</v>
      </c>
      <c r="I451" s="31">
        <v>2367.4</v>
      </c>
      <c r="J451" s="31">
        <v>3073.33</v>
      </c>
      <c r="K451" s="31">
        <v>2216.9899999999998</v>
      </c>
      <c r="L451" s="31">
        <v>3086.27</v>
      </c>
      <c r="M451" s="31">
        <v>3089.54</v>
      </c>
      <c r="N451" s="31">
        <v>3091.63</v>
      </c>
      <c r="O451" s="31">
        <v>3094.64</v>
      </c>
      <c r="P451" s="30">
        <v>5</v>
      </c>
      <c r="Q451" s="31">
        <v>14.6</v>
      </c>
      <c r="R451" s="31">
        <v>2920</v>
      </c>
    </row>
    <row r="452" spans="1:18" ht="13.5" customHeight="1" x14ac:dyDescent="0.2">
      <c r="A452" s="40" t="s">
        <v>338</v>
      </c>
      <c r="B452" s="41">
        <v>380</v>
      </c>
      <c r="C452" s="30">
        <v>4212</v>
      </c>
      <c r="D452" s="31">
        <v>13632</v>
      </c>
      <c r="E452" s="31">
        <v>9810.7999999999993</v>
      </c>
      <c r="F452" s="31">
        <v>13647.9</v>
      </c>
      <c r="G452" s="31">
        <v>13680.2</v>
      </c>
      <c r="H452" s="31">
        <v>13694.9</v>
      </c>
      <c r="I452" s="31">
        <v>13708.6</v>
      </c>
      <c r="J452" s="31">
        <v>3236.47</v>
      </c>
      <c r="K452" s="31">
        <v>2329.25</v>
      </c>
      <c r="L452" s="31">
        <v>3240.24</v>
      </c>
      <c r="M452" s="31">
        <v>3247.91</v>
      </c>
      <c r="N452" s="31">
        <v>3251.4</v>
      </c>
      <c r="O452" s="31">
        <v>3254.65</v>
      </c>
      <c r="P452" s="30">
        <v>4</v>
      </c>
      <c r="Q452" s="31">
        <v>20.7</v>
      </c>
      <c r="R452" s="31">
        <v>5175</v>
      </c>
    </row>
    <row r="453" spans="1:18" ht="21" customHeight="1" x14ac:dyDescent="0.2">
      <c r="A453" s="40" t="s">
        <v>339</v>
      </c>
      <c r="B453" s="41">
        <v>381</v>
      </c>
      <c r="C453" s="30">
        <v>0</v>
      </c>
      <c r="D453" s="31">
        <v>0</v>
      </c>
      <c r="E453" s="31">
        <v>0</v>
      </c>
      <c r="F453" s="31">
        <v>0</v>
      </c>
      <c r="G453" s="31">
        <v>0</v>
      </c>
      <c r="H453" s="31">
        <v>0</v>
      </c>
      <c r="I453" s="31">
        <v>0</v>
      </c>
      <c r="J453" s="31">
        <v>0</v>
      </c>
      <c r="K453" s="31">
        <v>0</v>
      </c>
      <c r="L453" s="31">
        <v>0</v>
      </c>
      <c r="M453" s="31">
        <v>0</v>
      </c>
      <c r="N453" s="31">
        <v>0</v>
      </c>
      <c r="O453" s="31">
        <v>0</v>
      </c>
      <c r="P453" s="30">
        <v>0</v>
      </c>
      <c r="Q453" s="31">
        <v>0</v>
      </c>
      <c r="R453" s="31">
        <v>0</v>
      </c>
    </row>
    <row r="454" spans="1:18" ht="55.5" customHeight="1" x14ac:dyDescent="0.2">
      <c r="A454" s="40" t="s">
        <v>340</v>
      </c>
      <c r="B454" s="41">
        <v>3811</v>
      </c>
      <c r="C454" s="30">
        <v>0</v>
      </c>
      <c r="D454" s="31">
        <v>0</v>
      </c>
      <c r="E454" s="31">
        <v>0</v>
      </c>
      <c r="F454" s="31">
        <v>0</v>
      </c>
      <c r="G454" s="31">
        <v>0</v>
      </c>
      <c r="H454" s="31">
        <v>0</v>
      </c>
      <c r="I454" s="31">
        <v>0</v>
      </c>
      <c r="J454" s="31">
        <v>0</v>
      </c>
      <c r="K454" s="31">
        <v>0</v>
      </c>
      <c r="L454" s="31">
        <v>0</v>
      </c>
      <c r="M454" s="31">
        <v>0</v>
      </c>
      <c r="N454" s="31">
        <v>0</v>
      </c>
      <c r="O454" s="31">
        <v>0</v>
      </c>
      <c r="P454" s="30">
        <v>0</v>
      </c>
      <c r="Q454" s="31">
        <v>0</v>
      </c>
      <c r="R454" s="31">
        <v>0</v>
      </c>
    </row>
    <row r="455" spans="1:18" ht="12.75" customHeight="1" x14ac:dyDescent="0.2">
      <c r="A455" s="28" t="s">
        <v>341</v>
      </c>
      <c r="B455" s="29">
        <v>382</v>
      </c>
      <c r="C455" s="30">
        <v>271</v>
      </c>
      <c r="D455" s="31">
        <v>1155.8</v>
      </c>
      <c r="E455" s="31">
        <v>571.5</v>
      </c>
      <c r="F455" s="31">
        <v>1155.8</v>
      </c>
      <c r="G455" s="31">
        <v>1305.5999999999999</v>
      </c>
      <c r="H455" s="31">
        <v>1306.4000000000001</v>
      </c>
      <c r="I455" s="31">
        <v>1322</v>
      </c>
      <c r="J455" s="31">
        <v>4264.9399999999996</v>
      </c>
      <c r="K455" s="31">
        <v>2108.86</v>
      </c>
      <c r="L455" s="31">
        <v>4264.9399999999996</v>
      </c>
      <c r="M455" s="31">
        <v>4817.71</v>
      </c>
      <c r="N455" s="31">
        <v>4820.66</v>
      </c>
      <c r="O455" s="31">
        <v>4878.2299999999996</v>
      </c>
      <c r="P455" s="30">
        <v>1</v>
      </c>
      <c r="Q455" s="31">
        <v>5.6</v>
      </c>
      <c r="R455" s="31">
        <v>5600</v>
      </c>
    </row>
    <row r="456" spans="1:18" ht="21.75" customHeight="1" x14ac:dyDescent="0.2">
      <c r="A456" s="28" t="s">
        <v>342</v>
      </c>
      <c r="B456" s="29">
        <v>383</v>
      </c>
      <c r="C456" s="30">
        <v>1585</v>
      </c>
      <c r="D456" s="31">
        <v>3924.8</v>
      </c>
      <c r="E456" s="31">
        <v>2372</v>
      </c>
      <c r="F456" s="31">
        <v>3925.6</v>
      </c>
      <c r="G456" s="31">
        <v>4405.3999999999996</v>
      </c>
      <c r="H456" s="31">
        <v>4405.3999999999996</v>
      </c>
      <c r="I456" s="31">
        <v>4472.3999999999996</v>
      </c>
      <c r="J456" s="31">
        <v>2476.21</v>
      </c>
      <c r="K456" s="31">
        <v>1496.53</v>
      </c>
      <c r="L456" s="31">
        <v>2476.7199999999998</v>
      </c>
      <c r="M456" s="31">
        <v>2779.43</v>
      </c>
      <c r="N456" s="31">
        <v>2779.43</v>
      </c>
      <c r="O456" s="31">
        <v>2821.7</v>
      </c>
      <c r="P456" s="30">
        <v>13</v>
      </c>
      <c r="Q456" s="31">
        <v>42.2</v>
      </c>
      <c r="R456" s="31">
        <v>3246.15</v>
      </c>
    </row>
    <row r="457" spans="1:18" ht="22.5" customHeight="1" x14ac:dyDescent="0.2">
      <c r="A457" s="28" t="s">
        <v>343</v>
      </c>
      <c r="B457" s="29">
        <v>384</v>
      </c>
      <c r="C457" s="30">
        <v>8372</v>
      </c>
      <c r="D457" s="31">
        <v>21308</v>
      </c>
      <c r="E457" s="31">
        <v>13409.3</v>
      </c>
      <c r="F457" s="31">
        <v>21354.1</v>
      </c>
      <c r="G457" s="31">
        <v>21357.7</v>
      </c>
      <c r="H457" s="31">
        <v>21382.7</v>
      </c>
      <c r="I457" s="31">
        <v>21422.3</v>
      </c>
      <c r="J457" s="31">
        <v>2545.15</v>
      </c>
      <c r="K457" s="31">
        <v>1601.68</v>
      </c>
      <c r="L457" s="31">
        <v>2550.66</v>
      </c>
      <c r="M457" s="31">
        <v>2551.09</v>
      </c>
      <c r="N457" s="31">
        <v>2554.0700000000002</v>
      </c>
      <c r="O457" s="31">
        <v>2558.8000000000002</v>
      </c>
      <c r="P457" s="30">
        <v>0</v>
      </c>
      <c r="Q457" s="31">
        <v>0</v>
      </c>
      <c r="R457" s="31">
        <v>0</v>
      </c>
    </row>
    <row r="458" spans="1:18" s="42" customFormat="1" ht="33.75" customHeight="1" x14ac:dyDescent="0.2">
      <c r="A458" s="40" t="s">
        <v>344</v>
      </c>
      <c r="B458" s="41">
        <v>385</v>
      </c>
      <c r="C458" s="30">
        <v>300</v>
      </c>
      <c r="D458" s="31">
        <v>928.2</v>
      </c>
      <c r="E458" s="31">
        <v>651.70000000000005</v>
      </c>
      <c r="F458" s="31">
        <v>929.4</v>
      </c>
      <c r="G458" s="31">
        <v>929.4</v>
      </c>
      <c r="H458" s="31">
        <v>932.6</v>
      </c>
      <c r="I458" s="31">
        <v>932.7</v>
      </c>
      <c r="J458" s="31">
        <v>3094</v>
      </c>
      <c r="K458" s="31">
        <v>2172.33</v>
      </c>
      <c r="L458" s="31">
        <v>3098</v>
      </c>
      <c r="M458" s="31">
        <v>3098</v>
      </c>
      <c r="N458" s="31">
        <v>3108.67</v>
      </c>
      <c r="O458" s="31">
        <v>3109</v>
      </c>
      <c r="P458" s="30">
        <v>0</v>
      </c>
      <c r="Q458" s="31">
        <v>0</v>
      </c>
      <c r="R458" s="31">
        <v>0</v>
      </c>
    </row>
    <row r="459" spans="1:18" s="42" customFormat="1" ht="45.75" customHeight="1" x14ac:dyDescent="0.2">
      <c r="A459" s="40" t="s">
        <v>345</v>
      </c>
      <c r="B459" s="41">
        <v>386</v>
      </c>
      <c r="C459" s="30">
        <v>3625</v>
      </c>
      <c r="D459" s="31">
        <v>12351.5</v>
      </c>
      <c r="E459" s="31">
        <v>8889.2000000000007</v>
      </c>
      <c r="F459" s="31">
        <v>12366.8</v>
      </c>
      <c r="G459" s="31">
        <v>12392.4</v>
      </c>
      <c r="H459" s="31">
        <v>12398</v>
      </c>
      <c r="I459" s="31">
        <v>12410.5</v>
      </c>
      <c r="J459" s="31">
        <v>3407.31</v>
      </c>
      <c r="K459" s="31">
        <v>2452.19</v>
      </c>
      <c r="L459" s="31">
        <v>3411.53</v>
      </c>
      <c r="M459" s="31">
        <v>3418.59</v>
      </c>
      <c r="N459" s="31">
        <v>3420.14</v>
      </c>
      <c r="O459" s="31">
        <v>3423.59</v>
      </c>
      <c r="P459" s="30">
        <v>9</v>
      </c>
      <c r="Q459" s="31">
        <v>35.200000000000003</v>
      </c>
      <c r="R459" s="31">
        <v>3911.11</v>
      </c>
    </row>
    <row r="460" spans="1:18" s="42" customFormat="1" ht="43.5" customHeight="1" x14ac:dyDescent="0.2">
      <c r="A460" s="40" t="s">
        <v>346</v>
      </c>
      <c r="B460" s="41">
        <v>387</v>
      </c>
      <c r="C460" s="30">
        <v>1352</v>
      </c>
      <c r="D460" s="31">
        <v>3631.6</v>
      </c>
      <c r="E460" s="31">
        <v>2617.6</v>
      </c>
      <c r="F460" s="31">
        <v>3642.1</v>
      </c>
      <c r="G460" s="31">
        <v>3651.4</v>
      </c>
      <c r="H460" s="31">
        <v>3662</v>
      </c>
      <c r="I460" s="31">
        <v>3665.5</v>
      </c>
      <c r="J460" s="31">
        <v>2686.09</v>
      </c>
      <c r="K460" s="31">
        <v>1936.09</v>
      </c>
      <c r="L460" s="31">
        <v>2693.86</v>
      </c>
      <c r="M460" s="31">
        <v>2700.74</v>
      </c>
      <c r="N460" s="31">
        <v>2708.58</v>
      </c>
      <c r="O460" s="31">
        <v>2711.17</v>
      </c>
      <c r="P460" s="30">
        <v>0</v>
      </c>
      <c r="Q460" s="31">
        <v>0</v>
      </c>
      <c r="R460" s="31">
        <v>0</v>
      </c>
    </row>
    <row r="461" spans="1:18" ht="24.75" customHeight="1" x14ac:dyDescent="0.2">
      <c r="A461" s="100" t="s">
        <v>347</v>
      </c>
      <c r="B461" s="100"/>
      <c r="C461" s="100"/>
      <c r="D461" s="100"/>
      <c r="E461" s="100"/>
      <c r="F461" s="100"/>
      <c r="G461" s="100"/>
      <c r="H461" s="100"/>
      <c r="I461" s="100"/>
      <c r="J461" s="100"/>
      <c r="K461" s="100"/>
      <c r="L461" s="100"/>
      <c r="M461" s="100"/>
      <c r="N461" s="100"/>
      <c r="O461" s="100"/>
      <c r="P461"/>
      <c r="Q461"/>
      <c r="R461"/>
    </row>
    <row r="462" spans="1:18" ht="11.25" customHeight="1" x14ac:dyDescent="0.2">
      <c r="A462" s="28" t="s">
        <v>348</v>
      </c>
      <c r="B462" s="29">
        <v>388</v>
      </c>
      <c r="C462" s="30">
        <v>1</v>
      </c>
      <c r="D462" s="31">
        <v>0.9</v>
      </c>
      <c r="E462" s="31">
        <v>0.4</v>
      </c>
      <c r="F462" s="31">
        <v>1.5</v>
      </c>
      <c r="G462" s="31">
        <v>1.5</v>
      </c>
      <c r="H462" s="31">
        <v>1.5</v>
      </c>
      <c r="I462" s="31">
        <v>1.5</v>
      </c>
      <c r="J462" s="31">
        <v>900</v>
      </c>
      <c r="K462" s="31">
        <v>400</v>
      </c>
      <c r="L462" s="31">
        <v>1497</v>
      </c>
      <c r="M462" s="31">
        <v>1497</v>
      </c>
      <c r="N462" s="31">
        <v>1497</v>
      </c>
      <c r="O462" s="31">
        <v>1497</v>
      </c>
      <c r="P462" s="30">
        <v>0</v>
      </c>
      <c r="Q462" s="31">
        <v>0</v>
      </c>
      <c r="R462" s="31">
        <v>0</v>
      </c>
    </row>
    <row r="463" spans="1:18" ht="16.5" customHeight="1" x14ac:dyDescent="0.2">
      <c r="A463" s="100" t="s">
        <v>349</v>
      </c>
      <c r="B463" s="100"/>
      <c r="C463" s="100"/>
      <c r="D463" s="100"/>
      <c r="E463" s="100"/>
      <c r="F463" s="100"/>
      <c r="G463" s="100"/>
      <c r="H463" s="100"/>
      <c r="I463" s="100"/>
      <c r="J463" s="100"/>
      <c r="K463" s="100"/>
      <c r="L463" s="100"/>
      <c r="M463" s="100"/>
      <c r="N463" s="100"/>
      <c r="O463" s="100"/>
      <c r="P463"/>
      <c r="Q463"/>
      <c r="R463"/>
    </row>
    <row r="464" spans="1:18" ht="11.25" customHeight="1" x14ac:dyDescent="0.2">
      <c r="A464" s="28" t="s">
        <v>348</v>
      </c>
      <c r="B464" s="29">
        <v>389</v>
      </c>
      <c r="C464" s="30">
        <v>2324</v>
      </c>
      <c r="D464" s="31">
        <v>6814.6</v>
      </c>
      <c r="E464" s="31">
        <v>5417.7</v>
      </c>
      <c r="F464" s="31">
        <v>6856.2</v>
      </c>
      <c r="G464" s="31">
        <v>6860.7</v>
      </c>
      <c r="H464" s="31">
        <v>6906.3</v>
      </c>
      <c r="I464" s="31">
        <v>6952.6</v>
      </c>
      <c r="J464" s="31">
        <v>2932.27</v>
      </c>
      <c r="K464" s="31">
        <v>2331.1999999999998</v>
      </c>
      <c r="L464" s="31">
        <v>2950.17</v>
      </c>
      <c r="M464" s="31">
        <v>2952.11</v>
      </c>
      <c r="N464" s="31">
        <v>2971.73</v>
      </c>
      <c r="O464" s="31">
        <v>2991.65</v>
      </c>
      <c r="P464" s="30">
        <v>42</v>
      </c>
      <c r="Q464" s="31">
        <v>167.7</v>
      </c>
      <c r="R464" s="31">
        <v>3992.86</v>
      </c>
    </row>
    <row r="465" spans="1:18" ht="26.45" customHeight="1" x14ac:dyDescent="0.2">
      <c r="A465" s="100" t="s">
        <v>350</v>
      </c>
      <c r="B465" s="100"/>
      <c r="C465" s="100"/>
      <c r="D465" s="100"/>
      <c r="E465" s="100"/>
      <c r="F465" s="100"/>
      <c r="G465" s="100"/>
      <c r="H465" s="100"/>
      <c r="I465" s="100"/>
      <c r="J465" s="100"/>
      <c r="K465" s="100"/>
      <c r="L465" s="100"/>
      <c r="M465" s="100"/>
      <c r="N465" s="100"/>
      <c r="O465" s="100"/>
      <c r="P465"/>
      <c r="Q465"/>
      <c r="R465"/>
    </row>
    <row r="466" spans="1:18" ht="11.25" customHeight="1" x14ac:dyDescent="0.2">
      <c r="A466" s="28" t="s">
        <v>348</v>
      </c>
      <c r="B466" s="29">
        <v>390</v>
      </c>
      <c r="C466" s="30">
        <v>10350</v>
      </c>
      <c r="D466" s="31">
        <v>24121.599999999999</v>
      </c>
      <c r="E466" s="31">
        <v>18699.400000000001</v>
      </c>
      <c r="F466" s="31">
        <v>24132.7</v>
      </c>
      <c r="G466" s="31">
        <v>24148.7</v>
      </c>
      <c r="H466" s="31">
        <v>24163.3</v>
      </c>
      <c r="I466" s="31">
        <v>24232.400000000001</v>
      </c>
      <c r="J466" s="31">
        <v>2330.59</v>
      </c>
      <c r="K466" s="31">
        <v>1806.71</v>
      </c>
      <c r="L466" s="31">
        <v>2331.66</v>
      </c>
      <c r="M466" s="31">
        <v>2333.21</v>
      </c>
      <c r="N466" s="31">
        <v>2334.62</v>
      </c>
      <c r="O466" s="31">
        <v>2341.29</v>
      </c>
      <c r="P466" s="30">
        <v>0</v>
      </c>
      <c r="Q466" s="31">
        <v>0</v>
      </c>
      <c r="R466" s="31">
        <v>0</v>
      </c>
    </row>
    <row r="467" spans="1:18" ht="37.5" customHeight="1" x14ac:dyDescent="0.2">
      <c r="A467" s="28" t="s">
        <v>351</v>
      </c>
      <c r="B467" s="29">
        <v>3901</v>
      </c>
      <c r="C467" s="30">
        <v>0</v>
      </c>
      <c r="D467" s="31">
        <v>0</v>
      </c>
      <c r="E467" s="31">
        <v>0</v>
      </c>
      <c r="F467" s="31">
        <v>0</v>
      </c>
      <c r="G467" s="31">
        <v>0</v>
      </c>
      <c r="H467" s="31">
        <v>0</v>
      </c>
      <c r="I467" s="31">
        <v>0</v>
      </c>
      <c r="J467" s="31">
        <v>0</v>
      </c>
      <c r="K467" s="31">
        <v>0</v>
      </c>
      <c r="L467" s="31">
        <v>0</v>
      </c>
      <c r="M467" s="31">
        <v>0</v>
      </c>
      <c r="N467" s="31">
        <v>0</v>
      </c>
      <c r="O467" s="31">
        <v>0</v>
      </c>
      <c r="P467" s="30">
        <v>0</v>
      </c>
      <c r="Q467" s="31">
        <v>0</v>
      </c>
      <c r="R467" s="31">
        <v>0</v>
      </c>
    </row>
    <row r="468" spans="1:18" ht="17.25" customHeight="1" x14ac:dyDescent="0.2">
      <c r="A468" s="28" t="s">
        <v>352</v>
      </c>
      <c r="B468" s="29">
        <v>391</v>
      </c>
      <c r="C468" s="30">
        <v>0</v>
      </c>
      <c r="D468" s="31">
        <v>0</v>
      </c>
      <c r="E468" s="31">
        <v>0</v>
      </c>
      <c r="F468" s="31">
        <v>0</v>
      </c>
      <c r="G468" s="31">
        <v>0</v>
      </c>
      <c r="H468" s="31">
        <v>0</v>
      </c>
      <c r="I468" s="31">
        <v>0</v>
      </c>
      <c r="J468" s="31">
        <v>0</v>
      </c>
      <c r="K468" s="31">
        <v>0</v>
      </c>
      <c r="L468" s="31">
        <v>0</v>
      </c>
      <c r="M468" s="31">
        <v>0</v>
      </c>
      <c r="N468" s="31">
        <v>0</v>
      </c>
      <c r="O468" s="31">
        <v>0</v>
      </c>
      <c r="P468" s="30">
        <v>0</v>
      </c>
      <c r="Q468" s="31">
        <v>0</v>
      </c>
      <c r="R468" s="31">
        <v>0</v>
      </c>
    </row>
    <row r="469" spans="1:18" ht="36.6" customHeight="1" x14ac:dyDescent="0.2">
      <c r="A469" s="100" t="s">
        <v>353</v>
      </c>
      <c r="B469" s="100"/>
      <c r="C469" s="100"/>
      <c r="D469" s="100"/>
      <c r="E469" s="100"/>
      <c r="F469" s="100"/>
      <c r="G469" s="100"/>
      <c r="H469" s="100"/>
      <c r="I469" s="100"/>
      <c r="J469" s="100"/>
      <c r="K469" s="100"/>
      <c r="L469" s="100"/>
      <c r="M469" s="100"/>
      <c r="N469" s="100"/>
      <c r="O469" s="100"/>
      <c r="P469"/>
      <c r="Q469"/>
      <c r="R469"/>
    </row>
    <row r="470" spans="1:18" ht="11.25" customHeight="1" x14ac:dyDescent="0.2">
      <c r="A470" s="28" t="s">
        <v>348</v>
      </c>
      <c r="B470" s="29">
        <v>396</v>
      </c>
      <c r="C470" s="30">
        <v>3</v>
      </c>
      <c r="D470" s="31">
        <v>24.2</v>
      </c>
      <c r="E470" s="31">
        <v>20.3</v>
      </c>
      <c r="F470" s="31">
        <v>24.2</v>
      </c>
      <c r="G470" s="31">
        <v>24.2</v>
      </c>
      <c r="H470" s="31">
        <v>24.2</v>
      </c>
      <c r="I470" s="31">
        <v>24.2</v>
      </c>
      <c r="J470" s="31">
        <v>8066.67</v>
      </c>
      <c r="K470" s="31">
        <v>6766.67</v>
      </c>
      <c r="L470" s="31">
        <v>8066.67</v>
      </c>
      <c r="M470" s="31">
        <v>8066.67</v>
      </c>
      <c r="N470" s="31">
        <v>8066.67</v>
      </c>
      <c r="O470" s="31">
        <v>8066.67</v>
      </c>
      <c r="P470" s="30">
        <v>0</v>
      </c>
      <c r="Q470" s="31">
        <v>0</v>
      </c>
      <c r="R470" s="31">
        <v>0</v>
      </c>
    </row>
    <row r="471" spans="1:18" ht="24" customHeight="1" x14ac:dyDescent="0.2">
      <c r="A471" s="100" t="s">
        <v>354</v>
      </c>
      <c r="B471" s="100"/>
      <c r="C471" s="100"/>
      <c r="D471" s="100"/>
      <c r="E471" s="100"/>
      <c r="F471" s="100"/>
      <c r="G471" s="100"/>
      <c r="H471" s="100"/>
      <c r="I471" s="100"/>
      <c r="J471" s="100"/>
      <c r="K471" s="100"/>
      <c r="L471" s="100"/>
      <c r="M471" s="100"/>
      <c r="N471" s="100"/>
      <c r="O471" s="100"/>
      <c r="P471"/>
      <c r="Q471"/>
      <c r="R471"/>
    </row>
    <row r="472" spans="1:18" ht="11.25" customHeight="1" x14ac:dyDescent="0.2">
      <c r="A472" s="28" t="s">
        <v>348</v>
      </c>
      <c r="B472" s="29">
        <v>397</v>
      </c>
      <c r="C472" s="30">
        <v>558</v>
      </c>
      <c r="D472" s="31">
        <v>1631.3</v>
      </c>
      <c r="E472" s="31">
        <v>1396.8</v>
      </c>
      <c r="F472" s="31">
        <v>1633.8</v>
      </c>
      <c r="G472" s="31">
        <v>1635.4</v>
      </c>
      <c r="H472" s="31">
        <v>1635.4</v>
      </c>
      <c r="I472" s="31">
        <v>1823.7</v>
      </c>
      <c r="J472" s="31">
        <v>2923.48</v>
      </c>
      <c r="K472" s="31">
        <v>2503.23</v>
      </c>
      <c r="L472" s="31">
        <v>2927.96</v>
      </c>
      <c r="M472" s="31">
        <v>2930.82</v>
      </c>
      <c r="N472" s="31">
        <v>2930.82</v>
      </c>
      <c r="O472" s="31">
        <v>3268.28</v>
      </c>
      <c r="P472" s="30">
        <v>0</v>
      </c>
      <c r="Q472" s="31">
        <v>0</v>
      </c>
      <c r="R472" s="31">
        <v>0</v>
      </c>
    </row>
    <row r="473" spans="1:18" ht="33.75" customHeight="1" x14ac:dyDescent="0.2">
      <c r="A473" s="63" t="s">
        <v>355</v>
      </c>
      <c r="B473" s="29">
        <v>398</v>
      </c>
      <c r="C473" s="30">
        <v>19</v>
      </c>
      <c r="D473" s="45">
        <v>112.2</v>
      </c>
      <c r="E473" s="31">
        <v>85.9</v>
      </c>
      <c r="F473" s="31">
        <v>112.2</v>
      </c>
      <c r="G473" s="31">
        <v>112.5</v>
      </c>
      <c r="H473" s="31">
        <v>112.5</v>
      </c>
      <c r="I473" s="31">
        <v>269.2</v>
      </c>
      <c r="J473" s="31">
        <v>5905.26</v>
      </c>
      <c r="K473" s="31">
        <v>4521.05</v>
      </c>
      <c r="L473" s="31">
        <v>5905.26</v>
      </c>
      <c r="M473" s="31">
        <v>5921.05</v>
      </c>
      <c r="N473" s="31">
        <v>5921.05</v>
      </c>
      <c r="O473" s="31">
        <v>14168.42</v>
      </c>
      <c r="P473" s="30">
        <v>0</v>
      </c>
      <c r="Q473" s="31">
        <v>0</v>
      </c>
      <c r="R473" s="31">
        <v>0</v>
      </c>
    </row>
    <row r="474" spans="1:18" ht="56.25" customHeight="1" x14ac:dyDescent="0.2">
      <c r="A474" s="40" t="s">
        <v>356</v>
      </c>
      <c r="B474" s="29">
        <v>3981</v>
      </c>
      <c r="C474" s="30">
        <v>17</v>
      </c>
      <c r="D474" s="31">
        <v>81.3</v>
      </c>
      <c r="E474" s="31">
        <v>56.4</v>
      </c>
      <c r="F474" s="31">
        <v>81.3</v>
      </c>
      <c r="G474" s="31">
        <v>81.599999999999994</v>
      </c>
      <c r="H474" s="31">
        <v>81.599999999999994</v>
      </c>
      <c r="I474" s="31">
        <v>238.2</v>
      </c>
      <c r="J474" s="31">
        <v>4782.3500000000004</v>
      </c>
      <c r="K474" s="31">
        <v>3317.65</v>
      </c>
      <c r="L474" s="31">
        <v>4782.3500000000004</v>
      </c>
      <c r="M474" s="31">
        <v>4800</v>
      </c>
      <c r="N474" s="31">
        <v>4800</v>
      </c>
      <c r="O474" s="31">
        <v>14011.76</v>
      </c>
      <c r="P474" s="30">
        <v>0</v>
      </c>
      <c r="Q474" s="31">
        <v>0</v>
      </c>
      <c r="R474" s="31">
        <v>0</v>
      </c>
    </row>
    <row r="475" spans="1:18" ht="22.5" customHeight="1" x14ac:dyDescent="0.2">
      <c r="A475" s="100" t="s">
        <v>357</v>
      </c>
      <c r="B475" s="100"/>
      <c r="C475" s="100"/>
      <c r="D475" s="100"/>
      <c r="E475" s="100"/>
      <c r="F475" s="100"/>
      <c r="G475" s="100"/>
      <c r="H475" s="100"/>
      <c r="I475" s="100"/>
      <c r="J475" s="100"/>
      <c r="K475" s="100"/>
      <c r="L475" s="100"/>
      <c r="M475" s="100"/>
      <c r="N475" s="100"/>
      <c r="O475" s="100"/>
      <c r="P475"/>
      <c r="Q475"/>
      <c r="R475"/>
    </row>
    <row r="476" spans="1:18" ht="11.25" customHeight="1" x14ac:dyDescent="0.2">
      <c r="A476" s="28" t="s">
        <v>348</v>
      </c>
      <c r="B476" s="29">
        <v>402</v>
      </c>
      <c r="C476" s="30">
        <v>620</v>
      </c>
      <c r="D476" s="31">
        <v>1607.6</v>
      </c>
      <c r="E476" s="31">
        <v>1178.7</v>
      </c>
      <c r="F476" s="31">
        <v>1609.9</v>
      </c>
      <c r="G476" s="31">
        <v>1610.6</v>
      </c>
      <c r="H476" s="31">
        <v>1619</v>
      </c>
      <c r="I476" s="31">
        <v>1619.7</v>
      </c>
      <c r="J476" s="31">
        <v>2592.9</v>
      </c>
      <c r="K476" s="31">
        <v>1901.13</v>
      </c>
      <c r="L476" s="31">
        <v>2596.61</v>
      </c>
      <c r="M476" s="31">
        <v>2597.7399999999998</v>
      </c>
      <c r="N476" s="31">
        <v>2611.4499999999998</v>
      </c>
      <c r="O476" s="31">
        <v>2612.42</v>
      </c>
      <c r="P476" s="30">
        <v>0</v>
      </c>
      <c r="Q476" s="31">
        <v>0</v>
      </c>
      <c r="R476" s="31">
        <v>0</v>
      </c>
    </row>
    <row r="477" spans="1:18" ht="22.5" customHeight="1" x14ac:dyDescent="0.2">
      <c r="A477" s="63" t="s">
        <v>358</v>
      </c>
      <c r="B477" s="29">
        <v>403</v>
      </c>
      <c r="C477" s="30">
        <v>51</v>
      </c>
      <c r="D477" s="31">
        <v>161.1</v>
      </c>
      <c r="E477" s="31">
        <v>118.1</v>
      </c>
      <c r="F477" s="31">
        <v>161.1</v>
      </c>
      <c r="G477" s="31">
        <v>161.1</v>
      </c>
      <c r="H477" s="31">
        <v>161.1</v>
      </c>
      <c r="I477" s="31">
        <v>161.30000000000001</v>
      </c>
      <c r="J477" s="31">
        <v>3158.82</v>
      </c>
      <c r="K477" s="31">
        <v>2315.69</v>
      </c>
      <c r="L477" s="31">
        <v>3158.82</v>
      </c>
      <c r="M477" s="31">
        <v>3158.82</v>
      </c>
      <c r="N477" s="31">
        <v>3158.82</v>
      </c>
      <c r="O477" s="31">
        <v>3162.75</v>
      </c>
      <c r="P477" s="30">
        <v>0</v>
      </c>
      <c r="Q477" s="31">
        <v>0</v>
      </c>
      <c r="R477" s="31">
        <v>0</v>
      </c>
    </row>
    <row r="478" spans="1:18" ht="11.25" customHeight="1" x14ac:dyDescent="0.2">
      <c r="A478" s="28" t="s">
        <v>359</v>
      </c>
      <c r="B478" s="29">
        <v>404</v>
      </c>
      <c r="C478" s="30">
        <v>569</v>
      </c>
      <c r="D478" s="31">
        <v>1446.5</v>
      </c>
      <c r="E478" s="31">
        <v>1060.5999999999999</v>
      </c>
      <c r="F478" s="31">
        <v>1448.8</v>
      </c>
      <c r="G478" s="31">
        <v>1449.5</v>
      </c>
      <c r="H478" s="31">
        <v>1457.9</v>
      </c>
      <c r="I478" s="31">
        <v>1458.4</v>
      </c>
      <c r="J478" s="31">
        <v>2542.1799999999998</v>
      </c>
      <c r="K478" s="31">
        <v>1863.97</v>
      </c>
      <c r="L478" s="31">
        <v>2546.2199999999998</v>
      </c>
      <c r="M478" s="31">
        <v>2547.4499999999998</v>
      </c>
      <c r="N478" s="31">
        <v>2562.21</v>
      </c>
      <c r="O478" s="31">
        <v>2563.09</v>
      </c>
      <c r="P478" s="30">
        <v>0</v>
      </c>
      <c r="Q478" s="31">
        <v>0</v>
      </c>
      <c r="R478" s="31">
        <v>0</v>
      </c>
    </row>
    <row r="479" spans="1:18" ht="27" customHeight="1" x14ac:dyDescent="0.2">
      <c r="A479" s="100" t="s">
        <v>360</v>
      </c>
      <c r="B479" s="100"/>
      <c r="C479" s="100"/>
      <c r="D479" s="100"/>
      <c r="E479" s="100"/>
      <c r="F479" s="100"/>
      <c r="G479" s="100"/>
      <c r="H479" s="100"/>
      <c r="I479" s="100"/>
      <c r="J479" s="100"/>
      <c r="K479" s="100"/>
      <c r="L479" s="100"/>
      <c r="M479" s="100"/>
      <c r="N479" s="100"/>
      <c r="O479" s="100"/>
      <c r="P479"/>
      <c r="Q479"/>
      <c r="R479"/>
    </row>
    <row r="480" spans="1:18" ht="31.5" customHeight="1" x14ac:dyDescent="0.2">
      <c r="A480" s="28" t="s">
        <v>361</v>
      </c>
      <c r="B480" s="29">
        <v>4041</v>
      </c>
      <c r="C480" s="30">
        <v>154</v>
      </c>
      <c r="D480" s="31">
        <v>433</v>
      </c>
      <c r="E480" s="31">
        <v>298.2</v>
      </c>
      <c r="F480" s="31">
        <v>433.8</v>
      </c>
      <c r="G480" s="31">
        <v>445.42</v>
      </c>
      <c r="H480" s="31">
        <v>445.45</v>
      </c>
      <c r="I480" s="31">
        <v>447.02</v>
      </c>
      <c r="J480" s="31">
        <v>2811.69</v>
      </c>
      <c r="K480" s="31">
        <v>1936.36</v>
      </c>
      <c r="L480" s="31">
        <v>2816.88</v>
      </c>
      <c r="M480" s="31">
        <v>2892.34</v>
      </c>
      <c r="N480" s="31">
        <v>2892.53</v>
      </c>
      <c r="O480" s="31" t="s">
        <v>362</v>
      </c>
      <c r="P480" s="30">
        <v>0</v>
      </c>
      <c r="Q480" s="31">
        <v>0</v>
      </c>
      <c r="R480" s="31">
        <v>0</v>
      </c>
    </row>
    <row r="481" spans="1:18" ht="21" customHeight="1" x14ac:dyDescent="0.2">
      <c r="A481" s="28" t="s">
        <v>363</v>
      </c>
      <c r="B481" s="29">
        <v>4042</v>
      </c>
      <c r="C481" s="30">
        <v>39</v>
      </c>
      <c r="D481" s="31">
        <v>125.1</v>
      </c>
      <c r="E481" s="31">
        <v>92.3</v>
      </c>
      <c r="F481" s="31">
        <v>125.2</v>
      </c>
      <c r="G481" s="31">
        <v>125.2</v>
      </c>
      <c r="H481" s="31">
        <v>125.2</v>
      </c>
      <c r="I481" s="31">
        <v>125.3</v>
      </c>
      <c r="J481" s="31">
        <v>3207.69</v>
      </c>
      <c r="K481" s="31">
        <v>2366.67</v>
      </c>
      <c r="L481" s="31">
        <v>3210.26</v>
      </c>
      <c r="M481" s="31">
        <v>3210.26</v>
      </c>
      <c r="N481" s="31">
        <v>3210.26</v>
      </c>
      <c r="O481" s="31">
        <v>3212.82</v>
      </c>
      <c r="P481" s="30">
        <v>0</v>
      </c>
      <c r="Q481" s="31">
        <v>0</v>
      </c>
      <c r="R481" s="31">
        <v>0</v>
      </c>
    </row>
    <row r="482" spans="1:18" ht="54" customHeight="1" x14ac:dyDescent="0.2">
      <c r="A482" s="28" t="s">
        <v>364</v>
      </c>
      <c r="B482" s="29">
        <v>4043</v>
      </c>
      <c r="C482" s="30">
        <v>12</v>
      </c>
      <c r="D482" s="31">
        <v>45.02</v>
      </c>
      <c r="E482" s="31">
        <v>45.02</v>
      </c>
      <c r="F482" s="31">
        <v>45.02</v>
      </c>
      <c r="G482" s="31">
        <v>45.02</v>
      </c>
      <c r="H482" s="31">
        <v>45.02</v>
      </c>
      <c r="I482" s="31">
        <v>45.02</v>
      </c>
      <c r="J482" s="31">
        <v>2850</v>
      </c>
      <c r="K482" s="31">
        <v>1683.33</v>
      </c>
      <c r="L482" s="31">
        <v>2850</v>
      </c>
      <c r="M482" s="31">
        <v>3751.67</v>
      </c>
      <c r="N482" s="31">
        <v>3751.67</v>
      </c>
      <c r="O482" s="31">
        <v>3751.67</v>
      </c>
      <c r="P482" s="30">
        <v>0</v>
      </c>
      <c r="Q482" s="31">
        <v>0</v>
      </c>
      <c r="R482" s="31">
        <v>0</v>
      </c>
    </row>
    <row r="483" spans="1:18" ht="22.5" customHeight="1" x14ac:dyDescent="0.2">
      <c r="A483" s="63" t="s">
        <v>365</v>
      </c>
      <c r="B483" s="29">
        <v>4044</v>
      </c>
      <c r="C483" s="30">
        <v>0</v>
      </c>
      <c r="D483" s="31">
        <v>0</v>
      </c>
      <c r="E483" s="31">
        <v>0</v>
      </c>
      <c r="F483" s="31">
        <v>0</v>
      </c>
      <c r="G483" s="31">
        <v>0</v>
      </c>
      <c r="H483" s="31">
        <v>0</v>
      </c>
      <c r="I483" s="31">
        <v>0</v>
      </c>
      <c r="J483" s="31">
        <v>0</v>
      </c>
      <c r="K483" s="31">
        <v>0</v>
      </c>
      <c r="L483" s="31">
        <v>0</v>
      </c>
      <c r="M483" s="31">
        <v>0</v>
      </c>
      <c r="N483" s="31">
        <v>0</v>
      </c>
      <c r="O483" s="31">
        <v>0</v>
      </c>
      <c r="P483" s="30">
        <v>0</v>
      </c>
      <c r="Q483" s="31">
        <v>0</v>
      </c>
      <c r="R483" s="31">
        <v>0</v>
      </c>
    </row>
    <row r="484" spans="1:18" ht="11.25" customHeight="1" x14ac:dyDescent="0.2">
      <c r="A484" s="28" t="s">
        <v>366</v>
      </c>
      <c r="B484" s="29">
        <v>4045</v>
      </c>
      <c r="C484" s="30">
        <v>11</v>
      </c>
      <c r="D484" s="31">
        <v>42.32</v>
      </c>
      <c r="E484" s="31">
        <v>42.32</v>
      </c>
      <c r="F484" s="31">
        <v>42.32</v>
      </c>
      <c r="G484" s="31">
        <v>42.32</v>
      </c>
      <c r="H484" s="31">
        <v>42.32</v>
      </c>
      <c r="I484" s="31">
        <v>42.32</v>
      </c>
      <c r="J484" s="31">
        <v>2863.64</v>
      </c>
      <c r="K484" s="31">
        <v>1645.45</v>
      </c>
      <c r="L484" s="31">
        <v>2863.64</v>
      </c>
      <c r="M484" s="31">
        <v>3847.27</v>
      </c>
      <c r="N484" s="31">
        <v>3847.27</v>
      </c>
      <c r="O484" s="31">
        <v>3847.27</v>
      </c>
      <c r="P484" s="30">
        <v>0</v>
      </c>
      <c r="Q484" s="31">
        <v>0</v>
      </c>
      <c r="R484" s="31">
        <v>0</v>
      </c>
    </row>
    <row r="485" spans="1:18" ht="11.25" customHeight="1" x14ac:dyDescent="0.2">
      <c r="A485" s="28" t="s">
        <v>367</v>
      </c>
      <c r="B485" s="29">
        <v>4046</v>
      </c>
      <c r="C485" s="30">
        <v>1</v>
      </c>
      <c r="D485" s="31">
        <v>2.7</v>
      </c>
      <c r="E485" s="31">
        <v>2.7</v>
      </c>
      <c r="F485" s="31">
        <v>2.7</v>
      </c>
      <c r="G485" s="31">
        <v>2.7</v>
      </c>
      <c r="H485" s="31">
        <v>2.7</v>
      </c>
      <c r="I485" s="31">
        <v>2.7</v>
      </c>
      <c r="J485" s="31">
        <v>2700</v>
      </c>
      <c r="K485" s="31">
        <v>2100</v>
      </c>
      <c r="L485" s="31">
        <v>2700</v>
      </c>
      <c r="M485" s="31">
        <v>2700</v>
      </c>
      <c r="N485" s="31">
        <v>2700</v>
      </c>
      <c r="O485" s="31">
        <v>2700</v>
      </c>
      <c r="P485" s="30">
        <v>0</v>
      </c>
      <c r="Q485" s="31">
        <v>0</v>
      </c>
      <c r="R485" s="31">
        <v>0</v>
      </c>
    </row>
    <row r="486" spans="1:18" ht="33.75" customHeight="1" x14ac:dyDescent="0.2">
      <c r="A486" s="28" t="s">
        <v>368</v>
      </c>
      <c r="B486" s="29">
        <v>4047</v>
      </c>
      <c r="C486" s="30">
        <v>76</v>
      </c>
      <c r="D486" s="31">
        <v>195.5</v>
      </c>
      <c r="E486" s="31">
        <v>126.8</v>
      </c>
      <c r="F486" s="31">
        <v>196.1</v>
      </c>
      <c r="G486" s="31">
        <v>196.9</v>
      </c>
      <c r="H486" s="31">
        <v>196.9</v>
      </c>
      <c r="I486" s="31">
        <v>198.4</v>
      </c>
      <c r="J486" s="31">
        <v>2572.37</v>
      </c>
      <c r="K486" s="31">
        <v>1668.42</v>
      </c>
      <c r="L486" s="31">
        <v>2580.2600000000002</v>
      </c>
      <c r="M486" s="31">
        <v>2590.79</v>
      </c>
      <c r="N486" s="31">
        <v>2590.79</v>
      </c>
      <c r="O486" s="31">
        <v>2610.5300000000002</v>
      </c>
      <c r="P486" s="30">
        <v>0</v>
      </c>
      <c r="Q486" s="31">
        <v>0</v>
      </c>
      <c r="R486" s="31">
        <v>0</v>
      </c>
    </row>
    <row r="487" spans="1:18" ht="22.5" customHeight="1" x14ac:dyDescent="0.2">
      <c r="A487" s="36" t="s">
        <v>369</v>
      </c>
      <c r="B487" s="29">
        <v>4048</v>
      </c>
      <c r="C487" s="30">
        <v>0</v>
      </c>
      <c r="D487" s="31">
        <v>0</v>
      </c>
      <c r="E487" s="31">
        <v>0</v>
      </c>
      <c r="F487" s="31">
        <v>0</v>
      </c>
      <c r="G487" s="31">
        <v>0</v>
      </c>
      <c r="H487" s="31">
        <v>0</v>
      </c>
      <c r="I487" s="31">
        <v>0</v>
      </c>
      <c r="J487" s="31">
        <v>0</v>
      </c>
      <c r="K487" s="31">
        <v>0</v>
      </c>
      <c r="L487" s="31">
        <v>0</v>
      </c>
      <c r="M487" s="31">
        <v>0</v>
      </c>
      <c r="N487" s="31">
        <v>0</v>
      </c>
      <c r="O487" s="31">
        <v>0</v>
      </c>
      <c r="P487" s="30">
        <v>0</v>
      </c>
      <c r="Q487" s="31">
        <v>0</v>
      </c>
      <c r="R487" s="31">
        <v>0</v>
      </c>
    </row>
    <row r="488" spans="1:18" ht="11.25" customHeight="1" x14ac:dyDescent="0.2">
      <c r="A488" s="36" t="s">
        <v>370</v>
      </c>
      <c r="B488" s="29">
        <v>4049</v>
      </c>
      <c r="C488" s="30">
        <v>76</v>
      </c>
      <c r="D488" s="31">
        <v>195.5</v>
      </c>
      <c r="E488" s="31">
        <v>126.8</v>
      </c>
      <c r="F488" s="31">
        <v>196.1</v>
      </c>
      <c r="G488" s="31">
        <v>196.9</v>
      </c>
      <c r="H488" s="31">
        <v>196.9</v>
      </c>
      <c r="I488" s="31">
        <v>198.4</v>
      </c>
      <c r="J488" s="31">
        <v>2572.37</v>
      </c>
      <c r="K488" s="31">
        <v>1668.42</v>
      </c>
      <c r="L488" s="31">
        <v>2580.2600000000002</v>
      </c>
      <c r="M488" s="31">
        <v>2590.79</v>
      </c>
      <c r="N488" s="31">
        <v>2590.79</v>
      </c>
      <c r="O488" s="31">
        <v>2610.5300000000002</v>
      </c>
      <c r="P488" s="30">
        <v>0</v>
      </c>
      <c r="Q488" s="31">
        <v>0</v>
      </c>
      <c r="R488" s="31">
        <v>0</v>
      </c>
    </row>
    <row r="489" spans="1:18" ht="22.5" customHeight="1" x14ac:dyDescent="0.2">
      <c r="A489" s="28" t="s">
        <v>371</v>
      </c>
      <c r="B489" s="29">
        <v>40410</v>
      </c>
      <c r="C489" s="30">
        <v>10</v>
      </c>
      <c r="D489" s="31">
        <v>31</v>
      </c>
      <c r="E489" s="31">
        <v>22.6</v>
      </c>
      <c r="F489" s="31">
        <v>31</v>
      </c>
      <c r="G489" s="31">
        <v>31</v>
      </c>
      <c r="H489" s="31">
        <v>31</v>
      </c>
      <c r="I489" s="31">
        <v>31</v>
      </c>
      <c r="J489" s="31">
        <v>3100</v>
      </c>
      <c r="K489" s="31">
        <v>2260</v>
      </c>
      <c r="L489" s="31">
        <v>3100</v>
      </c>
      <c r="M489" s="31">
        <v>3100</v>
      </c>
      <c r="N489" s="31">
        <v>3100</v>
      </c>
      <c r="O489" s="31">
        <v>3100</v>
      </c>
      <c r="P489" s="30">
        <v>0</v>
      </c>
      <c r="Q489" s="31">
        <v>0</v>
      </c>
      <c r="R489" s="31">
        <v>0</v>
      </c>
    </row>
    <row r="490" spans="1:18" ht="22.5" customHeight="1" x14ac:dyDescent="0.2">
      <c r="A490" s="28" t="s">
        <v>372</v>
      </c>
      <c r="B490" s="29">
        <v>40411</v>
      </c>
      <c r="C490" s="30">
        <v>17</v>
      </c>
      <c r="D490" s="31">
        <v>47.2</v>
      </c>
      <c r="E490" s="31">
        <v>36.299999999999997</v>
      </c>
      <c r="F490" s="31">
        <v>47.3</v>
      </c>
      <c r="G490" s="31">
        <v>47.3</v>
      </c>
      <c r="H490" s="31">
        <v>47.3</v>
      </c>
      <c r="I490" s="31">
        <v>47.3</v>
      </c>
      <c r="J490" s="31">
        <v>2776.47</v>
      </c>
      <c r="K490" s="31">
        <v>2135.29</v>
      </c>
      <c r="L490" s="31">
        <v>2782.35</v>
      </c>
      <c r="M490" s="31">
        <v>2782.35</v>
      </c>
      <c r="N490" s="31">
        <v>2782.35</v>
      </c>
      <c r="O490" s="31">
        <v>2782.35</v>
      </c>
      <c r="P490" s="30">
        <v>0</v>
      </c>
      <c r="Q490" s="31">
        <v>0</v>
      </c>
      <c r="R490" s="31">
        <v>0</v>
      </c>
    </row>
    <row r="491" spans="1:18" ht="27" customHeight="1" x14ac:dyDescent="0.2">
      <c r="A491" s="100" t="s">
        <v>373</v>
      </c>
      <c r="B491" s="100"/>
      <c r="C491" s="100"/>
      <c r="D491" s="100"/>
      <c r="E491" s="100"/>
      <c r="F491" s="100"/>
      <c r="G491" s="100"/>
      <c r="H491" s="100"/>
      <c r="I491" s="100"/>
      <c r="J491" s="100"/>
      <c r="K491" s="100"/>
      <c r="L491" s="100"/>
      <c r="M491" s="100"/>
      <c r="N491" s="100"/>
      <c r="O491" s="100"/>
      <c r="P491"/>
      <c r="Q491"/>
      <c r="R491"/>
    </row>
    <row r="492" spans="1:18" ht="11.25" customHeight="1" x14ac:dyDescent="0.2">
      <c r="A492" s="28" t="s">
        <v>374</v>
      </c>
      <c r="B492" s="29">
        <v>40412</v>
      </c>
      <c r="C492" s="30">
        <v>1718</v>
      </c>
      <c r="D492" s="31">
        <v>10190.4</v>
      </c>
      <c r="E492" s="31">
        <v>9411.7999999999993</v>
      </c>
      <c r="F492" s="31">
        <v>10191.1</v>
      </c>
      <c r="G492" s="31">
        <v>10191.1</v>
      </c>
      <c r="H492" s="31">
        <v>13550.7</v>
      </c>
      <c r="I492" s="31">
        <v>13659.9</v>
      </c>
      <c r="J492" s="31">
        <v>5931.49</v>
      </c>
      <c r="K492" s="31">
        <v>5478.41</v>
      </c>
      <c r="L492" s="31">
        <v>5931.96</v>
      </c>
      <c r="M492" s="31">
        <v>5931.96</v>
      </c>
      <c r="N492" s="31">
        <v>7887.49</v>
      </c>
      <c r="O492" s="31">
        <v>7951.05</v>
      </c>
      <c r="P492" s="30">
        <v>1</v>
      </c>
      <c r="Q492" s="31">
        <v>10.1</v>
      </c>
      <c r="R492" s="31">
        <v>10100</v>
      </c>
    </row>
    <row r="493" spans="1:18" ht="45" customHeight="1" x14ac:dyDescent="0.2">
      <c r="A493" s="63" t="s">
        <v>375</v>
      </c>
      <c r="B493" s="29">
        <v>40413</v>
      </c>
      <c r="C493" s="30">
        <v>1685</v>
      </c>
      <c r="D493" s="31">
        <v>10045.6</v>
      </c>
      <c r="E493" s="31">
        <v>9320.7999999999993</v>
      </c>
      <c r="F493" s="31">
        <v>10046.1</v>
      </c>
      <c r="G493" s="31">
        <v>10046.1</v>
      </c>
      <c r="H493" s="31">
        <v>13378.7</v>
      </c>
      <c r="I493" s="31">
        <v>13486.7</v>
      </c>
      <c r="J493" s="31">
        <v>5961.72</v>
      </c>
      <c r="K493" s="31">
        <v>5531.69</v>
      </c>
      <c r="L493" s="31">
        <v>5962.08</v>
      </c>
      <c r="M493" s="31">
        <v>5962.08</v>
      </c>
      <c r="N493" s="31">
        <v>7939.88</v>
      </c>
      <c r="O493" s="31">
        <v>8003.98</v>
      </c>
      <c r="P493" s="30">
        <v>1</v>
      </c>
      <c r="Q493" s="31">
        <v>10.1</v>
      </c>
      <c r="R493" s="31">
        <v>10100</v>
      </c>
    </row>
    <row r="494" spans="1:18" ht="22.5" customHeight="1" x14ac:dyDescent="0.2">
      <c r="A494" s="63" t="s">
        <v>376</v>
      </c>
      <c r="B494" s="29">
        <v>40414</v>
      </c>
      <c r="C494" s="30">
        <v>1279</v>
      </c>
      <c r="D494" s="31">
        <v>8491.2999999999993</v>
      </c>
      <c r="E494" s="31">
        <v>7893</v>
      </c>
      <c r="F494" s="31">
        <v>8491.5</v>
      </c>
      <c r="G494" s="31">
        <v>8491.5</v>
      </c>
      <c r="H494" s="31">
        <v>11448.7</v>
      </c>
      <c r="I494" s="31">
        <v>11530.1</v>
      </c>
      <c r="J494" s="31">
        <v>6639.01</v>
      </c>
      <c r="K494" s="31">
        <v>6171.23</v>
      </c>
      <c r="L494" s="31">
        <v>6639.17</v>
      </c>
      <c r="M494" s="31">
        <v>6639.17</v>
      </c>
      <c r="N494" s="31">
        <v>8951.2900000000009</v>
      </c>
      <c r="O494" s="31">
        <v>9014.93</v>
      </c>
      <c r="P494" s="30">
        <v>1</v>
      </c>
      <c r="Q494" s="31">
        <v>10.1</v>
      </c>
      <c r="R494" s="31">
        <v>10100</v>
      </c>
    </row>
    <row r="495" spans="1:18" ht="11.25" customHeight="1" x14ac:dyDescent="0.2">
      <c r="A495" s="28" t="s">
        <v>377</v>
      </c>
      <c r="B495" s="29">
        <v>40415</v>
      </c>
      <c r="C495" s="30">
        <v>6</v>
      </c>
      <c r="D495" s="31">
        <v>45.6</v>
      </c>
      <c r="E495" s="31">
        <v>41.7</v>
      </c>
      <c r="F495" s="31">
        <v>45.6</v>
      </c>
      <c r="G495" s="31">
        <v>45.6</v>
      </c>
      <c r="H495" s="31">
        <v>55.1</v>
      </c>
      <c r="I495" s="31">
        <v>55.1</v>
      </c>
      <c r="J495" s="31">
        <v>7600</v>
      </c>
      <c r="K495" s="31">
        <v>6950</v>
      </c>
      <c r="L495" s="31">
        <v>7600</v>
      </c>
      <c r="M495" s="31">
        <v>7600</v>
      </c>
      <c r="N495" s="31">
        <v>9183.33</v>
      </c>
      <c r="O495" s="31">
        <v>9183.33</v>
      </c>
      <c r="P495" s="30">
        <v>0</v>
      </c>
      <c r="Q495" s="31">
        <v>0</v>
      </c>
      <c r="R495" s="31">
        <v>0</v>
      </c>
    </row>
    <row r="496" spans="1:18" ht="11.25" customHeight="1" x14ac:dyDescent="0.2">
      <c r="A496" s="28" t="s">
        <v>378</v>
      </c>
      <c r="B496" s="29">
        <v>40416</v>
      </c>
      <c r="C496" s="30">
        <v>400</v>
      </c>
      <c r="D496" s="31">
        <v>1508.7</v>
      </c>
      <c r="E496" s="31">
        <v>1386.1</v>
      </c>
      <c r="F496" s="31">
        <v>1509</v>
      </c>
      <c r="G496" s="31">
        <v>1509</v>
      </c>
      <c r="H496" s="31">
        <v>1874.9</v>
      </c>
      <c r="I496" s="31">
        <v>1901.5</v>
      </c>
      <c r="J496" s="31">
        <v>3771.75</v>
      </c>
      <c r="K496" s="31">
        <v>3465.25</v>
      </c>
      <c r="L496" s="31">
        <v>3772.5</v>
      </c>
      <c r="M496" s="31">
        <v>3772.5</v>
      </c>
      <c r="N496" s="31">
        <v>4687.25</v>
      </c>
      <c r="O496" s="31">
        <v>4753.75</v>
      </c>
      <c r="P496" s="30">
        <v>0</v>
      </c>
      <c r="Q496" s="31">
        <v>0</v>
      </c>
      <c r="R496" s="31">
        <v>0</v>
      </c>
    </row>
    <row r="497" spans="1:18" ht="22.5" customHeight="1" x14ac:dyDescent="0.2">
      <c r="A497" s="28" t="s">
        <v>379</v>
      </c>
      <c r="B497" s="29">
        <v>40417</v>
      </c>
      <c r="C497" s="30">
        <v>33</v>
      </c>
      <c r="D497" s="31">
        <v>144.80000000000001</v>
      </c>
      <c r="E497" s="31">
        <v>91</v>
      </c>
      <c r="F497" s="31">
        <v>145</v>
      </c>
      <c r="G497" s="31">
        <v>145</v>
      </c>
      <c r="H497" s="31">
        <v>172</v>
      </c>
      <c r="I497" s="31">
        <v>173.2</v>
      </c>
      <c r="J497" s="31">
        <v>4384.8500000000004</v>
      </c>
      <c r="K497" s="31">
        <v>2757.58</v>
      </c>
      <c r="L497" s="31">
        <v>4393.9399999999996</v>
      </c>
      <c r="M497" s="31">
        <v>4393.9399999999996</v>
      </c>
      <c r="N497" s="31">
        <v>5212.12</v>
      </c>
      <c r="O497" s="31">
        <v>5248.48</v>
      </c>
      <c r="P497" s="30">
        <v>0</v>
      </c>
      <c r="Q497" s="31">
        <v>0</v>
      </c>
      <c r="R497" s="31">
        <v>0</v>
      </c>
    </row>
    <row r="498" spans="1:18" ht="11.25" customHeight="1" x14ac:dyDescent="0.2">
      <c r="A498" s="28" t="s">
        <v>377</v>
      </c>
      <c r="B498" s="29">
        <v>40418</v>
      </c>
      <c r="C498" s="30">
        <v>4</v>
      </c>
      <c r="D498" s="31">
        <v>7</v>
      </c>
      <c r="E498" s="31">
        <v>5.5</v>
      </c>
      <c r="F498" s="31">
        <v>7</v>
      </c>
      <c r="G498" s="31">
        <v>7</v>
      </c>
      <c r="H498" s="31">
        <v>17.8</v>
      </c>
      <c r="I498" s="31">
        <v>17.8</v>
      </c>
      <c r="J498" s="31">
        <v>1750</v>
      </c>
      <c r="K498" s="31">
        <v>1375</v>
      </c>
      <c r="L498" s="31">
        <v>1750</v>
      </c>
      <c r="M498" s="31">
        <v>1750</v>
      </c>
      <c r="N498" s="31">
        <v>4450</v>
      </c>
      <c r="O498" s="31">
        <v>4450</v>
      </c>
      <c r="P498" s="30">
        <v>0</v>
      </c>
      <c r="Q498" s="31">
        <v>0</v>
      </c>
      <c r="R498" s="31">
        <v>0</v>
      </c>
    </row>
    <row r="499" spans="1:18" ht="11.25" customHeight="1" x14ac:dyDescent="0.2">
      <c r="A499" s="28" t="s">
        <v>378</v>
      </c>
      <c r="B499" s="29">
        <v>40419</v>
      </c>
      <c r="C499" s="30">
        <v>29</v>
      </c>
      <c r="D499" s="31">
        <v>137.80000000000001</v>
      </c>
      <c r="E499" s="31">
        <v>85.5</v>
      </c>
      <c r="F499" s="31">
        <v>138</v>
      </c>
      <c r="G499" s="31">
        <v>138</v>
      </c>
      <c r="H499" s="31">
        <v>154.19999999999999</v>
      </c>
      <c r="I499" s="31">
        <v>155.4</v>
      </c>
      <c r="J499" s="31">
        <v>4751.72</v>
      </c>
      <c r="K499" s="31">
        <v>2948.28</v>
      </c>
      <c r="L499" s="31">
        <v>4758.62</v>
      </c>
      <c r="M499" s="31">
        <v>4758.62</v>
      </c>
      <c r="N499" s="31">
        <v>5317.24</v>
      </c>
      <c r="O499" s="31">
        <v>5358.62</v>
      </c>
      <c r="P499" s="30">
        <v>0</v>
      </c>
      <c r="Q499" s="31">
        <v>0</v>
      </c>
      <c r="R499" s="31">
        <v>0</v>
      </c>
    </row>
    <row r="500" spans="1:18" ht="24" customHeight="1" x14ac:dyDescent="0.2">
      <c r="A500" s="100" t="s">
        <v>380</v>
      </c>
      <c r="B500" s="100"/>
      <c r="C500" s="100"/>
      <c r="D500" s="100"/>
      <c r="E500" s="100"/>
      <c r="F500" s="100"/>
      <c r="G500" s="100"/>
      <c r="H500" s="100"/>
      <c r="I500" s="100"/>
      <c r="J500" s="100"/>
      <c r="K500" s="100"/>
      <c r="L500" s="100"/>
      <c r="M500" s="100"/>
      <c r="N500" s="100"/>
      <c r="O500" s="100"/>
      <c r="P500"/>
      <c r="Q500"/>
      <c r="R500"/>
    </row>
    <row r="501" spans="1:18" ht="31.5" customHeight="1" x14ac:dyDescent="0.2">
      <c r="A501" s="28" t="s">
        <v>381</v>
      </c>
      <c r="B501" s="29">
        <v>405</v>
      </c>
      <c r="C501" s="30">
        <v>18170</v>
      </c>
      <c r="D501" s="31">
        <v>62445</v>
      </c>
      <c r="E501" s="31">
        <v>42538.400000000001</v>
      </c>
      <c r="F501" s="31">
        <v>63215</v>
      </c>
      <c r="G501" s="31">
        <v>63518.7</v>
      </c>
      <c r="H501" s="31">
        <v>63598</v>
      </c>
      <c r="I501" s="31">
        <v>63998.9</v>
      </c>
      <c r="J501" s="31">
        <v>3436.71</v>
      </c>
      <c r="K501" s="31">
        <v>2341.13</v>
      </c>
      <c r="L501" s="31">
        <v>3479.09</v>
      </c>
      <c r="M501" s="31">
        <v>3495.8</v>
      </c>
      <c r="N501" s="31">
        <v>3500.17</v>
      </c>
      <c r="O501" s="31">
        <v>3522.23</v>
      </c>
      <c r="P501" s="30">
        <v>183</v>
      </c>
      <c r="Q501" s="31">
        <v>616</v>
      </c>
      <c r="R501" s="31">
        <v>3366.12</v>
      </c>
    </row>
    <row r="502" spans="1:18" ht="22.5" customHeight="1" x14ac:dyDescent="0.2">
      <c r="A502" s="28" t="s">
        <v>382</v>
      </c>
      <c r="B502" s="29">
        <v>406</v>
      </c>
      <c r="C502" s="30">
        <v>15791</v>
      </c>
      <c r="D502" s="31">
        <v>51487.199999999997</v>
      </c>
      <c r="E502" s="31">
        <v>34398.9</v>
      </c>
      <c r="F502" s="31">
        <v>52122.3</v>
      </c>
      <c r="G502" s="31">
        <v>52296.1</v>
      </c>
      <c r="H502" s="31">
        <v>52354.6</v>
      </c>
      <c r="I502" s="31">
        <v>52706.400000000001</v>
      </c>
      <c r="J502" s="31">
        <v>3260.54</v>
      </c>
      <c r="K502" s="31">
        <v>2178.39</v>
      </c>
      <c r="L502" s="31">
        <v>3300.76</v>
      </c>
      <c r="M502" s="31">
        <v>3311.77</v>
      </c>
      <c r="N502" s="31">
        <v>3315.47</v>
      </c>
      <c r="O502" s="31">
        <v>3337.75</v>
      </c>
      <c r="P502" s="30">
        <v>168</v>
      </c>
      <c r="Q502" s="31">
        <v>572.6</v>
      </c>
      <c r="R502" s="31">
        <v>3408.33</v>
      </c>
    </row>
    <row r="503" spans="1:18" ht="11.25" customHeight="1" x14ac:dyDescent="0.2">
      <c r="A503" s="28" t="s">
        <v>383</v>
      </c>
      <c r="B503" s="29">
        <v>407</v>
      </c>
      <c r="C503" s="30">
        <v>901</v>
      </c>
      <c r="D503" s="31">
        <v>4444.8</v>
      </c>
      <c r="E503" s="31">
        <v>2755.2</v>
      </c>
      <c r="F503" s="31">
        <v>4494.8999999999996</v>
      </c>
      <c r="G503" s="31">
        <v>4619.1000000000004</v>
      </c>
      <c r="H503" s="31">
        <v>4619.3</v>
      </c>
      <c r="I503" s="31">
        <v>4661.1000000000004</v>
      </c>
      <c r="J503" s="31">
        <v>4933.1899999999996</v>
      </c>
      <c r="K503" s="31">
        <v>3057.94</v>
      </c>
      <c r="L503" s="31">
        <v>4988.79</v>
      </c>
      <c r="M503" s="31">
        <v>5126.6400000000003</v>
      </c>
      <c r="N503" s="31">
        <v>5126.8599999999997</v>
      </c>
      <c r="O503" s="31">
        <v>5173.25</v>
      </c>
      <c r="P503" s="30">
        <v>12</v>
      </c>
      <c r="Q503" s="31">
        <v>39.200000000000003</v>
      </c>
      <c r="R503" s="31">
        <v>3266.67</v>
      </c>
    </row>
    <row r="504" spans="1:18" ht="11.25" customHeight="1" x14ac:dyDescent="0.2">
      <c r="A504" s="28" t="s">
        <v>384</v>
      </c>
      <c r="B504" s="29">
        <v>408</v>
      </c>
      <c r="C504" s="30">
        <v>1316</v>
      </c>
      <c r="D504" s="31">
        <v>4857.3</v>
      </c>
      <c r="E504" s="31">
        <v>3856.7</v>
      </c>
      <c r="F504" s="31">
        <v>4940.3999999999996</v>
      </c>
      <c r="G504" s="31">
        <v>4943.8999999999996</v>
      </c>
      <c r="H504" s="31">
        <v>4964.5</v>
      </c>
      <c r="I504" s="31">
        <v>4968.7</v>
      </c>
      <c r="J504" s="31">
        <v>3690.96</v>
      </c>
      <c r="K504" s="31">
        <v>2930.62</v>
      </c>
      <c r="L504" s="31">
        <v>3754.1</v>
      </c>
      <c r="M504" s="31">
        <v>3756.76</v>
      </c>
      <c r="N504" s="31">
        <v>3772.42</v>
      </c>
      <c r="O504" s="31">
        <v>3775.61</v>
      </c>
      <c r="P504" s="30">
        <v>3</v>
      </c>
      <c r="Q504" s="31">
        <v>4.2</v>
      </c>
      <c r="R504" s="31">
        <v>1400</v>
      </c>
    </row>
    <row r="505" spans="1:18" ht="11.25" customHeight="1" x14ac:dyDescent="0.2">
      <c r="A505" s="28" t="s">
        <v>385</v>
      </c>
      <c r="B505" s="29">
        <v>409</v>
      </c>
      <c r="C505" s="30">
        <v>139</v>
      </c>
      <c r="D505" s="31">
        <v>918.7</v>
      </c>
      <c r="E505" s="31">
        <v>800.8</v>
      </c>
      <c r="F505" s="31">
        <v>920.3</v>
      </c>
      <c r="G505" s="31">
        <v>922.5</v>
      </c>
      <c r="H505" s="31">
        <v>922.5</v>
      </c>
      <c r="I505" s="31">
        <v>925.6</v>
      </c>
      <c r="J505" s="31">
        <v>6609.35</v>
      </c>
      <c r="K505" s="31">
        <v>5761.15</v>
      </c>
      <c r="L505" s="31">
        <v>6620.86</v>
      </c>
      <c r="M505" s="31">
        <v>6636.69</v>
      </c>
      <c r="N505" s="31">
        <v>6636.69</v>
      </c>
      <c r="O505" s="31">
        <v>6658.99</v>
      </c>
      <c r="P505" s="30">
        <v>0</v>
      </c>
      <c r="Q505" s="31">
        <v>0</v>
      </c>
      <c r="R505" s="31">
        <v>0</v>
      </c>
    </row>
    <row r="506" spans="1:18" ht="11.25" customHeight="1" x14ac:dyDescent="0.2">
      <c r="A506" s="28" t="s">
        <v>386</v>
      </c>
      <c r="B506" s="29">
        <v>4091</v>
      </c>
      <c r="C506" s="30">
        <v>23</v>
      </c>
      <c r="D506" s="31">
        <v>737</v>
      </c>
      <c r="E506" s="31">
        <v>726.8</v>
      </c>
      <c r="F506" s="31">
        <v>737.1</v>
      </c>
      <c r="G506" s="31">
        <v>737.1</v>
      </c>
      <c r="H506" s="31">
        <v>737.1</v>
      </c>
      <c r="I506" s="31">
        <v>737.1</v>
      </c>
      <c r="J506" s="31">
        <v>32043.48</v>
      </c>
      <c r="K506" s="31">
        <v>31600</v>
      </c>
      <c r="L506" s="31">
        <v>32047.83</v>
      </c>
      <c r="M506" s="31">
        <v>32047.83</v>
      </c>
      <c r="N506" s="31">
        <v>32047.83</v>
      </c>
      <c r="O506" s="31">
        <v>32047.83</v>
      </c>
      <c r="P506" s="30">
        <v>0</v>
      </c>
      <c r="Q506" s="31">
        <v>0</v>
      </c>
      <c r="R506" s="31">
        <v>0</v>
      </c>
    </row>
    <row r="507" spans="1:18" s="42" customFormat="1" ht="55.5" customHeight="1" x14ac:dyDescent="0.2">
      <c r="A507" s="40" t="s">
        <v>387</v>
      </c>
      <c r="B507" s="41">
        <v>410</v>
      </c>
      <c r="C507" s="30">
        <v>1475</v>
      </c>
      <c r="D507" s="31">
        <v>3745.8</v>
      </c>
      <c r="E507" s="31">
        <v>1721.7</v>
      </c>
      <c r="F507" s="31">
        <v>3878.6</v>
      </c>
      <c r="G507" s="31">
        <v>3883</v>
      </c>
      <c r="H507" s="31">
        <v>3886.7</v>
      </c>
      <c r="I507" s="31">
        <v>4068.4</v>
      </c>
      <c r="J507" s="31">
        <v>2539.5300000000002</v>
      </c>
      <c r="K507" s="31">
        <v>1167.25</v>
      </c>
      <c r="L507" s="31">
        <v>2629.56</v>
      </c>
      <c r="M507" s="31">
        <v>2632.54</v>
      </c>
      <c r="N507" s="31">
        <v>2635.05</v>
      </c>
      <c r="O507" s="31">
        <v>2758.24</v>
      </c>
      <c r="P507" s="30">
        <v>14</v>
      </c>
      <c r="Q507" s="31">
        <v>39.6</v>
      </c>
      <c r="R507" s="31">
        <v>2828.57</v>
      </c>
    </row>
    <row r="508" spans="1:18" ht="33.75" customHeight="1" x14ac:dyDescent="0.2">
      <c r="A508" s="28" t="s">
        <v>388</v>
      </c>
      <c r="B508" s="29">
        <v>411</v>
      </c>
      <c r="C508" s="30">
        <v>2799</v>
      </c>
      <c r="D508" s="31">
        <v>16317.3</v>
      </c>
      <c r="E508" s="31">
        <v>9487.4</v>
      </c>
      <c r="F508" s="31">
        <v>16452.7</v>
      </c>
      <c r="G508" s="31">
        <v>16750.400000000001</v>
      </c>
      <c r="H508" s="31">
        <v>16817.2</v>
      </c>
      <c r="I508" s="31">
        <v>16971</v>
      </c>
      <c r="J508" s="31">
        <v>5826.69</v>
      </c>
      <c r="K508" s="31">
        <v>3389.57</v>
      </c>
      <c r="L508" s="31">
        <v>5878.06</v>
      </c>
      <c r="M508" s="31">
        <v>5984.42</v>
      </c>
      <c r="N508" s="31">
        <v>6008.29</v>
      </c>
      <c r="O508" s="31">
        <v>6063.24</v>
      </c>
      <c r="P508" s="30">
        <v>15</v>
      </c>
      <c r="Q508" s="31">
        <v>51.7</v>
      </c>
      <c r="R508" s="31">
        <v>3446.67</v>
      </c>
    </row>
    <row r="509" spans="1:18" ht="33.75" customHeight="1" x14ac:dyDescent="0.2">
      <c r="A509" s="28" t="s">
        <v>389</v>
      </c>
      <c r="B509" s="29">
        <v>412</v>
      </c>
      <c r="C509" s="30">
        <v>53</v>
      </c>
      <c r="D509" s="31">
        <v>136.9</v>
      </c>
      <c r="E509" s="31">
        <v>90.7</v>
      </c>
      <c r="F509" s="31">
        <v>148.5</v>
      </c>
      <c r="G509" s="31">
        <v>148.5</v>
      </c>
      <c r="H509" s="31">
        <v>148.5</v>
      </c>
      <c r="I509" s="31">
        <v>150.1</v>
      </c>
      <c r="J509" s="31">
        <v>2583.02</v>
      </c>
      <c r="K509" s="31">
        <v>1711.32</v>
      </c>
      <c r="L509" s="31">
        <v>2801.89</v>
      </c>
      <c r="M509" s="31">
        <v>2801.89</v>
      </c>
      <c r="N509" s="31">
        <v>2801.89</v>
      </c>
      <c r="O509" s="31">
        <v>2832.08</v>
      </c>
      <c r="P509" s="30">
        <v>1</v>
      </c>
      <c r="Q509" s="31">
        <v>2</v>
      </c>
      <c r="R509" s="31">
        <v>2000</v>
      </c>
    </row>
    <row r="510" spans="1:18" ht="24" customHeight="1" x14ac:dyDescent="0.2">
      <c r="A510" s="28" t="s">
        <v>390</v>
      </c>
      <c r="B510" s="29">
        <v>413</v>
      </c>
      <c r="C510" s="30">
        <v>4</v>
      </c>
      <c r="D510" s="31">
        <v>34.6</v>
      </c>
      <c r="E510" s="31">
        <v>30.2</v>
      </c>
      <c r="F510" s="31">
        <v>34.700000000000003</v>
      </c>
      <c r="G510" s="31">
        <v>34.700000000000003</v>
      </c>
      <c r="H510" s="31">
        <v>34.700000000000003</v>
      </c>
      <c r="I510" s="31">
        <v>34.700000000000003</v>
      </c>
      <c r="J510" s="31">
        <v>8650</v>
      </c>
      <c r="K510" s="31">
        <v>7550</v>
      </c>
      <c r="L510" s="31">
        <v>8675</v>
      </c>
      <c r="M510" s="31">
        <v>8675</v>
      </c>
      <c r="N510" s="31">
        <v>8675</v>
      </c>
      <c r="O510" s="31">
        <v>8675</v>
      </c>
      <c r="P510" s="30">
        <v>0</v>
      </c>
      <c r="Q510" s="31">
        <v>0</v>
      </c>
      <c r="R510" s="31">
        <v>0</v>
      </c>
    </row>
    <row r="511" spans="1:18" ht="24" customHeight="1" x14ac:dyDescent="0.2">
      <c r="A511" s="28" t="s">
        <v>391</v>
      </c>
      <c r="B511" s="29">
        <v>414</v>
      </c>
      <c r="C511" s="30">
        <v>31</v>
      </c>
      <c r="D511" s="31">
        <v>240</v>
      </c>
      <c r="E511" s="31">
        <v>215.3</v>
      </c>
      <c r="F511" s="31">
        <v>240.3</v>
      </c>
      <c r="G511" s="31">
        <v>240.3</v>
      </c>
      <c r="H511" s="31">
        <v>240.3</v>
      </c>
      <c r="I511" s="31">
        <v>240.6</v>
      </c>
      <c r="J511" s="31">
        <v>7741.94</v>
      </c>
      <c r="K511" s="31">
        <v>6945.16</v>
      </c>
      <c r="L511" s="31">
        <v>7751.61</v>
      </c>
      <c r="M511" s="31">
        <v>7751.61</v>
      </c>
      <c r="N511" s="31">
        <v>7751.61</v>
      </c>
      <c r="O511" s="31">
        <v>7761.29</v>
      </c>
      <c r="P511" s="30">
        <v>0</v>
      </c>
      <c r="Q511" s="31">
        <v>0</v>
      </c>
      <c r="R511" s="31">
        <v>0</v>
      </c>
    </row>
    <row r="512" spans="1:18" ht="45" customHeight="1" x14ac:dyDescent="0.2">
      <c r="A512" s="28" t="s">
        <v>392</v>
      </c>
      <c r="B512" s="29">
        <v>415</v>
      </c>
      <c r="C512" s="30">
        <v>8751</v>
      </c>
      <c r="D512" s="31">
        <v>30145.7</v>
      </c>
      <c r="E512" s="31">
        <v>25946.2</v>
      </c>
      <c r="F512" s="31">
        <v>30145.7</v>
      </c>
      <c r="G512" s="31">
        <v>30145.7</v>
      </c>
      <c r="H512" s="31">
        <v>30145.7</v>
      </c>
      <c r="I512" s="31">
        <v>30165.7</v>
      </c>
      <c r="J512" s="31">
        <v>3444.83</v>
      </c>
      <c r="K512" s="31">
        <v>2964.94</v>
      </c>
      <c r="L512" s="31">
        <v>3444.83</v>
      </c>
      <c r="M512" s="31">
        <v>3444.83</v>
      </c>
      <c r="N512" s="31">
        <v>3444.83</v>
      </c>
      <c r="O512" s="31">
        <v>3447.11</v>
      </c>
      <c r="P512" s="30">
        <v>45</v>
      </c>
      <c r="Q512" s="31">
        <v>281.7</v>
      </c>
      <c r="R512" s="31">
        <v>6260</v>
      </c>
    </row>
    <row r="513" spans="1:18" ht="30" customHeight="1" x14ac:dyDescent="0.2">
      <c r="A513" s="28" t="s">
        <v>393</v>
      </c>
      <c r="B513" s="29">
        <v>416</v>
      </c>
      <c r="C513" s="30">
        <v>522</v>
      </c>
      <c r="D513" s="31">
        <v>2244.1999999999998</v>
      </c>
      <c r="E513" s="31">
        <v>1907.5</v>
      </c>
      <c r="F513" s="31">
        <v>2244.3000000000002</v>
      </c>
      <c r="G513" s="31">
        <v>2245.6</v>
      </c>
      <c r="H513" s="31">
        <v>2251</v>
      </c>
      <c r="I513" s="31">
        <v>2291.6999999999998</v>
      </c>
      <c r="J513" s="31">
        <v>4299.2299999999996</v>
      </c>
      <c r="K513" s="31">
        <v>3654.21</v>
      </c>
      <c r="L513" s="31">
        <v>4299.43</v>
      </c>
      <c r="M513" s="31">
        <v>4301.92</v>
      </c>
      <c r="N513" s="31">
        <v>4312.26</v>
      </c>
      <c r="O513" s="31">
        <v>4390.2299999999996</v>
      </c>
      <c r="P513" s="30">
        <v>9</v>
      </c>
      <c r="Q513" s="31">
        <v>35.200000000000003</v>
      </c>
      <c r="R513" s="31">
        <v>3911.11</v>
      </c>
    </row>
    <row r="514" spans="1:18" ht="22.5" customHeight="1" x14ac:dyDescent="0.2">
      <c r="A514" s="28" t="s">
        <v>394</v>
      </c>
      <c r="B514" s="29">
        <v>417</v>
      </c>
      <c r="C514" s="30">
        <v>4526</v>
      </c>
      <c r="D514" s="31">
        <v>9537.5</v>
      </c>
      <c r="E514" s="31">
        <v>3102.6</v>
      </c>
      <c r="F514" s="31">
        <v>10026.1</v>
      </c>
      <c r="G514" s="31">
        <v>10026.4</v>
      </c>
      <c r="H514" s="31">
        <v>10029.799999999999</v>
      </c>
      <c r="I514" s="31">
        <v>10032.6</v>
      </c>
      <c r="J514" s="31">
        <v>2107.27</v>
      </c>
      <c r="K514" s="31">
        <v>685.51</v>
      </c>
      <c r="L514" s="31">
        <v>2215.2199999999998</v>
      </c>
      <c r="M514" s="31">
        <v>2215.29</v>
      </c>
      <c r="N514" s="31">
        <v>2216.04</v>
      </c>
      <c r="O514" s="31">
        <v>2216.66</v>
      </c>
      <c r="P514" s="30">
        <v>99</v>
      </c>
      <c r="Q514" s="31">
        <v>205.8</v>
      </c>
      <c r="R514" s="31">
        <v>2078.79</v>
      </c>
    </row>
    <row r="515" spans="1:18" ht="22.5" customHeight="1" x14ac:dyDescent="0.2">
      <c r="A515" s="28" t="s">
        <v>395</v>
      </c>
      <c r="B515" s="29">
        <v>418</v>
      </c>
      <c r="C515" s="30">
        <v>9</v>
      </c>
      <c r="D515" s="31">
        <v>43</v>
      </c>
      <c r="E515" s="31">
        <v>36.799999999999997</v>
      </c>
      <c r="F515" s="31">
        <v>44.1</v>
      </c>
      <c r="G515" s="31">
        <v>44.1</v>
      </c>
      <c r="H515" s="31">
        <v>44.1</v>
      </c>
      <c r="I515" s="31">
        <v>44.1</v>
      </c>
      <c r="J515" s="31">
        <v>4777.78</v>
      </c>
      <c r="K515" s="31">
        <v>4088.89</v>
      </c>
      <c r="L515" s="31">
        <v>4900</v>
      </c>
      <c r="M515" s="31">
        <v>4900</v>
      </c>
      <c r="N515" s="31">
        <v>4900</v>
      </c>
      <c r="O515" s="31">
        <v>4900</v>
      </c>
      <c r="P515" s="30">
        <v>0</v>
      </c>
      <c r="Q515" s="31">
        <v>0</v>
      </c>
      <c r="R515" s="31">
        <v>0</v>
      </c>
    </row>
    <row r="516" spans="1:18" ht="22.5" customHeight="1" x14ac:dyDescent="0.2">
      <c r="A516" s="28" t="s">
        <v>396</v>
      </c>
      <c r="B516" s="29">
        <v>419</v>
      </c>
      <c r="C516" s="30">
        <v>2305</v>
      </c>
      <c r="D516" s="31">
        <v>10891.4</v>
      </c>
      <c r="E516" s="31">
        <v>9032.2999999999993</v>
      </c>
      <c r="F516" s="31">
        <v>11102.4</v>
      </c>
      <c r="G516" s="31">
        <v>11153.2</v>
      </c>
      <c r="H516" s="31">
        <v>11158</v>
      </c>
      <c r="I516" s="31">
        <v>11261</v>
      </c>
      <c r="J516" s="31">
        <v>4725.12</v>
      </c>
      <c r="K516" s="31">
        <v>3918.57</v>
      </c>
      <c r="L516" s="31">
        <v>4816.66</v>
      </c>
      <c r="M516" s="31">
        <v>4838.7</v>
      </c>
      <c r="N516" s="31">
        <v>4840.78</v>
      </c>
      <c r="O516" s="31">
        <v>4885.47</v>
      </c>
      <c r="P516" s="30">
        <v>77</v>
      </c>
      <c r="Q516" s="31">
        <v>361.3</v>
      </c>
      <c r="R516" s="31">
        <v>4692.21</v>
      </c>
    </row>
    <row r="517" spans="1:18" ht="24" customHeight="1" x14ac:dyDescent="0.2">
      <c r="A517" s="100" t="s">
        <v>397</v>
      </c>
      <c r="B517" s="100"/>
      <c r="C517" s="100"/>
      <c r="D517" s="100"/>
      <c r="E517" s="100"/>
      <c r="F517" s="100"/>
      <c r="G517" s="100"/>
      <c r="H517" s="100"/>
      <c r="I517" s="100"/>
      <c r="J517" s="100"/>
      <c r="K517" s="100"/>
      <c r="L517" s="100"/>
      <c r="M517" s="100"/>
      <c r="N517" s="100"/>
      <c r="O517" s="100"/>
      <c r="P517"/>
      <c r="Q517"/>
      <c r="R517"/>
    </row>
    <row r="518" spans="1:18" ht="22.5" customHeight="1" x14ac:dyDescent="0.2">
      <c r="A518" s="28" t="s">
        <v>398</v>
      </c>
      <c r="B518" s="29">
        <v>420</v>
      </c>
      <c r="C518" s="30">
        <v>470</v>
      </c>
      <c r="D518" s="31">
        <v>3199.5</v>
      </c>
      <c r="E518" s="31">
        <v>1770.9</v>
      </c>
      <c r="F518" s="31">
        <v>3199.5</v>
      </c>
      <c r="G518" s="31">
        <v>3281.5</v>
      </c>
      <c r="H518" s="31">
        <v>3281.5</v>
      </c>
      <c r="I518" s="31">
        <v>3314</v>
      </c>
      <c r="J518" s="31">
        <v>6807.45</v>
      </c>
      <c r="K518" s="31">
        <v>3767.87</v>
      </c>
      <c r="L518" s="31">
        <v>6807.45</v>
      </c>
      <c r="M518" s="31">
        <v>6981.91</v>
      </c>
      <c r="N518" s="31">
        <v>6981.91</v>
      </c>
      <c r="O518" s="31">
        <v>7051.06</v>
      </c>
      <c r="P518" s="30">
        <v>0</v>
      </c>
      <c r="Q518" s="31">
        <v>0</v>
      </c>
      <c r="R518" s="31">
        <v>0</v>
      </c>
    </row>
    <row r="519" spans="1:18" ht="24.6" customHeight="1" x14ac:dyDescent="0.2">
      <c r="A519" s="100" t="s">
        <v>399</v>
      </c>
      <c r="B519" s="100"/>
      <c r="C519" s="100"/>
      <c r="D519" s="100"/>
      <c r="E519" s="100"/>
      <c r="F519" s="100"/>
      <c r="G519" s="100"/>
      <c r="H519" s="100"/>
      <c r="I519" s="100"/>
      <c r="J519" s="100"/>
      <c r="K519" s="100"/>
      <c r="L519" s="100"/>
      <c r="M519" s="100"/>
      <c r="N519" s="100"/>
      <c r="O519" s="100"/>
      <c r="P519"/>
      <c r="Q519"/>
      <c r="R519"/>
    </row>
    <row r="520" spans="1:18" ht="13.5" customHeight="1" x14ac:dyDescent="0.2">
      <c r="A520" s="28" t="s">
        <v>348</v>
      </c>
      <c r="B520" s="29">
        <v>421</v>
      </c>
      <c r="C520" s="30">
        <v>129219</v>
      </c>
      <c r="D520" s="31">
        <v>349076</v>
      </c>
      <c r="E520" s="31">
        <v>272867.7</v>
      </c>
      <c r="F520" s="31">
        <v>350106.1</v>
      </c>
      <c r="G520" s="31">
        <v>350132.2</v>
      </c>
      <c r="H520" s="31">
        <v>350569.8</v>
      </c>
      <c r="I520" s="31">
        <v>350997.1</v>
      </c>
      <c r="J520" s="31">
        <v>2701.43</v>
      </c>
      <c r="K520" s="31">
        <v>2111.67</v>
      </c>
      <c r="L520" s="31">
        <v>2709.6</v>
      </c>
      <c r="M520" s="31">
        <v>2709.81</v>
      </c>
      <c r="N520" s="31">
        <v>2712.99</v>
      </c>
      <c r="O520" s="31">
        <v>2716.3</v>
      </c>
      <c r="P520" s="30">
        <v>9</v>
      </c>
      <c r="Q520" s="31">
        <v>20.399999999999999</v>
      </c>
      <c r="R520" s="31">
        <v>2266.67</v>
      </c>
    </row>
    <row r="521" spans="1:18" ht="15.75" customHeight="1" x14ac:dyDescent="0.2">
      <c r="A521" s="100" t="s">
        <v>400</v>
      </c>
      <c r="B521" s="100"/>
      <c r="C521" s="100"/>
      <c r="D521" s="100"/>
      <c r="E521" s="100"/>
      <c r="F521" s="100"/>
      <c r="G521" s="100"/>
      <c r="H521" s="100"/>
      <c r="I521" s="100"/>
      <c r="J521" s="100"/>
      <c r="K521" s="100"/>
      <c r="L521" s="100"/>
      <c r="M521" s="100"/>
      <c r="N521" s="100"/>
      <c r="O521" s="100"/>
      <c r="P521"/>
      <c r="Q521"/>
      <c r="R521"/>
    </row>
    <row r="522" spans="1:18" ht="11.25" customHeight="1" x14ac:dyDescent="0.2">
      <c r="A522" s="28" t="s">
        <v>348</v>
      </c>
      <c r="B522" s="29">
        <v>425</v>
      </c>
      <c r="C522" s="30">
        <v>0</v>
      </c>
      <c r="D522" s="31">
        <v>0</v>
      </c>
      <c r="E522" s="31">
        <v>0</v>
      </c>
      <c r="F522" s="31">
        <v>0</v>
      </c>
      <c r="G522" s="31">
        <v>0</v>
      </c>
      <c r="H522" s="31">
        <v>0</v>
      </c>
      <c r="I522" s="31">
        <v>0</v>
      </c>
      <c r="J522" s="31">
        <v>0</v>
      </c>
      <c r="K522" s="31">
        <v>0</v>
      </c>
      <c r="L522" s="31">
        <v>0</v>
      </c>
      <c r="M522" s="31">
        <v>0</v>
      </c>
      <c r="N522" s="31">
        <v>0</v>
      </c>
      <c r="O522" s="31">
        <v>0</v>
      </c>
      <c r="P522" s="30">
        <v>0</v>
      </c>
      <c r="Q522" s="31">
        <v>0</v>
      </c>
      <c r="R522" s="31">
        <v>0</v>
      </c>
    </row>
    <row r="523" spans="1:18" ht="35.85" customHeight="1" x14ac:dyDescent="0.2">
      <c r="A523" s="100" t="s">
        <v>401</v>
      </c>
      <c r="B523" s="100"/>
      <c r="C523" s="100"/>
      <c r="D523" s="100"/>
      <c r="E523" s="100"/>
      <c r="F523" s="100"/>
      <c r="G523" s="100"/>
      <c r="H523" s="100"/>
      <c r="I523" s="100"/>
      <c r="J523" s="100"/>
      <c r="K523" s="100"/>
      <c r="L523" s="100"/>
      <c r="M523" s="100"/>
      <c r="N523" s="100"/>
      <c r="O523" s="100"/>
      <c r="P523"/>
      <c r="Q523"/>
      <c r="R523"/>
    </row>
    <row r="524" spans="1:18" ht="11.25" customHeight="1" x14ac:dyDescent="0.2">
      <c r="A524" s="28" t="s">
        <v>402</v>
      </c>
      <c r="B524" s="29">
        <v>426</v>
      </c>
      <c r="C524" s="30">
        <v>0</v>
      </c>
      <c r="D524" s="31">
        <v>0</v>
      </c>
      <c r="E524" s="31">
        <v>0</v>
      </c>
      <c r="F524" s="31">
        <v>0</v>
      </c>
      <c r="G524" s="31">
        <v>0</v>
      </c>
      <c r="H524" s="31">
        <v>0</v>
      </c>
      <c r="I524" s="31">
        <v>0</v>
      </c>
      <c r="J524" s="31">
        <v>0</v>
      </c>
      <c r="K524" s="31">
        <v>0</v>
      </c>
      <c r="L524" s="31">
        <v>0</v>
      </c>
      <c r="M524" s="31">
        <v>0</v>
      </c>
      <c r="N524" s="31">
        <v>0</v>
      </c>
      <c r="O524" s="31">
        <v>0</v>
      </c>
      <c r="P524" s="30">
        <v>0</v>
      </c>
      <c r="Q524" s="31">
        <v>0</v>
      </c>
      <c r="R524" s="31">
        <v>0</v>
      </c>
    </row>
    <row r="525" spans="1:18" ht="11.25" customHeight="1" x14ac:dyDescent="0.2">
      <c r="A525" s="28" t="s">
        <v>403</v>
      </c>
      <c r="B525" s="29">
        <v>4261</v>
      </c>
      <c r="C525" s="30">
        <v>0</v>
      </c>
      <c r="D525" s="31">
        <v>0</v>
      </c>
      <c r="E525" s="31">
        <v>0</v>
      </c>
      <c r="F525" s="31">
        <v>0</v>
      </c>
      <c r="G525" s="31">
        <v>0</v>
      </c>
      <c r="H525" s="31">
        <v>0</v>
      </c>
      <c r="I525" s="31">
        <v>0</v>
      </c>
      <c r="J525" s="31">
        <v>0</v>
      </c>
      <c r="K525" s="31">
        <v>0</v>
      </c>
      <c r="L525" s="31">
        <v>0</v>
      </c>
      <c r="M525" s="31">
        <v>0</v>
      </c>
      <c r="N525" s="31">
        <v>0</v>
      </c>
      <c r="O525" s="31">
        <v>0</v>
      </c>
      <c r="P525" s="30">
        <v>0</v>
      </c>
      <c r="Q525" s="31">
        <v>0</v>
      </c>
      <c r="R525" s="31">
        <v>0</v>
      </c>
    </row>
    <row r="526" spans="1:18" ht="11.25" customHeight="1" x14ac:dyDescent="0.2">
      <c r="A526" s="28" t="s">
        <v>404</v>
      </c>
      <c r="B526" s="29">
        <v>4262</v>
      </c>
      <c r="C526" s="30">
        <v>0</v>
      </c>
      <c r="D526" s="31">
        <v>0</v>
      </c>
      <c r="E526" s="31">
        <v>0</v>
      </c>
      <c r="F526" s="31">
        <v>0</v>
      </c>
      <c r="G526" s="31">
        <v>0</v>
      </c>
      <c r="H526" s="31">
        <v>0</v>
      </c>
      <c r="I526" s="31">
        <v>0</v>
      </c>
      <c r="J526" s="31">
        <v>0</v>
      </c>
      <c r="K526" s="31">
        <v>0</v>
      </c>
      <c r="L526" s="31">
        <v>0</v>
      </c>
      <c r="M526" s="31">
        <v>0</v>
      </c>
      <c r="N526" s="31">
        <v>0</v>
      </c>
      <c r="O526" s="31">
        <v>0</v>
      </c>
      <c r="P526" s="30">
        <v>0</v>
      </c>
      <c r="Q526" s="31">
        <v>0</v>
      </c>
      <c r="R526" s="31">
        <v>0</v>
      </c>
    </row>
    <row r="527" spans="1:18" ht="11.25" customHeight="1" x14ac:dyDescent="0.2">
      <c r="A527" s="28" t="s">
        <v>405</v>
      </c>
      <c r="B527" s="29">
        <v>4263</v>
      </c>
      <c r="C527" s="30">
        <v>0</v>
      </c>
      <c r="D527" s="31">
        <v>0</v>
      </c>
      <c r="E527" s="31">
        <v>0</v>
      </c>
      <c r="F527" s="31">
        <v>0</v>
      </c>
      <c r="G527" s="31">
        <v>0</v>
      </c>
      <c r="H527" s="31">
        <v>0</v>
      </c>
      <c r="I527" s="31">
        <v>0</v>
      </c>
      <c r="J527" s="31">
        <v>0</v>
      </c>
      <c r="K527" s="31">
        <v>0</v>
      </c>
      <c r="L527" s="31">
        <v>0</v>
      </c>
      <c r="M527" s="31">
        <v>0</v>
      </c>
      <c r="N527" s="31">
        <v>0</v>
      </c>
      <c r="O527" s="31">
        <v>0</v>
      </c>
      <c r="P527" s="30">
        <v>0</v>
      </c>
      <c r="Q527" s="31">
        <v>0</v>
      </c>
      <c r="R527" s="31">
        <v>0</v>
      </c>
    </row>
    <row r="528" spans="1:18" ht="14.25" customHeight="1" x14ac:dyDescent="0.2">
      <c r="A528" s="28" t="s">
        <v>406</v>
      </c>
      <c r="B528" s="29"/>
      <c r="C528" s="30">
        <v>0</v>
      </c>
      <c r="D528" s="31">
        <v>0</v>
      </c>
      <c r="E528" s="31">
        <v>0</v>
      </c>
      <c r="F528" s="31">
        <v>0</v>
      </c>
      <c r="G528" s="31">
        <v>0</v>
      </c>
      <c r="H528" s="31">
        <v>0</v>
      </c>
      <c r="I528" s="31">
        <v>0</v>
      </c>
      <c r="J528" s="31">
        <v>0</v>
      </c>
      <c r="K528" s="31">
        <v>0</v>
      </c>
      <c r="L528" s="31">
        <v>0</v>
      </c>
      <c r="M528" s="31">
        <v>0</v>
      </c>
      <c r="N528" s="31">
        <v>0</v>
      </c>
      <c r="O528" s="31">
        <v>0</v>
      </c>
      <c r="P528"/>
      <c r="Q528"/>
      <c r="R528"/>
    </row>
    <row r="529" spans="1:18" ht="45.75" customHeight="1" x14ac:dyDescent="0.2">
      <c r="A529" s="28" t="s">
        <v>407</v>
      </c>
      <c r="B529" s="29">
        <v>427</v>
      </c>
      <c r="C529" s="30">
        <v>121510</v>
      </c>
      <c r="D529" s="31">
        <v>221080.04</v>
      </c>
      <c r="E529" s="31">
        <v>166951.1</v>
      </c>
      <c r="F529" s="31">
        <v>257039.6</v>
      </c>
      <c r="G529" s="31">
        <v>259089.3</v>
      </c>
      <c r="H529" s="31">
        <v>259716.9</v>
      </c>
      <c r="I529" s="31">
        <v>261625.4</v>
      </c>
      <c r="J529" s="31">
        <v>1795.86</v>
      </c>
      <c r="K529" s="31">
        <v>1355.19</v>
      </c>
      <c r="L529" s="31">
        <v>2091.8000000000002</v>
      </c>
      <c r="M529" s="31">
        <v>2107.34</v>
      </c>
      <c r="N529" s="31">
        <v>2112.5300000000002</v>
      </c>
      <c r="O529" s="31">
        <v>2153.11</v>
      </c>
      <c r="P529" s="30">
        <v>3972</v>
      </c>
      <c r="Q529" s="31">
        <v>7572.6</v>
      </c>
      <c r="R529" s="31">
        <v>1906.5</v>
      </c>
    </row>
    <row r="530" spans="1:18" ht="22.5" customHeight="1" x14ac:dyDescent="0.2">
      <c r="A530" s="28" t="s">
        <v>408</v>
      </c>
      <c r="B530" s="29">
        <v>428</v>
      </c>
      <c r="C530" s="30">
        <v>47</v>
      </c>
      <c r="D530" s="31">
        <v>154.6</v>
      </c>
      <c r="E530" s="31">
        <v>71.599999999999994</v>
      </c>
      <c r="F530" s="31">
        <v>155.1</v>
      </c>
      <c r="G530" s="31">
        <v>155.9</v>
      </c>
      <c r="H530" s="31">
        <v>155.9</v>
      </c>
      <c r="I530" s="31">
        <v>156.30000000000001</v>
      </c>
      <c r="J530" s="31">
        <v>3289.36</v>
      </c>
      <c r="K530" s="31">
        <v>1523.4</v>
      </c>
      <c r="L530" s="31">
        <v>3300</v>
      </c>
      <c r="M530" s="31">
        <v>3317.02</v>
      </c>
      <c r="N530" s="31">
        <v>3317.02</v>
      </c>
      <c r="O530" s="31">
        <v>3325.53</v>
      </c>
      <c r="P530" s="30">
        <v>0</v>
      </c>
      <c r="Q530" s="31">
        <v>0</v>
      </c>
      <c r="R530" s="31">
        <v>0</v>
      </c>
    </row>
    <row r="531" spans="1:18" ht="22.5" customHeight="1" x14ac:dyDescent="0.2">
      <c r="A531" s="28" t="s">
        <v>409</v>
      </c>
      <c r="B531" s="29">
        <v>4281</v>
      </c>
      <c r="C531" s="30">
        <v>29</v>
      </c>
      <c r="D531" s="31">
        <v>110.9</v>
      </c>
      <c r="E531" s="31">
        <v>52.7</v>
      </c>
      <c r="F531" s="31">
        <v>110.9</v>
      </c>
      <c r="G531" s="31">
        <v>110.9</v>
      </c>
      <c r="H531" s="31">
        <v>110.9</v>
      </c>
      <c r="I531" s="31">
        <v>111.1</v>
      </c>
      <c r="J531" s="31">
        <v>3824.14</v>
      </c>
      <c r="K531" s="31">
        <v>1817.24</v>
      </c>
      <c r="L531" s="31">
        <v>3824.14</v>
      </c>
      <c r="M531" s="31">
        <v>3824.14</v>
      </c>
      <c r="N531" s="31">
        <v>3824.14</v>
      </c>
      <c r="O531" s="31">
        <v>3831.03</v>
      </c>
      <c r="P531" s="30">
        <v>0</v>
      </c>
      <c r="Q531" s="31">
        <v>0</v>
      </c>
      <c r="R531" s="31">
        <v>0</v>
      </c>
    </row>
    <row r="532" spans="1:18" ht="29.85" customHeight="1" x14ac:dyDescent="0.2">
      <c r="A532" s="28" t="s">
        <v>410</v>
      </c>
      <c r="B532" s="29">
        <v>4282</v>
      </c>
      <c r="C532" s="30">
        <v>6</v>
      </c>
      <c r="D532" s="31">
        <v>12.6</v>
      </c>
      <c r="E532" s="31">
        <v>4.5</v>
      </c>
      <c r="F532" s="31">
        <v>12.6</v>
      </c>
      <c r="G532" s="31">
        <v>13.4</v>
      </c>
      <c r="H532" s="31">
        <v>13.4</v>
      </c>
      <c r="I532" s="31">
        <v>13.5</v>
      </c>
      <c r="J532" s="31">
        <v>2100</v>
      </c>
      <c r="K532" s="31">
        <v>750</v>
      </c>
      <c r="L532" s="31">
        <v>2100</v>
      </c>
      <c r="M532" s="31">
        <v>2233.33</v>
      </c>
      <c r="N532" s="31">
        <v>2233.33</v>
      </c>
      <c r="O532" s="31">
        <v>2250</v>
      </c>
      <c r="P532" s="30">
        <v>0</v>
      </c>
      <c r="Q532" s="31">
        <v>0</v>
      </c>
      <c r="R532" s="31">
        <v>0</v>
      </c>
    </row>
    <row r="533" spans="1:18" ht="33.950000000000003" customHeight="1" x14ac:dyDescent="0.2">
      <c r="A533" s="28" t="s">
        <v>411</v>
      </c>
      <c r="B533" s="29">
        <v>429</v>
      </c>
      <c r="C533" s="30">
        <v>626</v>
      </c>
      <c r="D533" s="31">
        <v>3105.3</v>
      </c>
      <c r="E533" s="31">
        <v>2596.8000000000002</v>
      </c>
      <c r="F533" s="31">
        <v>3105.3</v>
      </c>
      <c r="G533" s="31">
        <v>3305.1</v>
      </c>
      <c r="H533" s="31">
        <v>3305.1</v>
      </c>
      <c r="I533" s="31">
        <v>3343</v>
      </c>
      <c r="J533" s="31">
        <v>4960.54</v>
      </c>
      <c r="K533" s="31">
        <v>4148.3999999999996</v>
      </c>
      <c r="L533" s="31">
        <v>4960.54</v>
      </c>
      <c r="M533" s="31">
        <v>5279.71</v>
      </c>
      <c r="N533" s="31">
        <v>5279.71</v>
      </c>
      <c r="O533" s="31">
        <v>5340.26</v>
      </c>
      <c r="P533" s="30">
        <v>0</v>
      </c>
      <c r="Q533" s="31">
        <v>0</v>
      </c>
      <c r="R533" s="31">
        <v>0</v>
      </c>
    </row>
    <row r="534" spans="1:18" s="42" customFormat="1" ht="66" customHeight="1" x14ac:dyDescent="0.2">
      <c r="A534" s="43" t="s">
        <v>412</v>
      </c>
      <c r="B534" s="41">
        <v>430</v>
      </c>
      <c r="C534" s="30">
        <v>555</v>
      </c>
      <c r="D534" s="31">
        <v>2618.3000000000002</v>
      </c>
      <c r="E534" s="31">
        <v>2230.4</v>
      </c>
      <c r="F534" s="31">
        <v>2618.3000000000002</v>
      </c>
      <c r="G534" s="31">
        <v>2813.7</v>
      </c>
      <c r="H534" s="31">
        <v>2813.7</v>
      </c>
      <c r="I534" s="31">
        <v>2849</v>
      </c>
      <c r="J534" s="31">
        <v>4717.66</v>
      </c>
      <c r="K534" s="31">
        <v>4018.74</v>
      </c>
      <c r="L534" s="31">
        <v>4717.66</v>
      </c>
      <c r="M534" s="31">
        <v>5069.7299999999996</v>
      </c>
      <c r="N534" s="31">
        <v>5069.7299999999996</v>
      </c>
      <c r="O534" s="31">
        <v>5133.33</v>
      </c>
      <c r="P534" s="30">
        <v>0</v>
      </c>
      <c r="Q534" s="31">
        <v>0</v>
      </c>
      <c r="R534" s="31">
        <v>0</v>
      </c>
    </row>
    <row r="535" spans="1:18" ht="21.75" customHeight="1" x14ac:dyDescent="0.2">
      <c r="A535" s="68" t="s">
        <v>413</v>
      </c>
      <c r="B535" s="55">
        <v>4301</v>
      </c>
      <c r="C535" s="30">
        <v>34</v>
      </c>
      <c r="D535" s="31">
        <v>216.7</v>
      </c>
      <c r="E535" s="31">
        <v>186.4</v>
      </c>
      <c r="F535" s="31">
        <v>216.7</v>
      </c>
      <c r="G535" s="31">
        <v>224.4</v>
      </c>
      <c r="H535" s="31">
        <v>224.4</v>
      </c>
      <c r="I535" s="31">
        <v>236.4</v>
      </c>
      <c r="J535" s="31">
        <v>6373.53</v>
      </c>
      <c r="K535" s="31">
        <v>5482.35</v>
      </c>
      <c r="L535" s="31">
        <v>6373.53</v>
      </c>
      <c r="M535" s="31">
        <v>6600</v>
      </c>
      <c r="N535" s="31">
        <v>6600</v>
      </c>
      <c r="O535" s="31">
        <v>6952.94</v>
      </c>
      <c r="P535" s="30">
        <v>0</v>
      </c>
      <c r="Q535" s="31">
        <v>0</v>
      </c>
      <c r="R535" s="31">
        <v>0</v>
      </c>
    </row>
    <row r="536" spans="1:18" ht="33.75" customHeight="1" x14ac:dyDescent="0.2">
      <c r="A536" s="57" t="s">
        <v>414</v>
      </c>
      <c r="B536" s="57">
        <v>43011</v>
      </c>
      <c r="C536" s="30">
        <v>0</v>
      </c>
      <c r="D536" s="31">
        <v>0</v>
      </c>
      <c r="E536" s="31">
        <v>0</v>
      </c>
      <c r="F536" s="31">
        <v>0</v>
      </c>
      <c r="G536" s="31">
        <v>0</v>
      </c>
      <c r="H536" s="31">
        <v>0</v>
      </c>
      <c r="I536" s="31">
        <v>0</v>
      </c>
      <c r="J536" s="31">
        <v>0</v>
      </c>
      <c r="K536" s="31">
        <v>0</v>
      </c>
      <c r="L536" s="31">
        <v>0</v>
      </c>
      <c r="M536" s="31">
        <v>0</v>
      </c>
      <c r="N536" s="31">
        <v>0</v>
      </c>
      <c r="O536" s="31">
        <v>0</v>
      </c>
      <c r="P536" s="30">
        <v>0</v>
      </c>
      <c r="Q536" s="31">
        <v>0</v>
      </c>
      <c r="R536" s="31">
        <v>0</v>
      </c>
    </row>
    <row r="537" spans="1:18" ht="15" customHeight="1" x14ac:dyDescent="0.2">
      <c r="A537" s="51" t="s">
        <v>366</v>
      </c>
      <c r="B537" s="69">
        <v>4302</v>
      </c>
      <c r="C537" s="30">
        <v>486</v>
      </c>
      <c r="D537" s="31">
        <v>2255</v>
      </c>
      <c r="E537" s="31">
        <v>1917</v>
      </c>
      <c r="F537" s="31">
        <v>2255</v>
      </c>
      <c r="G537" s="31">
        <v>2428.3000000000002</v>
      </c>
      <c r="H537" s="31">
        <v>2428.3000000000002</v>
      </c>
      <c r="I537" s="31">
        <v>2450.5</v>
      </c>
      <c r="J537" s="31">
        <v>4639.92</v>
      </c>
      <c r="K537" s="31">
        <v>3944.44</v>
      </c>
      <c r="L537" s="31">
        <v>4639.92</v>
      </c>
      <c r="M537" s="31">
        <v>4996.5</v>
      </c>
      <c r="N537" s="31">
        <v>4996.5</v>
      </c>
      <c r="O537" s="31">
        <v>5042.18</v>
      </c>
      <c r="P537" s="30">
        <v>0</v>
      </c>
      <c r="Q537" s="31">
        <v>0</v>
      </c>
      <c r="R537" s="31">
        <v>0</v>
      </c>
    </row>
    <row r="538" spans="1:18" ht="33.75" customHeight="1" x14ac:dyDescent="0.2">
      <c r="A538" s="70" t="s">
        <v>415</v>
      </c>
      <c r="B538" s="57">
        <v>43021</v>
      </c>
      <c r="C538" s="30">
        <v>0</v>
      </c>
      <c r="D538" s="31">
        <v>0</v>
      </c>
      <c r="E538" s="31">
        <v>0</v>
      </c>
      <c r="F538" s="31">
        <v>0</v>
      </c>
      <c r="G538" s="31">
        <v>0</v>
      </c>
      <c r="H538" s="31">
        <v>0</v>
      </c>
      <c r="I538" s="31">
        <v>0</v>
      </c>
      <c r="J538" s="31">
        <v>0</v>
      </c>
      <c r="K538" s="31">
        <v>0</v>
      </c>
      <c r="L538" s="31">
        <v>0</v>
      </c>
      <c r="M538" s="31">
        <v>0</v>
      </c>
      <c r="N538" s="31">
        <v>0</v>
      </c>
      <c r="O538" s="31">
        <v>0</v>
      </c>
      <c r="P538" s="30">
        <v>0</v>
      </c>
      <c r="Q538" s="31">
        <v>0</v>
      </c>
      <c r="R538" s="31">
        <v>0</v>
      </c>
    </row>
    <row r="539" spans="1:18" ht="13.5" customHeight="1" x14ac:dyDescent="0.2">
      <c r="A539" s="71" t="s">
        <v>367</v>
      </c>
      <c r="B539" s="69">
        <v>4303</v>
      </c>
      <c r="C539" s="30">
        <v>35</v>
      </c>
      <c r="D539" s="31">
        <v>146.6</v>
      </c>
      <c r="E539" s="31">
        <v>127</v>
      </c>
      <c r="F539" s="31">
        <v>146.6</v>
      </c>
      <c r="G539" s="31">
        <v>161</v>
      </c>
      <c r="H539" s="31">
        <v>161</v>
      </c>
      <c r="I539" s="31">
        <v>162.1</v>
      </c>
      <c r="J539" s="31">
        <v>4188.57</v>
      </c>
      <c r="K539" s="31">
        <v>3628.57</v>
      </c>
      <c r="L539" s="31">
        <v>4188.57</v>
      </c>
      <c r="M539" s="31">
        <v>4600</v>
      </c>
      <c r="N539" s="31">
        <v>4600</v>
      </c>
      <c r="O539" s="31">
        <v>4631.43</v>
      </c>
      <c r="P539" s="30">
        <v>0</v>
      </c>
      <c r="Q539" s="31">
        <v>0</v>
      </c>
      <c r="R539" s="31">
        <v>0</v>
      </c>
    </row>
    <row r="540" spans="1:18" ht="33.75" customHeight="1" x14ac:dyDescent="0.2">
      <c r="A540" s="57" t="s">
        <v>416</v>
      </c>
      <c r="B540" s="57">
        <v>43031</v>
      </c>
      <c r="C540" s="30">
        <v>0</v>
      </c>
      <c r="D540" s="31">
        <v>0</v>
      </c>
      <c r="E540" s="31">
        <v>0</v>
      </c>
      <c r="F540" s="31">
        <v>0</v>
      </c>
      <c r="G540" s="31">
        <v>0</v>
      </c>
      <c r="H540" s="31">
        <v>0</v>
      </c>
      <c r="I540" s="31">
        <v>0</v>
      </c>
      <c r="J540" s="31">
        <v>0</v>
      </c>
      <c r="K540" s="31">
        <v>0</v>
      </c>
      <c r="L540" s="31">
        <v>0</v>
      </c>
      <c r="M540" s="31">
        <v>0</v>
      </c>
      <c r="N540" s="31">
        <v>0</v>
      </c>
      <c r="O540" s="31">
        <v>0</v>
      </c>
      <c r="P540" s="30">
        <v>0</v>
      </c>
      <c r="Q540" s="31">
        <v>0</v>
      </c>
      <c r="R540" s="31">
        <v>0</v>
      </c>
    </row>
    <row r="541" spans="1:18" ht="22.5" customHeight="1" x14ac:dyDescent="0.2">
      <c r="A541" s="28" t="s">
        <v>417</v>
      </c>
      <c r="B541" s="48">
        <v>431</v>
      </c>
      <c r="C541" s="30">
        <v>71</v>
      </c>
      <c r="D541" s="31">
        <v>487</v>
      </c>
      <c r="E541" s="31">
        <v>366.4</v>
      </c>
      <c r="F541" s="31">
        <v>487</v>
      </c>
      <c r="G541" s="31">
        <v>491.4</v>
      </c>
      <c r="H541" s="31">
        <v>491.4</v>
      </c>
      <c r="I541" s="31">
        <v>494</v>
      </c>
      <c r="J541" s="31">
        <v>6859.15</v>
      </c>
      <c r="K541" s="31">
        <v>5160.5600000000004</v>
      </c>
      <c r="L541" s="31">
        <v>6859.15</v>
      </c>
      <c r="M541" s="31">
        <v>6919.72</v>
      </c>
      <c r="N541" s="31">
        <v>6919.72</v>
      </c>
      <c r="O541" s="31">
        <v>6957.75</v>
      </c>
      <c r="P541" s="30">
        <v>0</v>
      </c>
      <c r="Q541" s="31">
        <v>0</v>
      </c>
      <c r="R541" s="31">
        <v>0</v>
      </c>
    </row>
    <row r="542" spans="1:18" ht="21" customHeight="1" x14ac:dyDescent="0.2">
      <c r="A542" s="36" t="s">
        <v>413</v>
      </c>
      <c r="B542" s="29">
        <v>4311</v>
      </c>
      <c r="C542" s="30">
        <v>3</v>
      </c>
      <c r="D542" s="31">
        <v>19.399999999999999</v>
      </c>
      <c r="E542" s="31">
        <v>13.5</v>
      </c>
      <c r="F542" s="31">
        <v>19.399999999999999</v>
      </c>
      <c r="G542" s="31">
        <v>19.399999999999999</v>
      </c>
      <c r="H542" s="31">
        <v>19.399999999999999</v>
      </c>
      <c r="I542" s="31">
        <v>19.5</v>
      </c>
      <c r="J542" s="31">
        <v>6466.67</v>
      </c>
      <c r="K542" s="31">
        <v>4500</v>
      </c>
      <c r="L542" s="31">
        <v>6466.67</v>
      </c>
      <c r="M542" s="31">
        <v>6466.67</v>
      </c>
      <c r="N542" s="31">
        <v>6466.67</v>
      </c>
      <c r="O542" s="31">
        <v>6500</v>
      </c>
      <c r="P542" s="30">
        <v>0</v>
      </c>
      <c r="Q542" s="31">
        <v>0</v>
      </c>
      <c r="R542" s="31">
        <v>0</v>
      </c>
    </row>
    <row r="543" spans="1:18" ht="13.5" customHeight="1" x14ac:dyDescent="0.2">
      <c r="A543" s="51" t="s">
        <v>366</v>
      </c>
      <c r="B543" s="29">
        <v>4312</v>
      </c>
      <c r="C543" s="30">
        <v>66</v>
      </c>
      <c r="D543" s="31">
        <v>455.3</v>
      </c>
      <c r="E543" s="31">
        <v>341.7</v>
      </c>
      <c r="F543" s="31">
        <v>455.3</v>
      </c>
      <c r="G543" s="31">
        <v>459.7</v>
      </c>
      <c r="H543" s="31">
        <v>459.7</v>
      </c>
      <c r="I543" s="31">
        <v>462.2</v>
      </c>
      <c r="J543" s="31">
        <v>6898.48</v>
      </c>
      <c r="K543" s="31">
        <v>5177.2700000000004</v>
      </c>
      <c r="L543" s="31">
        <v>6898.48</v>
      </c>
      <c r="M543" s="31">
        <v>6965.15</v>
      </c>
      <c r="N543" s="31">
        <v>6965.15</v>
      </c>
      <c r="O543" s="31">
        <v>7003.03</v>
      </c>
      <c r="P543" s="30">
        <v>0</v>
      </c>
      <c r="Q543" s="31">
        <v>0</v>
      </c>
      <c r="R543" s="31">
        <v>0</v>
      </c>
    </row>
    <row r="544" spans="1:18" ht="13.5" customHeight="1" x14ac:dyDescent="0.2">
      <c r="A544" s="51" t="s">
        <v>367</v>
      </c>
      <c r="B544" s="29">
        <v>4313</v>
      </c>
      <c r="C544" s="30">
        <v>2</v>
      </c>
      <c r="D544" s="31">
        <v>12.3</v>
      </c>
      <c r="E544" s="31">
        <v>11.2</v>
      </c>
      <c r="F544" s="31">
        <v>12.3</v>
      </c>
      <c r="G544" s="31">
        <v>12.3</v>
      </c>
      <c r="H544" s="31">
        <v>12.3</v>
      </c>
      <c r="I544" s="31">
        <v>12.3</v>
      </c>
      <c r="J544" s="31">
        <v>6150</v>
      </c>
      <c r="K544" s="31">
        <v>5600</v>
      </c>
      <c r="L544" s="31">
        <v>6150</v>
      </c>
      <c r="M544" s="31">
        <v>6150</v>
      </c>
      <c r="N544" s="31">
        <v>6150</v>
      </c>
      <c r="O544" s="31">
        <v>6150</v>
      </c>
      <c r="P544" s="30">
        <v>0</v>
      </c>
      <c r="Q544" s="31">
        <v>0</v>
      </c>
      <c r="R544" s="31">
        <v>0</v>
      </c>
    </row>
    <row r="545" spans="1:18" ht="33.75" customHeight="1" x14ac:dyDescent="0.2">
      <c r="A545" s="28" t="s">
        <v>418</v>
      </c>
      <c r="B545" s="29">
        <v>432</v>
      </c>
      <c r="C545" s="30">
        <v>325</v>
      </c>
      <c r="D545" s="31">
        <v>1665.1</v>
      </c>
      <c r="E545" s="31">
        <v>1363.5</v>
      </c>
      <c r="F545" s="31">
        <v>1665.1</v>
      </c>
      <c r="G545" s="31">
        <v>1760.9</v>
      </c>
      <c r="H545" s="31">
        <v>1762.6</v>
      </c>
      <c r="I545" s="31">
        <v>1779.2</v>
      </c>
      <c r="J545" s="31">
        <v>5123.38</v>
      </c>
      <c r="K545" s="31">
        <v>4195.08</v>
      </c>
      <c r="L545" s="31">
        <v>5123.38</v>
      </c>
      <c r="M545" s="31">
        <v>5418.46</v>
      </c>
      <c r="N545" s="31">
        <v>5423.69</v>
      </c>
      <c r="O545" s="31">
        <v>5474.46</v>
      </c>
      <c r="P545" s="30">
        <v>0</v>
      </c>
      <c r="Q545" s="31">
        <v>0</v>
      </c>
      <c r="R545" s="31">
        <v>0</v>
      </c>
    </row>
    <row r="546" spans="1:18" ht="65.25" customHeight="1" x14ac:dyDescent="0.2">
      <c r="A546" s="51" t="s">
        <v>419</v>
      </c>
      <c r="B546" s="29">
        <v>433</v>
      </c>
      <c r="C546" s="30">
        <v>266</v>
      </c>
      <c r="D546" s="31">
        <v>1277.2</v>
      </c>
      <c r="E546" s="31">
        <v>1084.5999999999999</v>
      </c>
      <c r="F546" s="31">
        <v>1277.2</v>
      </c>
      <c r="G546" s="31">
        <v>1369.1</v>
      </c>
      <c r="H546" s="31">
        <v>1369.1</v>
      </c>
      <c r="I546" s="31">
        <v>1382.8</v>
      </c>
      <c r="J546" s="31">
        <v>4801.13</v>
      </c>
      <c r="K546" s="31">
        <v>4077.44</v>
      </c>
      <c r="L546" s="31">
        <v>4801.13</v>
      </c>
      <c r="M546" s="31">
        <v>5147.37</v>
      </c>
      <c r="N546" s="31">
        <v>5147.37</v>
      </c>
      <c r="O546" s="31">
        <v>5198.5</v>
      </c>
      <c r="P546" s="30">
        <v>0</v>
      </c>
      <c r="Q546" s="31">
        <v>0</v>
      </c>
      <c r="R546" s="31">
        <v>0</v>
      </c>
    </row>
    <row r="547" spans="1:18" ht="21.75" customHeight="1" x14ac:dyDescent="0.2">
      <c r="A547" s="36" t="s">
        <v>413</v>
      </c>
      <c r="B547" s="29">
        <v>4331</v>
      </c>
      <c r="C547" s="30">
        <v>17</v>
      </c>
      <c r="D547" s="31">
        <v>111.8</v>
      </c>
      <c r="E547" s="31">
        <v>94.1</v>
      </c>
      <c r="F547" s="31">
        <v>111.8</v>
      </c>
      <c r="G547" s="31">
        <v>116.4</v>
      </c>
      <c r="H547" s="31">
        <v>116.4</v>
      </c>
      <c r="I547" s="31">
        <v>117.1</v>
      </c>
      <c r="J547" s="31">
        <v>6576.47</v>
      </c>
      <c r="K547" s="31">
        <v>5535.29</v>
      </c>
      <c r="L547" s="31">
        <v>6576.47</v>
      </c>
      <c r="M547" s="31">
        <v>6847.06</v>
      </c>
      <c r="N547" s="31">
        <v>6847.06</v>
      </c>
      <c r="O547" s="31">
        <v>6888.24</v>
      </c>
      <c r="P547" s="30">
        <v>0</v>
      </c>
      <c r="Q547" s="31">
        <v>0</v>
      </c>
      <c r="R547" s="31">
        <v>0</v>
      </c>
    </row>
    <row r="548" spans="1:18" ht="15.75" customHeight="1" x14ac:dyDescent="0.2">
      <c r="A548" s="51" t="s">
        <v>366</v>
      </c>
      <c r="B548" s="29">
        <v>4332</v>
      </c>
      <c r="C548" s="30">
        <v>230</v>
      </c>
      <c r="D548" s="31">
        <v>1068.7</v>
      </c>
      <c r="E548" s="31">
        <v>904.8</v>
      </c>
      <c r="F548" s="31">
        <v>1068.7</v>
      </c>
      <c r="G548" s="31">
        <v>1149</v>
      </c>
      <c r="H548" s="31">
        <v>1149</v>
      </c>
      <c r="I548" s="31">
        <v>1161.2</v>
      </c>
      <c r="J548" s="31">
        <v>4646.5200000000004</v>
      </c>
      <c r="K548" s="31">
        <v>3933.91</v>
      </c>
      <c r="L548" s="31">
        <v>4646.5200000000004</v>
      </c>
      <c r="M548" s="31">
        <v>4995.6499999999996</v>
      </c>
      <c r="N548" s="31">
        <v>4995.6499999999996</v>
      </c>
      <c r="O548" s="31">
        <v>5048.7</v>
      </c>
      <c r="P548" s="30">
        <v>0</v>
      </c>
      <c r="Q548" s="31">
        <v>0</v>
      </c>
      <c r="R548" s="31">
        <v>0</v>
      </c>
    </row>
    <row r="549" spans="1:18" ht="14.25" customHeight="1" x14ac:dyDescent="0.2">
      <c r="A549" s="51" t="s">
        <v>367</v>
      </c>
      <c r="B549" s="29">
        <v>4333</v>
      </c>
      <c r="C549" s="30">
        <v>19</v>
      </c>
      <c r="D549" s="31">
        <v>96.7</v>
      </c>
      <c r="E549" s="31">
        <v>85.7</v>
      </c>
      <c r="F549" s="31">
        <v>96.7</v>
      </c>
      <c r="G549" s="31">
        <v>103.7</v>
      </c>
      <c r="H549" s="31">
        <v>103.7</v>
      </c>
      <c r="I549" s="31">
        <v>104.5</v>
      </c>
      <c r="J549" s="31">
        <v>5089.47</v>
      </c>
      <c r="K549" s="31">
        <v>4510.53</v>
      </c>
      <c r="L549" s="31">
        <v>5089.47</v>
      </c>
      <c r="M549" s="31">
        <v>5457.89</v>
      </c>
      <c r="N549" s="31">
        <v>5457.89</v>
      </c>
      <c r="O549" s="31">
        <v>5500</v>
      </c>
      <c r="P549" s="30">
        <v>0</v>
      </c>
      <c r="Q549" s="31">
        <v>0</v>
      </c>
      <c r="R549" s="31">
        <v>0</v>
      </c>
    </row>
    <row r="550" spans="1:18" ht="22.5" customHeight="1" x14ac:dyDescent="0.2">
      <c r="A550" s="39" t="s">
        <v>420</v>
      </c>
      <c r="B550" s="29">
        <v>434</v>
      </c>
      <c r="C550" s="30">
        <v>59</v>
      </c>
      <c r="D550" s="31">
        <v>387.9</v>
      </c>
      <c r="E550" s="31">
        <v>278.89999999999998</v>
      </c>
      <c r="F550" s="31">
        <v>387.9</v>
      </c>
      <c r="G550" s="31">
        <v>391.8</v>
      </c>
      <c r="H550" s="31">
        <v>393.5</v>
      </c>
      <c r="I550" s="31">
        <v>396.4</v>
      </c>
      <c r="J550" s="31">
        <v>6574.58</v>
      </c>
      <c r="K550" s="31">
        <v>4725.42</v>
      </c>
      <c r="L550" s="31">
        <v>6574.58</v>
      </c>
      <c r="M550" s="31">
        <v>6640.68</v>
      </c>
      <c r="N550" s="31">
        <v>6669.49</v>
      </c>
      <c r="O550" s="31">
        <v>6718.64</v>
      </c>
      <c r="P550" s="30">
        <v>0</v>
      </c>
      <c r="Q550" s="31">
        <v>0</v>
      </c>
      <c r="R550" s="31">
        <v>0</v>
      </c>
    </row>
    <row r="551" spans="1:18" ht="18.75" customHeight="1" x14ac:dyDescent="0.2">
      <c r="A551" s="36" t="s">
        <v>413</v>
      </c>
      <c r="B551" s="29">
        <v>4341</v>
      </c>
      <c r="C551" s="30">
        <v>2</v>
      </c>
      <c r="D551" s="31">
        <v>8.1999999999999993</v>
      </c>
      <c r="E551" s="31">
        <v>2.9</v>
      </c>
      <c r="F551" s="31">
        <v>8.1999999999999993</v>
      </c>
      <c r="G551" s="31">
        <v>9.1999999999999993</v>
      </c>
      <c r="H551" s="31">
        <v>9.1999999999999993</v>
      </c>
      <c r="I551" s="31">
        <v>9.3000000000000007</v>
      </c>
      <c r="J551" s="31">
        <v>4100</v>
      </c>
      <c r="K551" s="31">
        <v>1450</v>
      </c>
      <c r="L551" s="31">
        <v>4100</v>
      </c>
      <c r="M551" s="31">
        <v>4600</v>
      </c>
      <c r="N551" s="31">
        <v>4600</v>
      </c>
      <c r="O551" s="31">
        <v>4650</v>
      </c>
      <c r="P551" s="30">
        <v>0</v>
      </c>
      <c r="Q551" s="31">
        <v>0</v>
      </c>
      <c r="R551" s="31">
        <v>0</v>
      </c>
    </row>
    <row r="552" spans="1:18" ht="14.25" customHeight="1" x14ac:dyDescent="0.2">
      <c r="A552" s="51" t="s">
        <v>366</v>
      </c>
      <c r="B552" s="29">
        <v>4342</v>
      </c>
      <c r="C552" s="30">
        <v>53</v>
      </c>
      <c r="D552" s="31">
        <v>350.1</v>
      </c>
      <c r="E552" s="31">
        <v>254.1</v>
      </c>
      <c r="F552" s="31">
        <v>350.1</v>
      </c>
      <c r="G552" s="31">
        <v>353</v>
      </c>
      <c r="H552" s="31">
        <v>353</v>
      </c>
      <c r="I552" s="31">
        <v>355.6</v>
      </c>
      <c r="J552" s="31">
        <v>6605.66</v>
      </c>
      <c r="K552" s="31">
        <v>4794.34</v>
      </c>
      <c r="L552" s="31">
        <v>6605.66</v>
      </c>
      <c r="M552" s="31">
        <v>6660.38</v>
      </c>
      <c r="N552" s="31">
        <v>6660.38</v>
      </c>
      <c r="O552" s="31">
        <v>6709.43</v>
      </c>
      <c r="P552" s="30">
        <v>0</v>
      </c>
      <c r="Q552" s="31">
        <v>0</v>
      </c>
      <c r="R552" s="31">
        <v>0</v>
      </c>
    </row>
    <row r="553" spans="1:18" ht="14.25" customHeight="1" x14ac:dyDescent="0.2">
      <c r="A553" s="51" t="s">
        <v>367</v>
      </c>
      <c r="B553" s="29">
        <v>4343</v>
      </c>
      <c r="C553" s="30">
        <v>4</v>
      </c>
      <c r="D553" s="31">
        <v>29.6</v>
      </c>
      <c r="E553" s="31">
        <v>21.9</v>
      </c>
      <c r="F553" s="31">
        <v>29.6</v>
      </c>
      <c r="G553" s="31">
        <v>29.6</v>
      </c>
      <c r="H553" s="31">
        <v>31.3</v>
      </c>
      <c r="I553" s="31">
        <v>31.5</v>
      </c>
      <c r="J553" s="31">
        <v>7400</v>
      </c>
      <c r="K553" s="31">
        <v>5475</v>
      </c>
      <c r="L553" s="31">
        <v>7400</v>
      </c>
      <c r="M553" s="31">
        <v>7400</v>
      </c>
      <c r="N553" s="31">
        <v>7825</v>
      </c>
      <c r="O553" s="31">
        <v>7875</v>
      </c>
      <c r="P553" s="30">
        <v>0</v>
      </c>
      <c r="Q553" s="31">
        <v>0</v>
      </c>
      <c r="R553" s="31">
        <v>0</v>
      </c>
    </row>
    <row r="554" spans="1:18" ht="34.5" customHeight="1" x14ac:dyDescent="0.2">
      <c r="A554" s="28" t="s">
        <v>421</v>
      </c>
      <c r="B554" s="29">
        <v>4344</v>
      </c>
      <c r="C554" s="30">
        <v>572</v>
      </c>
      <c r="D554" s="31">
        <v>1324.7</v>
      </c>
      <c r="E554" s="31">
        <v>1164.3</v>
      </c>
      <c r="F554" s="31">
        <v>1324.7</v>
      </c>
      <c r="G554" s="31">
        <v>1324.7</v>
      </c>
      <c r="H554" s="31">
        <v>1324.7</v>
      </c>
      <c r="I554" s="31">
        <v>1336.7</v>
      </c>
      <c r="J554" s="31">
        <v>2315.56</v>
      </c>
      <c r="K554" s="31">
        <v>2035.49</v>
      </c>
      <c r="L554" s="31">
        <v>2315.56</v>
      </c>
      <c r="M554" s="31">
        <v>2315.56</v>
      </c>
      <c r="N554" s="31">
        <v>2315.56</v>
      </c>
      <c r="O554" s="31">
        <v>2336.89</v>
      </c>
      <c r="P554" s="30">
        <v>0</v>
      </c>
      <c r="Q554" s="31">
        <v>0</v>
      </c>
      <c r="R554" s="31">
        <v>0</v>
      </c>
    </row>
    <row r="555" spans="1:18" ht="66" customHeight="1" x14ac:dyDescent="0.2">
      <c r="A555" s="51" t="s">
        <v>422</v>
      </c>
      <c r="B555" s="29">
        <v>4345</v>
      </c>
      <c r="C555" s="30">
        <v>488</v>
      </c>
      <c r="D555" s="31">
        <v>1027.5</v>
      </c>
      <c r="E555" s="31">
        <v>912.6</v>
      </c>
      <c r="F555" s="31">
        <v>1027.5</v>
      </c>
      <c r="G555" s="31">
        <v>1027.5</v>
      </c>
      <c r="H555" s="31">
        <v>1027.5</v>
      </c>
      <c r="I555" s="31">
        <v>1037.7</v>
      </c>
      <c r="J555" s="31">
        <v>2105.33</v>
      </c>
      <c r="K555" s="31">
        <v>1870.08</v>
      </c>
      <c r="L555" s="31">
        <v>2105.33</v>
      </c>
      <c r="M555" s="31">
        <v>2105.33</v>
      </c>
      <c r="N555" s="31">
        <v>2105.33</v>
      </c>
      <c r="O555" s="31">
        <v>2126.4299999999998</v>
      </c>
      <c r="P555" s="30">
        <v>0</v>
      </c>
      <c r="Q555" s="31">
        <v>0</v>
      </c>
      <c r="R555" s="31">
        <v>0</v>
      </c>
    </row>
    <row r="556" spans="1:18" ht="22.5" customHeight="1" x14ac:dyDescent="0.2">
      <c r="A556" s="36" t="s">
        <v>413</v>
      </c>
      <c r="B556" s="29">
        <v>4346</v>
      </c>
      <c r="C556" s="30">
        <v>27</v>
      </c>
      <c r="D556" s="31">
        <v>59.7</v>
      </c>
      <c r="E556" s="31">
        <v>52.8</v>
      </c>
      <c r="F556" s="31">
        <v>59.7</v>
      </c>
      <c r="G556" s="31">
        <v>59.7</v>
      </c>
      <c r="H556" s="31">
        <v>59.7</v>
      </c>
      <c r="I556" s="31">
        <v>59.8</v>
      </c>
      <c r="J556" s="31">
        <v>2211.11</v>
      </c>
      <c r="K556" s="31">
        <v>1955.56</v>
      </c>
      <c r="L556" s="31">
        <v>2211.11</v>
      </c>
      <c r="M556" s="31">
        <v>2211.11</v>
      </c>
      <c r="N556" s="31">
        <v>2211.11</v>
      </c>
      <c r="O556" s="31">
        <v>2214.81</v>
      </c>
      <c r="P556" s="30">
        <v>0</v>
      </c>
      <c r="Q556" s="31">
        <v>0</v>
      </c>
      <c r="R556" s="31">
        <v>0</v>
      </c>
    </row>
    <row r="557" spans="1:18" ht="14.25" customHeight="1" x14ac:dyDescent="0.2">
      <c r="A557" s="51" t="s">
        <v>366</v>
      </c>
      <c r="B557" s="29">
        <v>4347</v>
      </c>
      <c r="C557" s="30">
        <v>427</v>
      </c>
      <c r="D557" s="31">
        <v>899.9</v>
      </c>
      <c r="E557" s="31">
        <v>799</v>
      </c>
      <c r="F557" s="31">
        <v>899.9</v>
      </c>
      <c r="G557" s="31">
        <v>899.9</v>
      </c>
      <c r="H557" s="31">
        <v>899.9</v>
      </c>
      <c r="I557" s="31">
        <v>909.8</v>
      </c>
      <c r="J557" s="31">
        <v>2107.4899999999998</v>
      </c>
      <c r="K557" s="31">
        <v>1871.19</v>
      </c>
      <c r="L557" s="31">
        <v>2107.4899999999998</v>
      </c>
      <c r="M557" s="31">
        <v>2107.4899999999998</v>
      </c>
      <c r="N557" s="31">
        <v>2107.4899999999998</v>
      </c>
      <c r="O557" s="31">
        <v>2130.6799999999998</v>
      </c>
      <c r="P557" s="30">
        <v>0</v>
      </c>
      <c r="Q557" s="31">
        <v>0</v>
      </c>
      <c r="R557" s="31">
        <v>0</v>
      </c>
    </row>
    <row r="558" spans="1:18" ht="14.25" customHeight="1" x14ac:dyDescent="0.2">
      <c r="A558" s="51" t="s">
        <v>367</v>
      </c>
      <c r="B558" s="29">
        <v>4348</v>
      </c>
      <c r="C558" s="30">
        <v>34</v>
      </c>
      <c r="D558" s="31">
        <v>67.900000000000006</v>
      </c>
      <c r="E558" s="31">
        <v>60.8</v>
      </c>
      <c r="F558" s="31">
        <v>67.900000000000006</v>
      </c>
      <c r="G558" s="31">
        <v>67.900000000000006</v>
      </c>
      <c r="H558" s="31">
        <v>67.900000000000006</v>
      </c>
      <c r="I558" s="31">
        <v>68.099999999999994</v>
      </c>
      <c r="J558" s="31">
        <v>1997.06</v>
      </c>
      <c r="K558" s="31">
        <v>1788.24</v>
      </c>
      <c r="L558" s="31">
        <v>1997.06</v>
      </c>
      <c r="M558" s="31">
        <v>1997.06</v>
      </c>
      <c r="N558" s="31">
        <v>1997.06</v>
      </c>
      <c r="O558" s="31">
        <v>2002.94</v>
      </c>
      <c r="P558" s="30">
        <v>0</v>
      </c>
      <c r="Q558" s="31">
        <v>0</v>
      </c>
      <c r="R558" s="31">
        <v>0</v>
      </c>
    </row>
    <row r="559" spans="1:18" ht="14.25" customHeight="1" x14ac:dyDescent="0.2">
      <c r="A559" s="51" t="s">
        <v>423</v>
      </c>
      <c r="B559" s="29">
        <v>4349</v>
      </c>
      <c r="C559" s="30">
        <v>0</v>
      </c>
      <c r="D559" s="31">
        <v>0</v>
      </c>
      <c r="E559" s="31">
        <v>0</v>
      </c>
      <c r="F559" s="31">
        <v>0</v>
      </c>
      <c r="G559" s="31">
        <v>0</v>
      </c>
      <c r="H559" s="31">
        <v>0</v>
      </c>
      <c r="I559" s="31">
        <v>0</v>
      </c>
      <c r="J559" s="31">
        <v>0</v>
      </c>
      <c r="K559" s="31">
        <v>0</v>
      </c>
      <c r="L559" s="31">
        <v>0</v>
      </c>
      <c r="M559" s="31">
        <v>0</v>
      </c>
      <c r="N559" s="31">
        <v>0</v>
      </c>
      <c r="O559" s="31">
        <v>0</v>
      </c>
      <c r="P559" s="30">
        <v>0</v>
      </c>
      <c r="Q559" s="31">
        <v>0</v>
      </c>
      <c r="R559" s="31">
        <v>0</v>
      </c>
    </row>
    <row r="560" spans="1:18" ht="22.5" customHeight="1" x14ac:dyDescent="0.2">
      <c r="A560" s="39" t="s">
        <v>424</v>
      </c>
      <c r="B560" s="29">
        <v>43410</v>
      </c>
      <c r="C560" s="30">
        <v>84</v>
      </c>
      <c r="D560" s="31">
        <v>297.2</v>
      </c>
      <c r="E560" s="31">
        <v>251.7</v>
      </c>
      <c r="F560" s="31">
        <v>297.2</v>
      </c>
      <c r="G560" s="31">
        <v>297.2</v>
      </c>
      <c r="H560" s="31">
        <v>297.2</v>
      </c>
      <c r="I560" s="31">
        <v>299</v>
      </c>
      <c r="J560" s="31">
        <v>3536.9</v>
      </c>
      <c r="K560" s="31">
        <v>2996.43</v>
      </c>
      <c r="L560" s="31">
        <v>3536.9</v>
      </c>
      <c r="M560" s="31">
        <v>3536.9</v>
      </c>
      <c r="N560" s="31">
        <v>3536.9</v>
      </c>
      <c r="O560" s="31">
        <v>3559.52</v>
      </c>
      <c r="P560" s="30">
        <v>0</v>
      </c>
      <c r="Q560" s="31">
        <v>0</v>
      </c>
      <c r="R560" s="31">
        <v>0</v>
      </c>
    </row>
    <row r="561" spans="1:18" ht="21" customHeight="1" x14ac:dyDescent="0.2">
      <c r="A561" s="36" t="s">
        <v>413</v>
      </c>
      <c r="B561" s="29">
        <v>43411</v>
      </c>
      <c r="C561" s="30">
        <v>0</v>
      </c>
      <c r="D561" s="31">
        <v>0</v>
      </c>
      <c r="E561" s="31">
        <v>0</v>
      </c>
      <c r="F561" s="31">
        <v>0</v>
      </c>
      <c r="G561" s="31">
        <v>0</v>
      </c>
      <c r="H561" s="31">
        <v>0</v>
      </c>
      <c r="I561" s="31">
        <v>0</v>
      </c>
      <c r="J561" s="31">
        <v>0</v>
      </c>
      <c r="K561" s="31">
        <v>0</v>
      </c>
      <c r="L561" s="31">
        <v>0</v>
      </c>
      <c r="M561" s="31">
        <v>0</v>
      </c>
      <c r="N561" s="31">
        <v>0</v>
      </c>
      <c r="O561" s="31">
        <v>0</v>
      </c>
      <c r="P561" s="30">
        <v>0</v>
      </c>
      <c r="Q561" s="31">
        <v>0</v>
      </c>
      <c r="R561" s="31">
        <v>0</v>
      </c>
    </row>
    <row r="562" spans="1:18" ht="14.25" customHeight="1" x14ac:dyDescent="0.2">
      <c r="A562" s="51" t="s">
        <v>366</v>
      </c>
      <c r="B562" s="29">
        <v>43412</v>
      </c>
      <c r="C562" s="30">
        <v>70</v>
      </c>
      <c r="D562" s="31">
        <v>252.4</v>
      </c>
      <c r="E562" s="31">
        <v>214.3</v>
      </c>
      <c r="F562" s="31">
        <v>252.4</v>
      </c>
      <c r="G562" s="31">
        <v>252.4</v>
      </c>
      <c r="H562" s="31">
        <v>252.4</v>
      </c>
      <c r="I562" s="31">
        <v>254.2</v>
      </c>
      <c r="J562" s="31">
        <v>3605.71</v>
      </c>
      <c r="K562" s="31">
        <v>3061.43</v>
      </c>
      <c r="L562" s="31">
        <v>3605.71</v>
      </c>
      <c r="M562" s="31">
        <v>3605.71</v>
      </c>
      <c r="N562" s="31">
        <v>3605.71</v>
      </c>
      <c r="O562" s="31">
        <v>3631.43</v>
      </c>
      <c r="P562" s="30">
        <v>0</v>
      </c>
      <c r="Q562" s="31">
        <v>0</v>
      </c>
      <c r="R562" s="31">
        <v>0</v>
      </c>
    </row>
    <row r="563" spans="1:18" ht="11.25" customHeight="1" x14ac:dyDescent="0.2">
      <c r="A563" s="51" t="s">
        <v>367</v>
      </c>
      <c r="B563" s="29">
        <v>43413</v>
      </c>
      <c r="C563" s="30">
        <v>14</v>
      </c>
      <c r="D563" s="31">
        <v>44.8</v>
      </c>
      <c r="E563" s="31">
        <v>37.4</v>
      </c>
      <c r="F563" s="31">
        <v>44.8</v>
      </c>
      <c r="G563" s="31">
        <v>44.8</v>
      </c>
      <c r="H563" s="31">
        <v>44.8</v>
      </c>
      <c r="I563" s="31">
        <v>44.8</v>
      </c>
      <c r="J563" s="31">
        <v>3200</v>
      </c>
      <c r="K563" s="31">
        <v>2671.43</v>
      </c>
      <c r="L563" s="31">
        <v>3200</v>
      </c>
      <c r="M563" s="31">
        <v>3200</v>
      </c>
      <c r="N563" s="31">
        <v>3200</v>
      </c>
      <c r="O563" s="31">
        <v>3200</v>
      </c>
      <c r="P563" s="30">
        <v>0</v>
      </c>
      <c r="Q563" s="31">
        <v>0</v>
      </c>
      <c r="R563" s="31">
        <v>0</v>
      </c>
    </row>
    <row r="564" spans="1:18" ht="35.25" customHeight="1" x14ac:dyDescent="0.2">
      <c r="A564" s="28" t="s">
        <v>425</v>
      </c>
      <c r="B564" s="29">
        <v>435</v>
      </c>
      <c r="C564" s="30">
        <v>67</v>
      </c>
      <c r="D564" s="31">
        <v>248.3</v>
      </c>
      <c r="E564" s="31">
        <v>227.8</v>
      </c>
      <c r="F564" s="31">
        <v>251.7</v>
      </c>
      <c r="G564" s="31">
        <v>251.7</v>
      </c>
      <c r="H564" s="31">
        <v>251.7</v>
      </c>
      <c r="I564" s="31">
        <v>255.8</v>
      </c>
      <c r="J564" s="31">
        <v>3614.93</v>
      </c>
      <c r="K564" s="31">
        <v>3310.45</v>
      </c>
      <c r="L564" s="31">
        <v>3664.18</v>
      </c>
      <c r="M564" s="31">
        <v>3664.18</v>
      </c>
      <c r="N564" s="31">
        <v>3664.18</v>
      </c>
      <c r="O564" s="31">
        <v>3817.91</v>
      </c>
      <c r="P564" s="30">
        <v>1</v>
      </c>
      <c r="Q564" s="31">
        <v>6.8</v>
      </c>
      <c r="R564" s="31">
        <v>6800</v>
      </c>
    </row>
    <row r="565" spans="1:18" ht="53.25" customHeight="1" x14ac:dyDescent="0.2">
      <c r="A565" s="51" t="s">
        <v>426</v>
      </c>
      <c r="B565" s="29">
        <v>436</v>
      </c>
      <c r="C565" s="30">
        <v>44</v>
      </c>
      <c r="D565" s="31">
        <v>175.5</v>
      </c>
      <c r="E565" s="31">
        <v>164.2</v>
      </c>
      <c r="F565" s="31">
        <v>175.5</v>
      </c>
      <c r="G565" s="31">
        <v>175.5</v>
      </c>
      <c r="H565" s="31">
        <v>175.5</v>
      </c>
      <c r="I565" s="31">
        <v>179.6</v>
      </c>
      <c r="J565" s="31">
        <v>3847.73</v>
      </c>
      <c r="K565" s="31">
        <v>3595.45</v>
      </c>
      <c r="L565" s="31">
        <v>3847.73</v>
      </c>
      <c r="M565" s="31">
        <v>3847.73</v>
      </c>
      <c r="N565" s="31">
        <v>3847.73</v>
      </c>
      <c r="O565" s="31">
        <v>4081.82</v>
      </c>
      <c r="P565" s="30">
        <v>1</v>
      </c>
      <c r="Q565" s="31">
        <v>6.8</v>
      </c>
      <c r="R565" s="31">
        <v>6800</v>
      </c>
    </row>
    <row r="566" spans="1:18" ht="23.25" customHeight="1" x14ac:dyDescent="0.2">
      <c r="A566" s="36" t="s">
        <v>427</v>
      </c>
      <c r="B566" s="29">
        <v>4361</v>
      </c>
      <c r="C566" s="30">
        <v>42</v>
      </c>
      <c r="D566" s="31">
        <v>169.3</v>
      </c>
      <c r="E566" s="31">
        <v>158.19999999999999</v>
      </c>
      <c r="F566" s="31">
        <v>169.3</v>
      </c>
      <c r="G566" s="31">
        <v>169.3</v>
      </c>
      <c r="H566" s="31">
        <v>169.3</v>
      </c>
      <c r="I566" s="31">
        <v>173.4</v>
      </c>
      <c r="J566" s="31">
        <v>4030.95</v>
      </c>
      <c r="K566" s="31">
        <v>3766.67</v>
      </c>
      <c r="L566" s="31">
        <v>4030.95</v>
      </c>
      <c r="M566" s="31">
        <v>4030.95</v>
      </c>
      <c r="N566" s="31">
        <v>4030.95</v>
      </c>
      <c r="O566" s="31">
        <v>4128.57</v>
      </c>
      <c r="P566" s="30">
        <v>1</v>
      </c>
      <c r="Q566" s="31">
        <v>6.8</v>
      </c>
      <c r="R566" s="31">
        <v>6800</v>
      </c>
    </row>
    <row r="567" spans="1:18" ht="18.75" customHeight="1" x14ac:dyDescent="0.2">
      <c r="A567" s="36" t="s">
        <v>428</v>
      </c>
      <c r="B567" s="29">
        <v>4362</v>
      </c>
      <c r="C567" s="30">
        <v>2</v>
      </c>
      <c r="D567" s="31">
        <v>6.2</v>
      </c>
      <c r="E567" s="31">
        <v>6</v>
      </c>
      <c r="F567" s="31">
        <v>6.2</v>
      </c>
      <c r="G567" s="31">
        <v>6.2</v>
      </c>
      <c r="H567" s="31">
        <v>6.2</v>
      </c>
      <c r="I567" s="31">
        <v>6.2</v>
      </c>
      <c r="J567" s="31">
        <v>3100</v>
      </c>
      <c r="K567" s="31">
        <v>3000</v>
      </c>
      <c r="L567" s="31">
        <v>3100</v>
      </c>
      <c r="M567" s="31">
        <v>3100</v>
      </c>
      <c r="N567" s="31">
        <v>3100</v>
      </c>
      <c r="O567" s="31">
        <v>3100</v>
      </c>
      <c r="P567" s="30">
        <v>0</v>
      </c>
      <c r="Q567" s="31">
        <v>0</v>
      </c>
      <c r="R567" s="31">
        <v>0</v>
      </c>
    </row>
    <row r="568" spans="1:18" ht="12" customHeight="1" x14ac:dyDescent="0.2">
      <c r="A568" s="28" t="s">
        <v>429</v>
      </c>
      <c r="B568" s="29">
        <v>437</v>
      </c>
      <c r="C568" s="30">
        <v>23</v>
      </c>
      <c r="D568" s="31">
        <v>72.8</v>
      </c>
      <c r="E568" s="31">
        <v>63.6</v>
      </c>
      <c r="F568" s="31">
        <v>76.2</v>
      </c>
      <c r="G568" s="31">
        <v>76.2</v>
      </c>
      <c r="H568" s="31">
        <v>76.2</v>
      </c>
      <c r="I568" s="31">
        <v>76.2</v>
      </c>
      <c r="J568" s="31">
        <v>3165.22</v>
      </c>
      <c r="K568" s="31">
        <v>2765.22</v>
      </c>
      <c r="L568" s="31">
        <v>3313.04</v>
      </c>
      <c r="M568" s="31">
        <v>3313.04</v>
      </c>
      <c r="N568" s="31">
        <v>3313.04</v>
      </c>
      <c r="O568" s="31">
        <v>3313.04</v>
      </c>
      <c r="P568" s="30">
        <v>0</v>
      </c>
      <c r="Q568" s="31">
        <v>0</v>
      </c>
      <c r="R568" s="31">
        <v>0</v>
      </c>
    </row>
    <row r="569" spans="1:18" ht="18.75" customHeight="1" x14ac:dyDescent="0.2">
      <c r="A569" s="36" t="s">
        <v>427</v>
      </c>
      <c r="B569" s="29">
        <v>4371</v>
      </c>
      <c r="C569" s="30">
        <v>23</v>
      </c>
      <c r="D569" s="31">
        <v>72.8</v>
      </c>
      <c r="E569" s="31">
        <v>63.6</v>
      </c>
      <c r="F569" s="31">
        <v>76.2</v>
      </c>
      <c r="G569" s="31">
        <v>76.2</v>
      </c>
      <c r="H569" s="31">
        <v>76.2</v>
      </c>
      <c r="I569" s="31">
        <v>76.2</v>
      </c>
      <c r="J569" s="31">
        <v>3165.22</v>
      </c>
      <c r="K569" s="31">
        <v>2765.22</v>
      </c>
      <c r="L569" s="31">
        <v>3313.04</v>
      </c>
      <c r="M569" s="31">
        <v>3313.04</v>
      </c>
      <c r="N569" s="31">
        <v>3313.04</v>
      </c>
      <c r="O569" s="31">
        <v>3313.04</v>
      </c>
      <c r="P569" s="30">
        <v>0</v>
      </c>
      <c r="Q569" s="31">
        <v>0</v>
      </c>
      <c r="R569" s="31">
        <v>0</v>
      </c>
    </row>
    <row r="570" spans="1:18" ht="21.75" customHeight="1" x14ac:dyDescent="0.2">
      <c r="A570" s="36" t="s">
        <v>428</v>
      </c>
      <c r="B570" s="29">
        <v>4372</v>
      </c>
      <c r="C570" s="30">
        <v>0</v>
      </c>
      <c r="D570" s="31">
        <v>0</v>
      </c>
      <c r="E570" s="31">
        <v>0</v>
      </c>
      <c r="F570" s="31">
        <v>0</v>
      </c>
      <c r="G570" s="31">
        <v>0</v>
      </c>
      <c r="H570" s="31">
        <v>0</v>
      </c>
      <c r="I570" s="31">
        <v>0</v>
      </c>
      <c r="J570" s="31">
        <v>0</v>
      </c>
      <c r="K570" s="31">
        <v>0</v>
      </c>
      <c r="L570" s="31">
        <v>0</v>
      </c>
      <c r="M570" s="31">
        <v>0</v>
      </c>
      <c r="N570" s="31">
        <v>0</v>
      </c>
      <c r="O570" s="31">
        <v>0</v>
      </c>
      <c r="P570" s="30">
        <v>0</v>
      </c>
      <c r="Q570" s="31">
        <v>0</v>
      </c>
      <c r="R570" s="31">
        <v>0</v>
      </c>
    </row>
    <row r="571" spans="1:18" ht="48" customHeight="1" x14ac:dyDescent="0.2">
      <c r="A571" s="28" t="s">
        <v>430</v>
      </c>
      <c r="B571" s="29">
        <v>438</v>
      </c>
      <c r="C571" s="30">
        <v>55</v>
      </c>
      <c r="D571" s="31">
        <v>261.5</v>
      </c>
      <c r="E571" s="31">
        <v>249.5</v>
      </c>
      <c r="F571" s="31">
        <v>264</v>
      </c>
      <c r="G571" s="31">
        <v>264</v>
      </c>
      <c r="H571" s="31">
        <v>264</v>
      </c>
      <c r="I571" s="31">
        <v>264</v>
      </c>
      <c r="J571" s="31">
        <v>4754.55</v>
      </c>
      <c r="K571" s="45">
        <v>4536.3599999999997</v>
      </c>
      <c r="L571" s="45">
        <v>4800</v>
      </c>
      <c r="M571" s="45">
        <v>4800</v>
      </c>
      <c r="N571" s="45">
        <v>4800</v>
      </c>
      <c r="O571" s="45">
        <v>4800</v>
      </c>
      <c r="P571" s="30">
        <v>1</v>
      </c>
      <c r="Q571" s="31">
        <v>1.5</v>
      </c>
      <c r="R571" s="31">
        <v>1500</v>
      </c>
    </row>
    <row r="572" spans="1:18" ht="64.5" customHeight="1" x14ac:dyDescent="0.2">
      <c r="A572" s="51" t="s">
        <v>431</v>
      </c>
      <c r="B572" s="29">
        <v>439</v>
      </c>
      <c r="C572" s="30">
        <v>47</v>
      </c>
      <c r="D572" s="31">
        <v>242.7</v>
      </c>
      <c r="E572" s="31">
        <v>233.1</v>
      </c>
      <c r="F572" s="31">
        <v>242.7</v>
      </c>
      <c r="G572" s="31">
        <v>242.7</v>
      </c>
      <c r="H572" s="31">
        <v>242.7</v>
      </c>
      <c r="I572" s="31">
        <v>242.7</v>
      </c>
      <c r="J572" s="31">
        <v>5163.83</v>
      </c>
      <c r="K572" s="45">
        <v>4959.57</v>
      </c>
      <c r="L572" s="45">
        <v>5163.83</v>
      </c>
      <c r="M572" s="45">
        <v>5163.83</v>
      </c>
      <c r="N572" s="45">
        <v>5163.83</v>
      </c>
      <c r="O572" s="45">
        <v>5163.83</v>
      </c>
      <c r="P572" s="30">
        <v>0</v>
      </c>
      <c r="Q572" s="31">
        <v>0</v>
      </c>
      <c r="R572" s="31">
        <v>0</v>
      </c>
    </row>
    <row r="573" spans="1:18" ht="19.5" customHeight="1" x14ac:dyDescent="0.2">
      <c r="A573" s="36" t="s">
        <v>427</v>
      </c>
      <c r="B573" s="29">
        <v>4391</v>
      </c>
      <c r="C573" s="30">
        <v>47</v>
      </c>
      <c r="D573" s="31">
        <v>242.7</v>
      </c>
      <c r="E573" s="31">
        <v>233.1</v>
      </c>
      <c r="F573" s="31">
        <v>242.7</v>
      </c>
      <c r="G573" s="31">
        <v>242.7</v>
      </c>
      <c r="H573" s="31">
        <v>242.7</v>
      </c>
      <c r="I573" s="31">
        <v>242.7</v>
      </c>
      <c r="J573" s="31">
        <v>5163.83</v>
      </c>
      <c r="K573" s="45">
        <v>4959.57</v>
      </c>
      <c r="L573" s="45">
        <v>5163.83</v>
      </c>
      <c r="M573" s="45">
        <v>5163.83</v>
      </c>
      <c r="N573" s="45">
        <v>5163.83</v>
      </c>
      <c r="O573" s="45">
        <v>5163.83</v>
      </c>
      <c r="P573" s="30">
        <v>0</v>
      </c>
      <c r="Q573" s="31">
        <v>0</v>
      </c>
      <c r="R573" s="31">
        <v>0</v>
      </c>
    </row>
    <row r="574" spans="1:18" ht="21" customHeight="1" x14ac:dyDescent="0.2">
      <c r="A574" s="36" t="s">
        <v>428</v>
      </c>
      <c r="B574" s="29">
        <v>4392</v>
      </c>
      <c r="C574" s="30">
        <v>0</v>
      </c>
      <c r="D574" s="31">
        <v>0</v>
      </c>
      <c r="E574" s="31">
        <v>0</v>
      </c>
      <c r="F574" s="31">
        <v>0</v>
      </c>
      <c r="G574" s="31">
        <v>0</v>
      </c>
      <c r="H574" s="31">
        <v>0</v>
      </c>
      <c r="I574" s="31">
        <v>0</v>
      </c>
      <c r="J574" s="31">
        <v>0</v>
      </c>
      <c r="K574" s="45">
        <v>0</v>
      </c>
      <c r="L574" s="45">
        <v>0</v>
      </c>
      <c r="M574" s="45">
        <v>0</v>
      </c>
      <c r="N574" s="45">
        <v>0</v>
      </c>
      <c r="O574" s="45">
        <v>0</v>
      </c>
      <c r="P574" s="30">
        <v>0</v>
      </c>
      <c r="Q574" s="31">
        <v>0</v>
      </c>
      <c r="R574" s="31">
        <v>0</v>
      </c>
    </row>
    <row r="575" spans="1:18" ht="21" customHeight="1" x14ac:dyDescent="0.2">
      <c r="A575" s="39" t="s">
        <v>432</v>
      </c>
      <c r="B575" s="29">
        <v>440</v>
      </c>
      <c r="C575" s="30">
        <v>8</v>
      </c>
      <c r="D575" s="31">
        <v>18.8</v>
      </c>
      <c r="E575" s="31">
        <v>16.399999999999999</v>
      </c>
      <c r="F575" s="31">
        <v>21.3</v>
      </c>
      <c r="G575" s="31">
        <v>21.3</v>
      </c>
      <c r="H575" s="31">
        <v>21.3</v>
      </c>
      <c r="I575" s="31">
        <v>21.3</v>
      </c>
      <c r="J575" s="31">
        <v>2350</v>
      </c>
      <c r="K575" s="45">
        <v>2050</v>
      </c>
      <c r="L575" s="45">
        <v>2662.5</v>
      </c>
      <c r="M575" s="45">
        <v>2662.5</v>
      </c>
      <c r="N575" s="45">
        <v>2662.5</v>
      </c>
      <c r="O575" s="45">
        <v>2662.5</v>
      </c>
      <c r="P575" s="30">
        <v>1</v>
      </c>
      <c r="Q575" s="31">
        <v>1.5</v>
      </c>
      <c r="R575" s="31">
        <v>1500</v>
      </c>
    </row>
    <row r="576" spans="1:18" ht="22.5" customHeight="1" x14ac:dyDescent="0.2">
      <c r="A576" s="36" t="s">
        <v>427</v>
      </c>
      <c r="B576" s="29">
        <v>4401</v>
      </c>
      <c r="C576" s="30">
        <v>8</v>
      </c>
      <c r="D576" s="31">
        <v>18.8</v>
      </c>
      <c r="E576" s="31">
        <v>16.399999999999999</v>
      </c>
      <c r="F576" s="31">
        <v>21.3</v>
      </c>
      <c r="G576" s="31">
        <v>21.3</v>
      </c>
      <c r="H576" s="31">
        <v>21.3</v>
      </c>
      <c r="I576" s="31">
        <v>21.3</v>
      </c>
      <c r="J576" s="31">
        <v>2350</v>
      </c>
      <c r="K576" s="45">
        <v>2050</v>
      </c>
      <c r="L576" s="45">
        <v>2662.5</v>
      </c>
      <c r="M576" s="45">
        <v>2662.5</v>
      </c>
      <c r="N576" s="45">
        <v>2662.5</v>
      </c>
      <c r="O576" s="45">
        <v>2662.5</v>
      </c>
      <c r="P576" s="30">
        <v>1</v>
      </c>
      <c r="Q576" s="31">
        <v>1.5</v>
      </c>
      <c r="R576" s="31">
        <v>1500</v>
      </c>
    </row>
    <row r="577" spans="1:18" ht="23.25" customHeight="1" x14ac:dyDescent="0.2">
      <c r="A577" s="36" t="s">
        <v>428</v>
      </c>
      <c r="B577" s="29">
        <v>4402</v>
      </c>
      <c r="C577" s="30">
        <v>0</v>
      </c>
      <c r="D577" s="31">
        <v>0</v>
      </c>
      <c r="E577" s="31">
        <v>0</v>
      </c>
      <c r="F577" s="31">
        <v>0</v>
      </c>
      <c r="G577" s="31">
        <v>0</v>
      </c>
      <c r="H577" s="31">
        <v>0</v>
      </c>
      <c r="I577" s="31">
        <v>0</v>
      </c>
      <c r="J577" s="31">
        <v>0</v>
      </c>
      <c r="K577" s="31">
        <v>0</v>
      </c>
      <c r="L577" s="31">
        <v>0</v>
      </c>
      <c r="M577" s="31">
        <v>0</v>
      </c>
      <c r="N577" s="31">
        <v>0</v>
      </c>
      <c r="O577" s="31">
        <v>0</v>
      </c>
      <c r="P577" s="30">
        <v>0</v>
      </c>
      <c r="Q577" s="31">
        <v>0</v>
      </c>
      <c r="R577" s="31">
        <v>0</v>
      </c>
    </row>
    <row r="578" spans="1:18" ht="20.25" customHeight="1" x14ac:dyDescent="0.2">
      <c r="A578" s="28" t="s">
        <v>433</v>
      </c>
      <c r="B578" s="29">
        <v>441</v>
      </c>
      <c r="C578" s="30">
        <v>154</v>
      </c>
      <c r="D578" s="31">
        <v>362.5</v>
      </c>
      <c r="E578" s="31">
        <v>273</v>
      </c>
      <c r="F578" s="31">
        <v>378.1</v>
      </c>
      <c r="G578" s="31">
        <v>378.1</v>
      </c>
      <c r="H578" s="31">
        <v>378.1</v>
      </c>
      <c r="I578" s="31">
        <v>380.7</v>
      </c>
      <c r="J578" s="31">
        <v>2353.9</v>
      </c>
      <c r="K578" s="31">
        <v>1772.73</v>
      </c>
      <c r="L578" s="31">
        <v>2455.19</v>
      </c>
      <c r="M578" s="31">
        <v>2455.19</v>
      </c>
      <c r="N578" s="31">
        <v>2455.19</v>
      </c>
      <c r="O578" s="31">
        <v>2472.08</v>
      </c>
      <c r="P578" s="30">
        <v>0</v>
      </c>
      <c r="Q578" s="31">
        <v>0</v>
      </c>
      <c r="R578" s="31">
        <v>0</v>
      </c>
    </row>
    <row r="579" spans="1:18" ht="54" customHeight="1" x14ac:dyDescent="0.2">
      <c r="A579" s="51" t="s">
        <v>434</v>
      </c>
      <c r="B579" s="29">
        <v>442</v>
      </c>
      <c r="C579" s="30">
        <v>0</v>
      </c>
      <c r="D579" s="31">
        <v>0</v>
      </c>
      <c r="E579" s="31">
        <v>0</v>
      </c>
      <c r="F579" s="31">
        <v>0</v>
      </c>
      <c r="G579" s="31">
        <v>0</v>
      </c>
      <c r="H579" s="31">
        <v>0</v>
      </c>
      <c r="I579" s="31">
        <v>0</v>
      </c>
      <c r="J579" s="31">
        <v>0</v>
      </c>
      <c r="K579" s="31">
        <v>0</v>
      </c>
      <c r="L579" s="31">
        <v>0</v>
      </c>
      <c r="M579" s="31">
        <v>0</v>
      </c>
      <c r="N579" s="31">
        <v>0</v>
      </c>
      <c r="O579" s="31">
        <v>0</v>
      </c>
      <c r="P579" s="30">
        <v>0</v>
      </c>
      <c r="Q579" s="31">
        <v>0</v>
      </c>
      <c r="R579" s="31">
        <v>0</v>
      </c>
    </row>
    <row r="580" spans="1:18" ht="11.25" customHeight="1" x14ac:dyDescent="0.2">
      <c r="A580" s="39" t="s">
        <v>435</v>
      </c>
      <c r="B580" s="29">
        <v>443</v>
      </c>
      <c r="C580" s="30">
        <v>154</v>
      </c>
      <c r="D580" s="31">
        <v>362.5</v>
      </c>
      <c r="E580" s="31">
        <v>273</v>
      </c>
      <c r="F580" s="31">
        <v>378.1</v>
      </c>
      <c r="G580" s="31">
        <v>378.1</v>
      </c>
      <c r="H580" s="31">
        <v>378.1</v>
      </c>
      <c r="I580" s="31">
        <v>380.7</v>
      </c>
      <c r="J580" s="31">
        <v>2353.9</v>
      </c>
      <c r="K580" s="31">
        <v>1772.73</v>
      </c>
      <c r="L580" s="31">
        <v>2455.19</v>
      </c>
      <c r="M580" s="31">
        <v>2455.19</v>
      </c>
      <c r="N580" s="31">
        <v>2455.19</v>
      </c>
      <c r="O580" s="31">
        <v>2472.08</v>
      </c>
      <c r="P580" s="30">
        <v>0</v>
      </c>
      <c r="Q580" s="31">
        <v>0</v>
      </c>
      <c r="R580" s="31">
        <v>0</v>
      </c>
    </row>
    <row r="581" spans="1:18" ht="24" customHeight="1" x14ac:dyDescent="0.2">
      <c r="A581" s="28" t="s">
        <v>436</v>
      </c>
      <c r="B581" s="29">
        <v>444</v>
      </c>
      <c r="C581" s="30">
        <v>106017</v>
      </c>
      <c r="D581" s="31">
        <v>201414.1</v>
      </c>
      <c r="E581" s="31">
        <v>122347.8</v>
      </c>
      <c r="F581" s="31">
        <v>201702.2</v>
      </c>
      <c r="G581" s="31">
        <v>202175</v>
      </c>
      <c r="H581" s="31">
        <v>202213.9</v>
      </c>
      <c r="I581" s="31">
        <v>202543.5</v>
      </c>
      <c r="J581" s="31">
        <v>1899.83</v>
      </c>
      <c r="K581" s="31">
        <v>1154.04</v>
      </c>
      <c r="L581" s="31">
        <v>1902.55</v>
      </c>
      <c r="M581" s="31">
        <v>1907.01</v>
      </c>
      <c r="N581" s="31">
        <v>1907.37</v>
      </c>
      <c r="O581" s="31">
        <v>1910.48</v>
      </c>
      <c r="P581" s="30">
        <v>14</v>
      </c>
      <c r="Q581" s="31">
        <v>23</v>
      </c>
      <c r="R581" s="31">
        <v>1642.86</v>
      </c>
    </row>
    <row r="582" spans="1:18" ht="24" customHeight="1" x14ac:dyDescent="0.2">
      <c r="A582" s="28" t="s">
        <v>437</v>
      </c>
      <c r="B582" s="29">
        <v>445</v>
      </c>
      <c r="C582" s="30">
        <v>14</v>
      </c>
      <c r="D582" s="31">
        <v>0</v>
      </c>
      <c r="E582" s="31">
        <v>0</v>
      </c>
      <c r="F582" s="31">
        <v>0</v>
      </c>
      <c r="G582" s="31">
        <v>0</v>
      </c>
      <c r="H582" s="31">
        <v>0</v>
      </c>
      <c r="I582" s="31">
        <v>0</v>
      </c>
      <c r="J582" s="31">
        <v>0</v>
      </c>
      <c r="K582" s="31">
        <v>0</v>
      </c>
      <c r="L582" s="31">
        <v>0</v>
      </c>
      <c r="M582" s="31">
        <v>0</v>
      </c>
      <c r="N582" s="31">
        <v>0</v>
      </c>
      <c r="O582" s="31">
        <v>0</v>
      </c>
      <c r="P582" s="30">
        <v>0</v>
      </c>
      <c r="Q582" s="31">
        <v>0</v>
      </c>
      <c r="R582" s="31">
        <v>0</v>
      </c>
    </row>
    <row r="583" spans="1:18" ht="11.25" customHeight="1" x14ac:dyDescent="0.2">
      <c r="A583" s="101" t="s">
        <v>438</v>
      </c>
      <c r="B583" s="101"/>
      <c r="C583" s="101"/>
      <c r="D583" s="101"/>
      <c r="E583" s="101"/>
      <c r="F583"/>
      <c r="G583"/>
      <c r="H583"/>
      <c r="I583"/>
      <c r="J583"/>
      <c r="K583"/>
      <c r="L583"/>
      <c r="M583"/>
      <c r="N583"/>
      <c r="O583"/>
      <c r="P583"/>
      <c r="Q583"/>
      <c r="R583"/>
    </row>
    <row r="584" spans="1:18" ht="11.25" customHeight="1" x14ac:dyDescent="0.2">
      <c r="A584" s="101"/>
      <c r="B584" s="101"/>
      <c r="C584" s="101"/>
      <c r="D584" s="101"/>
      <c r="E584" s="101"/>
      <c r="F584"/>
      <c r="G584"/>
      <c r="H584"/>
      <c r="I584"/>
      <c r="J584"/>
      <c r="K584"/>
      <c r="L584"/>
      <c r="M584"/>
      <c r="N584"/>
      <c r="O584"/>
      <c r="P584"/>
      <c r="Q584"/>
      <c r="R584"/>
    </row>
  </sheetData>
  <sheetProtection selectLockedCells="1" selectUnlockedCells="1"/>
  <mergeCells count="52">
    <mergeCell ref="A500:O500"/>
    <mergeCell ref="A517:O517"/>
    <mergeCell ref="A519:O519"/>
    <mergeCell ref="A521:O521"/>
    <mergeCell ref="A523:O523"/>
    <mergeCell ref="A583:E584"/>
    <mergeCell ref="A465:O465"/>
    <mergeCell ref="A469:O469"/>
    <mergeCell ref="A471:O471"/>
    <mergeCell ref="A475:O475"/>
    <mergeCell ref="A479:O479"/>
    <mergeCell ref="A491:O491"/>
    <mergeCell ref="A347:O347"/>
    <mergeCell ref="A357:O357"/>
    <mergeCell ref="A378:O378"/>
    <mergeCell ref="A425:O425"/>
    <mergeCell ref="A461:O461"/>
    <mergeCell ref="A463:O463"/>
    <mergeCell ref="A302:O302"/>
    <mergeCell ref="A312:O312"/>
    <mergeCell ref="A321:O321"/>
    <mergeCell ref="A331:O331"/>
    <mergeCell ref="A340:O340"/>
    <mergeCell ref="A345:O345"/>
    <mergeCell ref="A261:O261"/>
    <mergeCell ref="A271:O271"/>
    <mergeCell ref="A280:O280"/>
    <mergeCell ref="A282:O282"/>
    <mergeCell ref="A284:O284"/>
    <mergeCell ref="A293:O293"/>
    <mergeCell ref="P3:P4"/>
    <mergeCell ref="Q3:Q4"/>
    <mergeCell ref="R3:R4"/>
    <mergeCell ref="A10:O10"/>
    <mergeCell ref="A189:O189"/>
    <mergeCell ref="A219:O219"/>
    <mergeCell ref="I3:I4"/>
    <mergeCell ref="J3:K3"/>
    <mergeCell ref="L3:L4"/>
    <mergeCell ref="M3:M4"/>
    <mergeCell ref="N3:N4"/>
    <mergeCell ref="O3:O4"/>
    <mergeCell ref="A2:A4"/>
    <mergeCell ref="B2:B4"/>
    <mergeCell ref="D2:I2"/>
    <mergeCell ref="J2:O2"/>
    <mergeCell ref="P2:R2"/>
    <mergeCell ref="C3:C4"/>
    <mergeCell ref="D3:E3"/>
    <mergeCell ref="F3:F4"/>
    <mergeCell ref="G3:G4"/>
    <mergeCell ref="H3:H4"/>
  </mergeCells>
  <pageMargins left="0.39374999999999999" right="0.39374999999999999" top="0.39374999999999999" bottom="0.39375000000000004" header="0.51180555555555551" footer="0.11805555555555555"/>
  <pageSetup paperSize="9" firstPageNumber="0" fitToHeight="42" orientation="landscape" horizontalDpi="300" verticalDpi="300"/>
  <headerFooter alignWithMargins="0">
    <oddFooter>&amp;R&amp;6&amp;P/&amp;N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"/>
  <sheetViews>
    <sheetView topLeftCell="I64" zoomScale="170" zoomScaleNormal="170" workbookViewId="0">
      <selection activeCell="J115" sqref="J115"/>
    </sheetView>
  </sheetViews>
  <sheetFormatPr defaultColWidth="9" defaultRowHeight="12.75" x14ac:dyDescent="0.2"/>
  <cols>
    <col min="1" max="4" width="9" customWidth="1"/>
    <col min="5" max="5" width="70.83203125" customWidth="1"/>
    <col min="6" max="6" width="11.5" customWidth="1"/>
    <col min="7" max="7" width="10" customWidth="1"/>
    <col min="8" max="8" width="8.1640625" customWidth="1"/>
    <col min="9" max="9" width="9" customWidth="1"/>
    <col min="10" max="10" width="11.33203125" customWidth="1"/>
    <col min="11" max="11" width="8.5" customWidth="1"/>
    <col min="12" max="12" width="63.5" customWidth="1"/>
    <col min="13" max="13" width="18.6640625" customWidth="1"/>
  </cols>
  <sheetData>
    <row r="1" spans="2:14" x14ac:dyDescent="0.2">
      <c r="B1" t="s">
        <v>439</v>
      </c>
      <c r="I1" t="s">
        <v>439</v>
      </c>
    </row>
    <row r="2" spans="2:14" x14ac:dyDescent="0.2">
      <c r="B2" t="s">
        <v>440</v>
      </c>
      <c r="I2" t="s">
        <v>441</v>
      </c>
      <c r="J2" t="s">
        <v>442</v>
      </c>
    </row>
    <row r="3" spans="2:14" x14ac:dyDescent="0.2">
      <c r="D3" t="s">
        <v>443</v>
      </c>
      <c r="G3" s="1" t="s">
        <v>444</v>
      </c>
      <c r="K3" t="s">
        <v>443</v>
      </c>
      <c r="N3" t="s">
        <v>444</v>
      </c>
    </row>
    <row r="4" spans="2:14" x14ac:dyDescent="0.2">
      <c r="B4" t="s">
        <v>445</v>
      </c>
      <c r="C4">
        <f>'6pf'!C6</f>
        <v>571913</v>
      </c>
      <c r="D4" t="s">
        <v>446</v>
      </c>
      <c r="E4" t="s">
        <v>447</v>
      </c>
      <c r="F4">
        <f>'6pf'!C11+'6pf'!C190+'6pf'!C220+'6pf'!C262+'6pf'!C272+'6pf'!C281+'6pf'!C283+'6pf'!C285+'6pf'!C294+'6pf'!C303+'6pf'!C313+'6pf'!C322+'6pf'!C332+'6pf'!C341+'6pf'!C346+'6pf'!C348+'6pf'!C358</f>
        <v>571913</v>
      </c>
      <c r="G4" s="1" t="str">
        <f t="shared" ref="G4:G80" si="0">IF(C4=F4,"+","-")</f>
        <v>+</v>
      </c>
      <c r="I4" t="s">
        <v>445</v>
      </c>
      <c r="J4" s="72">
        <f>'6pf'!I6</f>
        <v>1357298.8</v>
      </c>
      <c r="K4" t="s">
        <v>446</v>
      </c>
      <c r="L4" t="s">
        <v>447</v>
      </c>
      <c r="M4" s="72">
        <f>'6pf'!I11+'6pf'!I190+'6pf'!I220+'6pf'!I262+'6pf'!I272+'6pf'!I281+'6pf'!I283+'6pf'!I285+'6pf'!I294+'6pf'!I303+'6pf'!I313+'6pf'!I322+'6pf'!I332+'6pf'!I341+'6pf'!I346+'6pf'!I348+'6pf'!I358</f>
        <v>1357298.7999999996</v>
      </c>
      <c r="N4" s="1" t="str">
        <f t="shared" ref="N4:N80" si="1">IF(J4=M4,"+","-")</f>
        <v>+</v>
      </c>
    </row>
    <row r="5" spans="2:14" x14ac:dyDescent="0.2">
      <c r="B5" t="s">
        <v>448</v>
      </c>
      <c r="C5">
        <f>'6pf'!C9</f>
        <v>220445</v>
      </c>
      <c r="D5" t="s">
        <v>446</v>
      </c>
      <c r="E5" s="73" t="s">
        <v>449</v>
      </c>
      <c r="F5">
        <f>'6pf'!C70+'6pf'!C131+'6pf'!C151+'6pf'!C174+'6pf'!C196+'6pf'!C201+'6pf'!C218+'6pf'!C242+'6pf'!C258+'6pf'!C377</f>
        <v>220445</v>
      </c>
      <c r="G5" s="1" t="str">
        <f t="shared" si="0"/>
        <v>+</v>
      </c>
      <c r="I5" t="s">
        <v>448</v>
      </c>
      <c r="J5" s="72">
        <f>'6pf'!I9</f>
        <v>438588.5</v>
      </c>
      <c r="K5" t="s">
        <v>446</v>
      </c>
      <c r="L5" s="73" t="s">
        <v>449</v>
      </c>
      <c r="M5" s="72">
        <f>'6pf'!I70+'6pf'!I131+'6pf'!I151+'6pf'!I174+'6pf'!I196+'6pf'!I201+'6pf'!I218+'6pf'!I242+'6pf'!I258+'6pf'!I377</f>
        <v>438588.50000000006</v>
      </c>
      <c r="N5" s="1" t="str">
        <f t="shared" si="1"/>
        <v>+</v>
      </c>
    </row>
    <row r="6" spans="2:14" ht="12" customHeight="1" x14ac:dyDescent="0.2">
      <c r="B6" t="s">
        <v>450</v>
      </c>
      <c r="C6">
        <f>'6pf'!C11</f>
        <v>556489</v>
      </c>
      <c r="D6" t="s">
        <v>446</v>
      </c>
      <c r="E6" s="74" t="s">
        <v>451</v>
      </c>
      <c r="F6">
        <f>'6pf'!C12+'6pf'!C118+'6pf'!C144+'6pf'!C158</f>
        <v>556489</v>
      </c>
      <c r="G6" s="1" t="str">
        <f t="shared" si="0"/>
        <v>+</v>
      </c>
      <c r="I6" t="s">
        <v>450</v>
      </c>
      <c r="J6" s="72">
        <f>'6pf'!I11</f>
        <v>1301961.22</v>
      </c>
      <c r="K6" t="s">
        <v>446</v>
      </c>
      <c r="L6" s="74" t="s">
        <v>451</v>
      </c>
      <c r="M6" s="72">
        <f>'6pf'!I12+'6pf'!I118+'6pf'!I144+'6pf'!I158</f>
        <v>1301961.2200000002</v>
      </c>
      <c r="N6" s="1" t="str">
        <f t="shared" si="1"/>
        <v>+</v>
      </c>
    </row>
    <row r="7" spans="2:14" ht="12" customHeight="1" x14ac:dyDescent="0.2">
      <c r="B7" t="s">
        <v>452</v>
      </c>
      <c r="C7">
        <f>'6pf'!C12</f>
        <v>442729</v>
      </c>
      <c r="D7" t="s">
        <v>446</v>
      </c>
      <c r="E7" s="73" t="s">
        <v>453</v>
      </c>
      <c r="F7">
        <f>SUM('6pf'!C13:C18)</f>
        <v>442729</v>
      </c>
      <c r="G7" s="1" t="str">
        <f t="shared" si="0"/>
        <v>+</v>
      </c>
      <c r="I7" t="s">
        <v>452</v>
      </c>
      <c r="J7" s="72">
        <f>'6pf'!I12</f>
        <v>1084978.3</v>
      </c>
      <c r="K7" t="s">
        <v>446</v>
      </c>
      <c r="L7" s="73" t="s">
        <v>453</v>
      </c>
      <c r="M7" s="72">
        <f>SUM('6pf'!I13:I18)</f>
        <v>1084978.3</v>
      </c>
      <c r="N7" s="1" t="str">
        <f t="shared" si="1"/>
        <v>+</v>
      </c>
    </row>
    <row r="8" spans="2:14" ht="12" customHeight="1" x14ac:dyDescent="0.2">
      <c r="B8" t="s">
        <v>452</v>
      </c>
      <c r="C8">
        <f>'6pf'!C12</f>
        <v>442729</v>
      </c>
      <c r="D8" t="s">
        <v>446</v>
      </c>
      <c r="E8" t="s">
        <v>454</v>
      </c>
      <c r="F8">
        <f>SUM('6pf'!C71:C80)</f>
        <v>442729</v>
      </c>
      <c r="G8" s="1" t="str">
        <f t="shared" si="0"/>
        <v>+</v>
      </c>
      <c r="I8" t="s">
        <v>452</v>
      </c>
      <c r="J8" s="72">
        <f>'6pf'!I12</f>
        <v>1084978.3</v>
      </c>
      <c r="K8" t="s">
        <v>446</v>
      </c>
      <c r="L8" t="s">
        <v>454</v>
      </c>
      <c r="M8" s="72">
        <f>SUM('6pf'!I71:I80)</f>
        <v>1084978.3000000003</v>
      </c>
      <c r="N8" s="1" t="str">
        <f t="shared" si="1"/>
        <v>+</v>
      </c>
    </row>
    <row r="9" spans="2:14" x14ac:dyDescent="0.2">
      <c r="B9" t="s">
        <v>455</v>
      </c>
      <c r="C9">
        <f>'6pf'!C24</f>
        <v>51797</v>
      </c>
      <c r="D9" t="s">
        <v>446</v>
      </c>
      <c r="E9" t="s">
        <v>456</v>
      </c>
      <c r="F9">
        <f>'6pf'!C25+'6pf'!C32+'6pf'!C36+'6pf'!C40+'6pf'!C41+'6pf'!C42+'6pf'!C43+'6pf'!C44+'6pf'!C45+'6pf'!C46+'6pf'!C50+'6pf'!C57+'6pf'!C61+'6pf'!C64+'6pf'!C67</f>
        <v>51797</v>
      </c>
      <c r="G9" s="1" t="str">
        <f t="shared" si="0"/>
        <v>+</v>
      </c>
      <c r="I9" t="s">
        <v>455</v>
      </c>
      <c r="J9" s="72">
        <f>'6pf'!I24</f>
        <v>158646.20000000001</v>
      </c>
      <c r="K9" t="s">
        <v>446</v>
      </c>
      <c r="L9" t="s">
        <v>456</v>
      </c>
      <c r="M9" s="72">
        <f>'6pf'!I25+'6pf'!I32+'6pf'!I36+'6pf'!I40+'6pf'!I41+'6pf'!I42+'6pf'!I43+'6pf'!I44+'6pf'!I45+'6pf'!I46+'6pf'!I50+'6pf'!I57+'6pf'!I61+'6pf'!I64+'6pf'!I67</f>
        <v>158646.19999999998</v>
      </c>
      <c r="N9" s="1" t="str">
        <f t="shared" si="1"/>
        <v>+</v>
      </c>
    </row>
    <row r="10" spans="2:14" x14ac:dyDescent="0.2">
      <c r="B10" t="s">
        <v>457</v>
      </c>
      <c r="C10">
        <f>'6pf'!C81</f>
        <v>428511</v>
      </c>
      <c r="D10" t="s">
        <v>446</v>
      </c>
      <c r="E10" t="s">
        <v>458</v>
      </c>
      <c r="F10">
        <f>SUM('6pf'!C82:C97)</f>
        <v>428511</v>
      </c>
      <c r="G10" s="1" t="str">
        <f t="shared" si="0"/>
        <v>+</v>
      </c>
      <c r="I10" t="s">
        <v>457</v>
      </c>
      <c r="J10" s="72">
        <f>'6pf'!I81</f>
        <v>1057190.3999999999</v>
      </c>
      <c r="K10" t="s">
        <v>446</v>
      </c>
      <c r="L10" t="s">
        <v>458</v>
      </c>
      <c r="M10" s="72">
        <f>SUM('6pf'!I82:I97)</f>
        <v>1057190.3999999999</v>
      </c>
      <c r="N10" s="1" t="str">
        <f t="shared" si="1"/>
        <v>+</v>
      </c>
    </row>
    <row r="11" spans="2:14" x14ac:dyDescent="0.2">
      <c r="B11" t="s">
        <v>459</v>
      </c>
      <c r="C11">
        <f>'6pf'!C98</f>
        <v>0</v>
      </c>
      <c r="D11" t="s">
        <v>446</v>
      </c>
      <c r="E11" t="s">
        <v>459</v>
      </c>
      <c r="F11">
        <f>'6pf'!C98</f>
        <v>0</v>
      </c>
      <c r="G11" s="1" t="str">
        <f t="shared" si="0"/>
        <v>+</v>
      </c>
      <c r="I11" t="s">
        <v>459</v>
      </c>
      <c r="J11" s="72">
        <f>'6pf'!I98</f>
        <v>0</v>
      </c>
      <c r="K11" t="s">
        <v>446</v>
      </c>
      <c r="L11" t="s">
        <v>459</v>
      </c>
      <c r="M11" s="72">
        <f>'6pf'!I98</f>
        <v>0</v>
      </c>
      <c r="N11" s="1" t="str">
        <f t="shared" si="1"/>
        <v>+</v>
      </c>
    </row>
    <row r="12" spans="2:14" x14ac:dyDescent="0.2">
      <c r="B12" t="s">
        <v>460</v>
      </c>
      <c r="C12">
        <f>'6pf'!C105</f>
        <v>82</v>
      </c>
      <c r="D12" t="s">
        <v>446</v>
      </c>
      <c r="E12" t="s">
        <v>461</v>
      </c>
      <c r="F12">
        <f>'6pf'!C106+'6pf'!C107+'6pf'!C108+'6pf'!C109</f>
        <v>82</v>
      </c>
      <c r="G12" s="1" t="str">
        <f t="shared" si="0"/>
        <v>+</v>
      </c>
      <c r="I12" t="s">
        <v>460</v>
      </c>
      <c r="J12" s="72">
        <f>'6pf'!I105</f>
        <v>466.1</v>
      </c>
      <c r="K12" t="s">
        <v>446</v>
      </c>
      <c r="L12" t="s">
        <v>461</v>
      </c>
      <c r="M12" s="72">
        <f>'6pf'!I106+'6pf'!I107+'6pf'!I108+'6pf'!I109</f>
        <v>466.1</v>
      </c>
      <c r="N12" s="1" t="str">
        <f t="shared" si="1"/>
        <v>+</v>
      </c>
    </row>
    <row r="13" spans="2:14" x14ac:dyDescent="0.2">
      <c r="B13" t="s">
        <v>462</v>
      </c>
      <c r="C13">
        <f>'6pf'!C110</f>
        <v>487</v>
      </c>
      <c r="D13" t="s">
        <v>446</v>
      </c>
      <c r="E13" t="s">
        <v>463</v>
      </c>
      <c r="F13">
        <f>'6pf'!C111+'6pf'!C112+'6pf'!C113</f>
        <v>487</v>
      </c>
      <c r="G13" s="1" t="str">
        <f t="shared" si="0"/>
        <v>+</v>
      </c>
      <c r="I13" t="s">
        <v>462</v>
      </c>
      <c r="J13" s="72">
        <f>'6pf'!I110</f>
        <v>2791.8</v>
      </c>
      <c r="K13" t="s">
        <v>446</v>
      </c>
      <c r="L13" t="s">
        <v>463</v>
      </c>
      <c r="M13" s="72">
        <f>'6pf'!I111+'6pf'!I112+'6pf'!I113</f>
        <v>2791.8</v>
      </c>
      <c r="N13" s="1" t="str">
        <f t="shared" si="1"/>
        <v>+</v>
      </c>
    </row>
    <row r="14" spans="2:14" x14ac:dyDescent="0.2">
      <c r="B14" t="s">
        <v>464</v>
      </c>
      <c r="C14">
        <f>'6pf'!C114</f>
        <v>30790</v>
      </c>
      <c r="D14" t="s">
        <v>446</v>
      </c>
      <c r="E14" t="s">
        <v>465</v>
      </c>
      <c r="F14">
        <f>'6pf'!C115+'6pf'!C116+'6pf'!C117</f>
        <v>30790</v>
      </c>
      <c r="G14" s="1" t="str">
        <f t="shared" si="0"/>
        <v>+</v>
      </c>
      <c r="I14" t="s">
        <v>464</v>
      </c>
      <c r="J14" s="72">
        <f>'6pf'!I114</f>
        <v>84694</v>
      </c>
      <c r="K14" t="s">
        <v>446</v>
      </c>
      <c r="L14" t="s">
        <v>465</v>
      </c>
      <c r="M14" s="72">
        <f>'6pf'!I115+'6pf'!I116+'6pf'!I117</f>
        <v>84694</v>
      </c>
      <c r="N14" s="1" t="str">
        <f t="shared" si="1"/>
        <v>+</v>
      </c>
    </row>
    <row r="15" spans="2:14" x14ac:dyDescent="0.2">
      <c r="B15" t="s">
        <v>466</v>
      </c>
      <c r="C15">
        <f>'6pf'!C118</f>
        <v>75386</v>
      </c>
      <c r="D15" t="s">
        <v>446</v>
      </c>
      <c r="E15" t="s">
        <v>467</v>
      </c>
      <c r="F15">
        <f>'6pf'!C119+'6pf'!C120+'6pf'!C121</f>
        <v>75386</v>
      </c>
      <c r="G15" s="1" t="str">
        <f t="shared" si="0"/>
        <v>+</v>
      </c>
      <c r="I15" t="s">
        <v>466</v>
      </c>
      <c r="J15" s="72">
        <f>'6pf'!I118</f>
        <v>137790.82</v>
      </c>
      <c r="K15" t="s">
        <v>446</v>
      </c>
      <c r="L15" t="s">
        <v>467</v>
      </c>
      <c r="M15" s="72">
        <f>'6pf'!I119+'6pf'!I120+'6pf'!I121</f>
        <v>137790.82</v>
      </c>
      <c r="N15" s="1" t="str">
        <f t="shared" si="1"/>
        <v>+</v>
      </c>
    </row>
    <row r="16" spans="2:14" x14ac:dyDescent="0.2">
      <c r="B16" t="s">
        <v>466</v>
      </c>
      <c r="C16">
        <f>'6pf'!C118</f>
        <v>75386</v>
      </c>
      <c r="D16" t="s">
        <v>446</v>
      </c>
      <c r="E16" t="s">
        <v>468</v>
      </c>
      <c r="F16">
        <f>'6pf'!C133+'6pf'!C135+'6pf'!C139</f>
        <v>75386</v>
      </c>
      <c r="G16" s="1" t="str">
        <f t="shared" si="0"/>
        <v>+</v>
      </c>
      <c r="I16" t="s">
        <v>466</v>
      </c>
      <c r="J16" s="72">
        <f>'6pf'!I118</f>
        <v>137790.82</v>
      </c>
      <c r="K16" t="s">
        <v>446</v>
      </c>
      <c r="L16" t="s">
        <v>468</v>
      </c>
      <c r="M16" s="72">
        <f>'6pf'!I133+'6pf'!I135+'6pf'!I139</f>
        <v>137790.81999999998</v>
      </c>
      <c r="N16" s="1" t="str">
        <f t="shared" si="1"/>
        <v>+</v>
      </c>
    </row>
    <row r="17" spans="2:14" x14ac:dyDescent="0.2">
      <c r="B17" t="s">
        <v>469</v>
      </c>
      <c r="C17">
        <f>'6pf'!C122</f>
        <v>13007</v>
      </c>
      <c r="D17" t="s">
        <v>446</v>
      </c>
      <c r="E17" t="s">
        <v>470</v>
      </c>
      <c r="F17">
        <f>'6pf'!C123+'6pf'!C124+'6pf'!C125</f>
        <v>13007</v>
      </c>
      <c r="G17" s="1" t="str">
        <f t="shared" si="0"/>
        <v>+</v>
      </c>
      <c r="I17" t="s">
        <v>469</v>
      </c>
      <c r="J17" s="72">
        <f>'6pf'!I122</f>
        <v>19471.5</v>
      </c>
      <c r="K17" t="s">
        <v>446</v>
      </c>
      <c r="L17" t="s">
        <v>470</v>
      </c>
      <c r="M17" s="72">
        <f>'6pf'!I123+'6pf'!I124+'6pf'!I125</f>
        <v>19471.5</v>
      </c>
      <c r="N17" s="1" t="str">
        <f t="shared" si="1"/>
        <v>+</v>
      </c>
    </row>
    <row r="18" spans="2:14" x14ac:dyDescent="0.2">
      <c r="B18" t="s">
        <v>471</v>
      </c>
      <c r="C18">
        <f>'6pf'!C126</f>
        <v>1034</v>
      </c>
      <c r="D18" t="s">
        <v>446</v>
      </c>
      <c r="E18" t="s">
        <v>472</v>
      </c>
      <c r="F18">
        <f>'6pf'!C127+'6pf'!C128+'6pf'!C129</f>
        <v>1034</v>
      </c>
      <c r="G18" s="1" t="str">
        <f t="shared" si="0"/>
        <v>+</v>
      </c>
      <c r="I18" t="s">
        <v>471</v>
      </c>
      <c r="J18" s="72">
        <f>'6pf'!I126</f>
        <v>1547.9</v>
      </c>
      <c r="K18" t="s">
        <v>446</v>
      </c>
      <c r="L18" t="s">
        <v>472</v>
      </c>
      <c r="M18" s="72">
        <f>'6pf'!I127+'6pf'!I128+'6pf'!I129</f>
        <v>1547.9</v>
      </c>
      <c r="N18" s="1" t="str">
        <f t="shared" si="1"/>
        <v>+</v>
      </c>
    </row>
    <row r="19" spans="2:14" x14ac:dyDescent="0.2">
      <c r="B19" t="s">
        <v>473</v>
      </c>
      <c r="C19">
        <f>'6pf'!C135</f>
        <v>391</v>
      </c>
      <c r="D19" t="s">
        <v>446</v>
      </c>
      <c r="E19" t="s">
        <v>474</v>
      </c>
      <c r="F19">
        <f>'6pf'!C136+'6pf'!C137+'6pf'!C138</f>
        <v>391</v>
      </c>
      <c r="G19" s="1" t="str">
        <f t="shared" si="0"/>
        <v>+</v>
      </c>
      <c r="I19" t="s">
        <v>473</v>
      </c>
      <c r="J19" s="72">
        <f>'6pf'!I135</f>
        <v>1854.3</v>
      </c>
      <c r="K19" t="s">
        <v>446</v>
      </c>
      <c r="L19" t="s">
        <v>474</v>
      </c>
      <c r="M19" s="72">
        <f>'6pf'!I136+'6pf'!I137+'6pf'!I138</f>
        <v>1854.3000000000002</v>
      </c>
      <c r="N19" s="1" t="str">
        <f t="shared" si="1"/>
        <v>+</v>
      </c>
    </row>
    <row r="20" spans="2:14" x14ac:dyDescent="0.2">
      <c r="B20" t="s">
        <v>475</v>
      </c>
      <c r="C20">
        <f>'6pf'!C144</f>
        <v>23019</v>
      </c>
      <c r="D20" t="s">
        <v>446</v>
      </c>
      <c r="E20" t="s">
        <v>476</v>
      </c>
      <c r="F20">
        <f>'6pf'!C145+'6pf'!C146+'6pf'!C147</f>
        <v>23019</v>
      </c>
      <c r="G20" s="1" t="str">
        <f t="shared" si="0"/>
        <v>+</v>
      </c>
      <c r="I20" t="s">
        <v>475</v>
      </c>
      <c r="J20" s="72">
        <f>'6pf'!I144</f>
        <v>40965.5</v>
      </c>
      <c r="K20" t="s">
        <v>446</v>
      </c>
      <c r="L20" t="s">
        <v>476</v>
      </c>
      <c r="M20" s="72">
        <f>'6pf'!I145+'6pf'!I146+'6pf'!I147</f>
        <v>40965.5</v>
      </c>
      <c r="N20" s="1" t="str">
        <f t="shared" si="1"/>
        <v>+</v>
      </c>
    </row>
    <row r="21" spans="2:14" x14ac:dyDescent="0.2">
      <c r="B21" t="s">
        <v>477</v>
      </c>
      <c r="C21">
        <f>'6pf'!C152</f>
        <v>5662</v>
      </c>
      <c r="D21" t="s">
        <v>446</v>
      </c>
      <c r="E21" t="s">
        <v>478</v>
      </c>
      <c r="F21">
        <f>'6pf'!C153+'6pf'!C154+'6pf'!C155</f>
        <v>5662</v>
      </c>
      <c r="G21" s="1" t="str">
        <f t="shared" si="0"/>
        <v>+</v>
      </c>
      <c r="I21" t="s">
        <v>477</v>
      </c>
      <c r="J21" s="72">
        <f>'6pf'!I152</f>
        <v>10413.299999999999</v>
      </c>
      <c r="K21" t="s">
        <v>446</v>
      </c>
      <c r="L21" t="s">
        <v>478</v>
      </c>
      <c r="M21" s="72">
        <f>'6pf'!I153+'6pf'!I154+'6pf'!I155</f>
        <v>10413.299999999999</v>
      </c>
      <c r="N21" s="1" t="str">
        <f t="shared" si="1"/>
        <v>+</v>
      </c>
    </row>
    <row r="22" spans="2:14" x14ac:dyDescent="0.2">
      <c r="B22" t="s">
        <v>477</v>
      </c>
      <c r="C22">
        <f>'6pf'!C152</f>
        <v>5662</v>
      </c>
      <c r="D22" t="s">
        <v>446</v>
      </c>
      <c r="E22" t="s">
        <v>479</v>
      </c>
      <c r="F22">
        <f>'6pf'!C156+'6pf'!C157</f>
        <v>5662</v>
      </c>
      <c r="G22" s="1" t="str">
        <f t="shared" si="0"/>
        <v>+</v>
      </c>
      <c r="I22" t="s">
        <v>477</v>
      </c>
      <c r="J22" s="72">
        <f>'6pf'!I152</f>
        <v>10413.299999999999</v>
      </c>
      <c r="K22" t="s">
        <v>446</v>
      </c>
      <c r="L22" t="s">
        <v>479</v>
      </c>
      <c r="M22" s="72">
        <f>'6pf'!I156+'6pf'!I157</f>
        <v>10413.300000000001</v>
      </c>
      <c r="N22" s="1" t="str">
        <f t="shared" si="1"/>
        <v>+</v>
      </c>
    </row>
    <row r="23" spans="2:14" x14ac:dyDescent="0.2">
      <c r="B23" t="s">
        <v>480</v>
      </c>
      <c r="C23">
        <f>'6pf'!C158</f>
        <v>15355</v>
      </c>
      <c r="D23" t="s">
        <v>446</v>
      </c>
      <c r="E23" t="s">
        <v>481</v>
      </c>
      <c r="F23">
        <f>'6pf'!C159+'6pf'!C163+'6pf'!C164+'6pf'!C165+'6pf'!C166+'6pf'!C167+'6pf'!C168+'6pf'!C169+'6pf'!C170+'6pf'!C171+'6pf'!C172+'6pf'!C173</f>
        <v>15355</v>
      </c>
      <c r="G23" s="1" t="str">
        <f t="shared" si="0"/>
        <v>+</v>
      </c>
      <c r="I23" t="s">
        <v>480</v>
      </c>
      <c r="J23" s="72">
        <f>'6pf'!I158</f>
        <v>38226.6</v>
      </c>
      <c r="K23" t="s">
        <v>446</v>
      </c>
      <c r="L23" t="s">
        <v>481</v>
      </c>
      <c r="M23" s="72">
        <f>'6pf'!I159+'6pf'!I163+'6pf'!I164+'6pf'!I165+'6pf'!I166+'6pf'!I167+'6pf'!I168+'6pf'!I169+'6pf'!I170+'6pf'!I171+'6pf'!I172+'6pf'!I173</f>
        <v>38226.6</v>
      </c>
      <c r="N23" s="1" t="str">
        <f t="shared" si="1"/>
        <v>+</v>
      </c>
    </row>
    <row r="24" spans="2:14" x14ac:dyDescent="0.2">
      <c r="B24" t="s">
        <v>482</v>
      </c>
      <c r="C24">
        <f>'6pf'!C159</f>
        <v>430</v>
      </c>
      <c r="D24" t="s">
        <v>446</v>
      </c>
      <c r="E24" t="s">
        <v>483</v>
      </c>
      <c r="F24">
        <f>'6pf'!C160+'6pf'!C161+'6pf'!C162</f>
        <v>430</v>
      </c>
      <c r="G24" s="1" t="str">
        <f t="shared" si="0"/>
        <v>+</v>
      </c>
      <c r="I24" t="s">
        <v>482</v>
      </c>
      <c r="J24" s="72">
        <f>'6pf'!I159</f>
        <v>4888.8</v>
      </c>
      <c r="K24" t="s">
        <v>446</v>
      </c>
      <c r="L24" t="s">
        <v>483</v>
      </c>
      <c r="M24" s="72">
        <f>'6pf'!I160+'6pf'!I161+'6pf'!I162</f>
        <v>4888.8</v>
      </c>
      <c r="N24" s="1" t="str">
        <f t="shared" si="1"/>
        <v>+</v>
      </c>
    </row>
    <row r="25" spans="2:14" x14ac:dyDescent="0.2">
      <c r="B25" t="s">
        <v>484</v>
      </c>
      <c r="C25">
        <f>'6pf'!C177</f>
        <v>290</v>
      </c>
      <c r="D25" t="s">
        <v>446</v>
      </c>
      <c r="E25" t="s">
        <v>485</v>
      </c>
      <c r="F25">
        <f>'6pf'!C178+'6pf'!C179+'6pf'!C180</f>
        <v>290</v>
      </c>
      <c r="G25" s="1" t="str">
        <f t="shared" si="0"/>
        <v>+</v>
      </c>
      <c r="I25" t="s">
        <v>484</v>
      </c>
      <c r="J25" s="72">
        <f>'6pf'!I177</f>
        <v>1363.9</v>
      </c>
      <c r="K25" t="s">
        <v>446</v>
      </c>
      <c r="L25" t="s">
        <v>485</v>
      </c>
      <c r="M25" s="72">
        <f>'6pf'!I178+'6pf'!I179+'6pf'!I180</f>
        <v>1363.9</v>
      </c>
      <c r="N25" s="1" t="str">
        <f t="shared" si="1"/>
        <v>+</v>
      </c>
    </row>
    <row r="26" spans="2:14" x14ac:dyDescent="0.2">
      <c r="B26" t="s">
        <v>484</v>
      </c>
      <c r="C26">
        <f>'6pf'!C177</f>
        <v>290</v>
      </c>
      <c r="D26" t="s">
        <v>446</v>
      </c>
      <c r="E26" t="s">
        <v>486</v>
      </c>
      <c r="F26">
        <f>'6pf'!C181+'6pf'!C182</f>
        <v>290</v>
      </c>
      <c r="G26" s="1" t="str">
        <f t="shared" si="0"/>
        <v>+</v>
      </c>
      <c r="I26" t="s">
        <v>484</v>
      </c>
      <c r="J26" s="72">
        <f>'6pf'!I177</f>
        <v>1363.9</v>
      </c>
      <c r="K26" t="s">
        <v>446</v>
      </c>
      <c r="L26" t="s">
        <v>486</v>
      </c>
      <c r="M26" s="72">
        <f>'6pf'!I181+'6pf'!I182</f>
        <v>1363.9</v>
      </c>
      <c r="N26" s="1" t="str">
        <f t="shared" si="1"/>
        <v>+</v>
      </c>
    </row>
    <row r="27" spans="2:14" x14ac:dyDescent="0.2">
      <c r="B27" t="s">
        <v>487</v>
      </c>
      <c r="C27">
        <f>'6pf'!C190</f>
        <v>5132</v>
      </c>
      <c r="D27" t="s">
        <v>446</v>
      </c>
      <c r="E27" t="s">
        <v>488</v>
      </c>
      <c r="F27">
        <f>'6pf'!C191+'6pf'!C197+'6pf'!C202</f>
        <v>5132</v>
      </c>
      <c r="G27" s="1" t="str">
        <f t="shared" si="0"/>
        <v>+</v>
      </c>
      <c r="I27" t="s">
        <v>487</v>
      </c>
      <c r="J27" s="72">
        <f>'6pf'!I190</f>
        <v>7820.28</v>
      </c>
      <c r="K27" t="s">
        <v>446</v>
      </c>
      <c r="L27" t="s">
        <v>488</v>
      </c>
      <c r="M27" s="72">
        <f>'6pf'!I191+'6pf'!I197+'6pf'!I202</f>
        <v>7820.2800000000007</v>
      </c>
      <c r="N27" s="1" t="str">
        <f t="shared" si="1"/>
        <v>+</v>
      </c>
    </row>
    <row r="28" spans="2:14" x14ac:dyDescent="0.2">
      <c r="B28" t="s">
        <v>489</v>
      </c>
      <c r="C28">
        <f>'6pf'!C191</f>
        <v>71</v>
      </c>
      <c r="D28" t="s">
        <v>446</v>
      </c>
      <c r="E28" t="s">
        <v>490</v>
      </c>
      <c r="F28">
        <f>'6pf'!C192+'6pf'!C193+'6pf'!C194</f>
        <v>71</v>
      </c>
      <c r="G28" s="1" t="str">
        <f t="shared" si="0"/>
        <v>+</v>
      </c>
      <c r="I28" t="s">
        <v>489</v>
      </c>
      <c r="J28" s="72">
        <f>'6pf'!I191</f>
        <v>128.28</v>
      </c>
      <c r="K28" t="s">
        <v>446</v>
      </c>
      <c r="L28" t="s">
        <v>490</v>
      </c>
      <c r="M28" s="72">
        <f>'6pf'!I192+'6pf'!I193+'6pf'!I194</f>
        <v>128.28</v>
      </c>
      <c r="N28" s="1" t="str">
        <f t="shared" si="1"/>
        <v>+</v>
      </c>
    </row>
    <row r="29" spans="2:14" x14ac:dyDescent="0.2">
      <c r="B29" t="s">
        <v>491</v>
      </c>
      <c r="C29">
        <f>'6pf'!C197</f>
        <v>57</v>
      </c>
      <c r="D29" t="s">
        <v>446</v>
      </c>
      <c r="E29" t="s">
        <v>492</v>
      </c>
      <c r="F29">
        <f>'6pf'!C198+'6pf'!C199+'6pf'!C200</f>
        <v>57</v>
      </c>
      <c r="G29" s="1" t="str">
        <f t="shared" si="0"/>
        <v>+</v>
      </c>
      <c r="I29" t="s">
        <v>491</v>
      </c>
      <c r="J29" s="72">
        <f>'6pf'!I197</f>
        <v>202.7</v>
      </c>
      <c r="K29" t="s">
        <v>446</v>
      </c>
      <c r="L29" t="s">
        <v>492</v>
      </c>
      <c r="M29" s="72">
        <f>'6pf'!I198+'6pf'!I199+'6pf'!I200</f>
        <v>202.7</v>
      </c>
      <c r="N29" s="1" t="str">
        <f t="shared" si="1"/>
        <v>+</v>
      </c>
    </row>
    <row r="30" spans="2:14" x14ac:dyDescent="0.2">
      <c r="B30" t="s">
        <v>493</v>
      </c>
      <c r="C30">
        <f>'6pf'!C202</f>
        <v>5004</v>
      </c>
      <c r="D30" t="s">
        <v>446</v>
      </c>
      <c r="E30" t="s">
        <v>494</v>
      </c>
      <c r="F30">
        <f>'6pf'!C203+'6pf'!C207+'6pf'!C208+'6pf'!C214+'6pf'!C216+'6pf'!C217</f>
        <v>5004</v>
      </c>
      <c r="G30" s="1" t="str">
        <f t="shared" si="0"/>
        <v>+</v>
      </c>
      <c r="I30" t="s">
        <v>493</v>
      </c>
      <c r="J30" s="72">
        <f>'6pf'!I202</f>
        <v>7489.3</v>
      </c>
      <c r="K30" t="s">
        <v>446</v>
      </c>
      <c r="L30" t="s">
        <v>494</v>
      </c>
      <c r="M30" s="72">
        <f>'6pf'!I203+'6pf'!I207+'6pf'!I208+'6pf'!I214+'6pf'!I216+'6pf'!I217</f>
        <v>7489.3</v>
      </c>
      <c r="N30" s="1" t="str">
        <f t="shared" si="1"/>
        <v>+</v>
      </c>
    </row>
    <row r="31" spans="2:14" x14ac:dyDescent="0.2">
      <c r="B31" t="s">
        <v>495</v>
      </c>
      <c r="C31">
        <f>'6pf'!C203</f>
        <v>4298</v>
      </c>
      <c r="D31" t="s">
        <v>446</v>
      </c>
      <c r="E31" t="s">
        <v>496</v>
      </c>
      <c r="F31">
        <f>'6pf'!C204+'6pf'!C205+'6pf'!C206</f>
        <v>4298</v>
      </c>
      <c r="G31" s="1" t="str">
        <f t="shared" si="0"/>
        <v>+</v>
      </c>
      <c r="I31" t="s">
        <v>495</v>
      </c>
      <c r="J31" s="72">
        <f>'6pf'!I203</f>
        <v>6436.8</v>
      </c>
      <c r="K31" t="s">
        <v>446</v>
      </c>
      <c r="L31" t="s">
        <v>496</v>
      </c>
      <c r="M31" s="72">
        <f>'6pf'!I204+'6pf'!I205+'6pf'!I206</f>
        <v>6436.7999999999993</v>
      </c>
      <c r="N31" s="1" t="str">
        <f t="shared" si="1"/>
        <v>+</v>
      </c>
    </row>
    <row r="32" spans="2:14" x14ac:dyDescent="0.2">
      <c r="B32" t="s">
        <v>497</v>
      </c>
      <c r="C32">
        <f>'6pf'!C208</f>
        <v>491</v>
      </c>
      <c r="D32" t="s">
        <v>446</v>
      </c>
      <c r="E32" t="s">
        <v>498</v>
      </c>
      <c r="F32">
        <f>'6pf'!C209+'6pf'!C210+'6pf'!C211</f>
        <v>491</v>
      </c>
      <c r="G32" s="1" t="str">
        <f t="shared" si="0"/>
        <v>+</v>
      </c>
      <c r="I32" t="s">
        <v>497</v>
      </c>
      <c r="J32" s="72">
        <f>'6pf'!I208</f>
        <v>732.9</v>
      </c>
      <c r="K32" t="s">
        <v>446</v>
      </c>
      <c r="L32" t="s">
        <v>498</v>
      </c>
      <c r="M32" s="72">
        <f>'6pf'!I209+'6pf'!I210+'6pf'!I211</f>
        <v>732.89999999999986</v>
      </c>
      <c r="N32" s="1" t="str">
        <f t="shared" si="1"/>
        <v>+</v>
      </c>
    </row>
    <row r="33" spans="2:14" x14ac:dyDescent="0.2">
      <c r="B33" t="s">
        <v>499</v>
      </c>
      <c r="C33">
        <f>'6pf'!C220</f>
        <v>2926</v>
      </c>
      <c r="D33" t="s">
        <v>446</v>
      </c>
      <c r="E33" t="s">
        <v>500</v>
      </c>
      <c r="F33">
        <f>'6pf'!C221+'6pf'!C254</f>
        <v>2926</v>
      </c>
      <c r="G33" s="1" t="str">
        <f t="shared" si="0"/>
        <v>+</v>
      </c>
      <c r="I33" t="s">
        <v>499</v>
      </c>
      <c r="J33" s="72">
        <f>'6pf'!I220</f>
        <v>12697.9</v>
      </c>
      <c r="K33" t="s">
        <v>446</v>
      </c>
      <c r="L33" t="s">
        <v>500</v>
      </c>
      <c r="M33" s="72">
        <f>'6pf'!I221+'6pf'!I254</f>
        <v>12697.9</v>
      </c>
      <c r="N33" s="1" t="str">
        <f t="shared" si="1"/>
        <v>+</v>
      </c>
    </row>
    <row r="34" spans="2:14" x14ac:dyDescent="0.2">
      <c r="B34" t="s">
        <v>501</v>
      </c>
      <c r="C34">
        <f>'6pf'!C221</f>
        <v>1756</v>
      </c>
      <c r="D34" t="s">
        <v>446</v>
      </c>
      <c r="E34" t="s">
        <v>502</v>
      </c>
      <c r="F34">
        <f>'6pf'!C222+'6pf'!C223+'6pf'!C224</f>
        <v>1756</v>
      </c>
      <c r="G34" s="1" t="str">
        <f t="shared" si="0"/>
        <v>+</v>
      </c>
      <c r="I34" t="s">
        <v>501</v>
      </c>
      <c r="J34" s="72">
        <f>'6pf'!I221</f>
        <v>8448.5</v>
      </c>
      <c r="K34" t="s">
        <v>446</v>
      </c>
      <c r="L34" t="s">
        <v>502</v>
      </c>
      <c r="M34" s="72">
        <f>'6pf'!I222+'6pf'!I223+'6pf'!I224</f>
        <v>8448.5</v>
      </c>
      <c r="N34" s="1" t="str">
        <f t="shared" si="1"/>
        <v>+</v>
      </c>
    </row>
    <row r="35" spans="2:14" x14ac:dyDescent="0.2">
      <c r="B35" t="s">
        <v>501</v>
      </c>
      <c r="C35">
        <f>'6pf'!C221</f>
        <v>1756</v>
      </c>
      <c r="D35" t="s">
        <v>446</v>
      </c>
      <c r="E35" t="s">
        <v>503</v>
      </c>
      <c r="F35">
        <f>'6pf'!C225+'6pf'!C232</f>
        <v>1756</v>
      </c>
      <c r="G35" s="1" t="str">
        <f t="shared" si="0"/>
        <v>+</v>
      </c>
      <c r="I35" t="s">
        <v>501</v>
      </c>
      <c r="J35" s="72">
        <f>'6pf'!I221</f>
        <v>8448.5</v>
      </c>
      <c r="K35" t="s">
        <v>446</v>
      </c>
      <c r="L35" t="s">
        <v>503</v>
      </c>
      <c r="M35" s="72">
        <f>'6pf'!I225+'6pf'!I232</f>
        <v>8448.5</v>
      </c>
      <c r="N35" s="1" t="str">
        <f t="shared" si="1"/>
        <v>+</v>
      </c>
    </row>
    <row r="36" spans="2:14" x14ac:dyDescent="0.2">
      <c r="B36" t="s">
        <v>504</v>
      </c>
      <c r="C36">
        <f>'6pf'!C225</f>
        <v>1382</v>
      </c>
      <c r="D36" t="s">
        <v>446</v>
      </c>
      <c r="E36" t="s">
        <v>505</v>
      </c>
      <c r="F36">
        <f>'6pf'!C226+'6pf'!C228+'6pf'!C230</f>
        <v>1382</v>
      </c>
      <c r="G36" s="1" t="str">
        <f t="shared" si="0"/>
        <v>+</v>
      </c>
      <c r="I36" t="s">
        <v>504</v>
      </c>
      <c r="J36" s="72">
        <f>'6pf'!I225</f>
        <v>7663.4</v>
      </c>
      <c r="K36" t="s">
        <v>446</v>
      </c>
      <c r="L36" t="s">
        <v>505</v>
      </c>
      <c r="M36" s="72">
        <f>'6pf'!I226+'6pf'!I228+'6pf'!I230</f>
        <v>7663.4</v>
      </c>
      <c r="N36" s="1" t="str">
        <f t="shared" si="1"/>
        <v>+</v>
      </c>
    </row>
    <row r="37" spans="2:14" x14ac:dyDescent="0.2">
      <c r="B37" t="s">
        <v>506</v>
      </c>
      <c r="C37">
        <f>'6pf'!C232</f>
        <v>374</v>
      </c>
      <c r="D37" t="s">
        <v>446</v>
      </c>
      <c r="E37" t="s">
        <v>507</v>
      </c>
      <c r="F37">
        <f>'6pf'!C233+'6pf'!C235+'6pf'!C237</f>
        <v>374</v>
      </c>
      <c r="G37" s="1" t="str">
        <f t="shared" si="0"/>
        <v>+</v>
      </c>
      <c r="I37" t="s">
        <v>506</v>
      </c>
      <c r="J37" s="72">
        <f>'6pf'!I232</f>
        <v>785.1</v>
      </c>
      <c r="K37" t="s">
        <v>446</v>
      </c>
      <c r="L37" t="s">
        <v>507</v>
      </c>
      <c r="M37" s="72">
        <f>'6pf'!I233+'6pf'!I235+'6pf'!I237</f>
        <v>785.09999999999991</v>
      </c>
      <c r="N37" s="1" t="str">
        <f t="shared" si="1"/>
        <v>+</v>
      </c>
    </row>
    <row r="38" spans="2:14" x14ac:dyDescent="0.2">
      <c r="B38" t="s">
        <v>508</v>
      </c>
      <c r="C38">
        <f>'6pf'!C247</f>
        <v>41</v>
      </c>
      <c r="D38" t="s">
        <v>446</v>
      </c>
      <c r="E38" t="s">
        <v>509</v>
      </c>
      <c r="F38">
        <f>'6pf'!C248+'6pf'!C249+'6pf'!C250</f>
        <v>41</v>
      </c>
      <c r="G38" s="1" t="str">
        <f t="shared" si="0"/>
        <v>+</v>
      </c>
      <c r="I38" t="s">
        <v>508</v>
      </c>
      <c r="J38" s="72">
        <f>'6pf'!I247</f>
        <v>134.80000000000001</v>
      </c>
      <c r="K38" t="s">
        <v>446</v>
      </c>
      <c r="L38" t="s">
        <v>509</v>
      </c>
      <c r="M38" s="72">
        <f>'6pf'!I248+'6pf'!I249+'6pf'!I250</f>
        <v>134.80000000000001</v>
      </c>
      <c r="N38" s="1" t="str">
        <f t="shared" si="1"/>
        <v>+</v>
      </c>
    </row>
    <row r="39" spans="2:14" x14ac:dyDescent="0.2">
      <c r="B39" t="s">
        <v>510</v>
      </c>
      <c r="C39">
        <f>'6pf'!C254</f>
        <v>1170</v>
      </c>
      <c r="D39" t="s">
        <v>446</v>
      </c>
      <c r="E39" t="s">
        <v>511</v>
      </c>
      <c r="F39">
        <f>'6pf'!C255+'6pf'!C256+'6pf'!C257</f>
        <v>1170</v>
      </c>
      <c r="G39" s="1" t="str">
        <f t="shared" si="0"/>
        <v>+</v>
      </c>
      <c r="I39" t="s">
        <v>510</v>
      </c>
      <c r="J39" s="72">
        <f>'6pf'!I254</f>
        <v>4249.3999999999996</v>
      </c>
      <c r="K39" t="s">
        <v>446</v>
      </c>
      <c r="L39" t="s">
        <v>511</v>
      </c>
      <c r="M39" s="72">
        <f>'6pf'!I255+'6pf'!I256+'6pf'!I257</f>
        <v>4249.3999999999996</v>
      </c>
      <c r="N39" s="1" t="str">
        <f t="shared" si="1"/>
        <v>+</v>
      </c>
    </row>
    <row r="40" spans="2:14" x14ac:dyDescent="0.2">
      <c r="B40" t="s">
        <v>512</v>
      </c>
      <c r="C40">
        <f>'6pf'!C262</f>
        <v>3408</v>
      </c>
      <c r="D40" t="s">
        <v>446</v>
      </c>
      <c r="E40" t="s">
        <v>513</v>
      </c>
      <c r="F40">
        <f>'6pf'!C263+'6pf'!C264+'6pf'!C270</f>
        <v>3408</v>
      </c>
      <c r="G40" s="1" t="str">
        <f t="shared" si="0"/>
        <v>+</v>
      </c>
      <c r="I40" t="s">
        <v>512</v>
      </c>
      <c r="J40" s="72">
        <f>'6pf'!I262</f>
        <v>12410.2</v>
      </c>
      <c r="K40" t="s">
        <v>446</v>
      </c>
      <c r="L40" t="s">
        <v>513</v>
      </c>
      <c r="M40" s="72">
        <f>'6pf'!I263+'6pf'!I264+'6pf'!I270</f>
        <v>12410.2</v>
      </c>
      <c r="N40" s="1" t="str">
        <f t="shared" si="1"/>
        <v>+</v>
      </c>
    </row>
    <row r="41" spans="2:14" x14ac:dyDescent="0.2">
      <c r="B41" t="s">
        <v>514</v>
      </c>
      <c r="C41">
        <f>'6pf'!C264</f>
        <v>700</v>
      </c>
      <c r="D41" t="s">
        <v>446</v>
      </c>
      <c r="E41" t="s">
        <v>515</v>
      </c>
      <c r="F41">
        <f>'6pf'!C265+'6pf'!C266+'6pf'!C267</f>
        <v>700</v>
      </c>
      <c r="G41" s="1" t="str">
        <f t="shared" si="0"/>
        <v>+</v>
      </c>
      <c r="I41" t="s">
        <v>514</v>
      </c>
      <c r="J41" s="72">
        <f>'6pf'!I264</f>
        <v>2614.9</v>
      </c>
      <c r="K41" t="s">
        <v>446</v>
      </c>
      <c r="L41" t="s">
        <v>515</v>
      </c>
      <c r="M41" s="72">
        <f>'6pf'!I265+'6pf'!I266+'6pf'!I267</f>
        <v>2614.8999999999996</v>
      </c>
      <c r="N41" s="1" t="str">
        <f t="shared" si="1"/>
        <v>+</v>
      </c>
    </row>
    <row r="42" spans="2:14" x14ac:dyDescent="0.2">
      <c r="B42" t="s">
        <v>514</v>
      </c>
      <c r="C42">
        <f>'6pf'!C264</f>
        <v>700</v>
      </c>
      <c r="D42" t="s">
        <v>446</v>
      </c>
      <c r="E42" t="s">
        <v>516</v>
      </c>
      <c r="F42">
        <f>'6pf'!C268+'6pf'!C269</f>
        <v>700</v>
      </c>
      <c r="G42" s="1" t="str">
        <f t="shared" si="0"/>
        <v>+</v>
      </c>
      <c r="I42" t="s">
        <v>514</v>
      </c>
      <c r="J42" s="72">
        <f>'6pf'!I264</f>
        <v>2614.9</v>
      </c>
      <c r="K42" t="s">
        <v>446</v>
      </c>
      <c r="L42" t="s">
        <v>516</v>
      </c>
      <c r="M42" s="72">
        <f>'6pf'!I268+'6pf'!I269</f>
        <v>2614.9</v>
      </c>
      <c r="N42" s="1" t="str">
        <f t="shared" si="1"/>
        <v>+</v>
      </c>
    </row>
    <row r="43" spans="2:14" x14ac:dyDescent="0.2">
      <c r="B43" t="s">
        <v>517</v>
      </c>
      <c r="C43">
        <f>'6pf'!C272</f>
        <v>26</v>
      </c>
      <c r="D43" t="s">
        <v>446</v>
      </c>
      <c r="E43" t="s">
        <v>518</v>
      </c>
      <c r="F43">
        <f>'6pf'!C273+'6pf'!C274+'6pf'!C279</f>
        <v>26</v>
      </c>
      <c r="G43" s="1" t="str">
        <f t="shared" si="0"/>
        <v>+</v>
      </c>
      <c r="I43" t="s">
        <v>517</v>
      </c>
      <c r="J43" s="72">
        <f>'6pf'!I272</f>
        <v>391.5</v>
      </c>
      <c r="K43" t="s">
        <v>446</v>
      </c>
      <c r="L43" t="s">
        <v>518</v>
      </c>
      <c r="M43" s="72">
        <f>'6pf'!I273+'6pf'!I274+'6pf'!I279</f>
        <v>391.5</v>
      </c>
      <c r="N43" s="1" t="str">
        <f t="shared" si="1"/>
        <v>+</v>
      </c>
    </row>
    <row r="44" spans="2:14" x14ac:dyDescent="0.2">
      <c r="B44" t="s">
        <v>519</v>
      </c>
      <c r="C44">
        <f>'6pf'!C274</f>
        <v>0</v>
      </c>
      <c r="D44" t="s">
        <v>446</v>
      </c>
      <c r="E44" t="s">
        <v>520</v>
      </c>
      <c r="F44">
        <f>SUM('6pf'!C275:C276)</f>
        <v>0</v>
      </c>
      <c r="G44" s="1" t="str">
        <f t="shared" si="0"/>
        <v>+</v>
      </c>
      <c r="I44" t="s">
        <v>519</v>
      </c>
      <c r="J44" s="72">
        <f>'6pf'!I274</f>
        <v>0</v>
      </c>
      <c r="K44" t="s">
        <v>446</v>
      </c>
      <c r="L44" t="s">
        <v>520</v>
      </c>
      <c r="M44" s="72">
        <f>SUM('6pf'!I275:I276)</f>
        <v>0</v>
      </c>
      <c r="N44" s="1" t="str">
        <f t="shared" si="1"/>
        <v>+</v>
      </c>
    </row>
    <row r="45" spans="2:14" x14ac:dyDescent="0.2">
      <c r="B45" t="s">
        <v>519</v>
      </c>
      <c r="C45">
        <f>'6pf'!C274</f>
        <v>0</v>
      </c>
      <c r="D45" t="s">
        <v>446</v>
      </c>
      <c r="E45" t="s">
        <v>521</v>
      </c>
      <c r="F45">
        <f>SUM('6pf'!C277:C278)</f>
        <v>0</v>
      </c>
      <c r="G45" s="1" t="str">
        <f t="shared" si="0"/>
        <v>+</v>
      </c>
      <c r="I45" t="s">
        <v>519</v>
      </c>
      <c r="J45" s="72">
        <f>'6pf'!I274</f>
        <v>0</v>
      </c>
      <c r="K45" t="s">
        <v>446</v>
      </c>
      <c r="L45" t="s">
        <v>521</v>
      </c>
      <c r="M45" s="72">
        <f>SUM('6pf'!I277:I278)</f>
        <v>0</v>
      </c>
      <c r="N45" s="1" t="str">
        <f t="shared" si="1"/>
        <v>+</v>
      </c>
    </row>
    <row r="46" spans="2:14" x14ac:dyDescent="0.2">
      <c r="B46" t="s">
        <v>522</v>
      </c>
      <c r="C46">
        <f>'6pf'!C285</f>
        <v>44</v>
      </c>
      <c r="D46" t="s">
        <v>446</v>
      </c>
      <c r="E46" t="s">
        <v>523</v>
      </c>
      <c r="F46">
        <f>'6pf'!C286+'6pf'!C287+'6pf'!C292</f>
        <v>44</v>
      </c>
      <c r="G46" s="1" t="str">
        <f t="shared" si="0"/>
        <v>+</v>
      </c>
      <c r="I46" t="s">
        <v>522</v>
      </c>
      <c r="J46" s="72">
        <f>'6pf'!I285</f>
        <v>366.5</v>
      </c>
      <c r="K46" t="s">
        <v>446</v>
      </c>
      <c r="L46" t="s">
        <v>523</v>
      </c>
      <c r="M46" s="72">
        <f>'6pf'!I286+'6pf'!I287+'6pf'!I292</f>
        <v>366.50000000000006</v>
      </c>
      <c r="N46" s="1" t="str">
        <f t="shared" si="1"/>
        <v>+</v>
      </c>
    </row>
    <row r="47" spans="2:14" x14ac:dyDescent="0.2">
      <c r="B47" t="s">
        <v>524</v>
      </c>
      <c r="C47">
        <f>'6pf'!C287</f>
        <v>3</v>
      </c>
      <c r="D47" t="s">
        <v>446</v>
      </c>
      <c r="E47" t="s">
        <v>525</v>
      </c>
      <c r="F47">
        <f>'6pf'!C288+'6pf'!C289</f>
        <v>3</v>
      </c>
      <c r="G47" s="1" t="str">
        <f t="shared" si="0"/>
        <v>+</v>
      </c>
      <c r="I47" t="s">
        <v>524</v>
      </c>
      <c r="J47" s="72">
        <f>'6pf'!I287</f>
        <v>22.3</v>
      </c>
      <c r="K47" t="s">
        <v>446</v>
      </c>
      <c r="L47" t="s">
        <v>525</v>
      </c>
      <c r="M47" s="72">
        <f>'6pf'!I288+'6pf'!I289</f>
        <v>22.299999999999997</v>
      </c>
      <c r="N47" s="1" t="str">
        <f t="shared" si="1"/>
        <v>+</v>
      </c>
    </row>
    <row r="48" spans="2:14" x14ac:dyDescent="0.2">
      <c r="B48" t="s">
        <v>524</v>
      </c>
      <c r="C48">
        <f>'6pf'!C287</f>
        <v>3</v>
      </c>
      <c r="D48" t="s">
        <v>446</v>
      </c>
      <c r="E48" t="s">
        <v>526</v>
      </c>
      <c r="F48">
        <f>'6pf'!C290+'6pf'!C291</f>
        <v>3</v>
      </c>
      <c r="G48" s="1" t="str">
        <f t="shared" si="0"/>
        <v>+</v>
      </c>
      <c r="I48" t="s">
        <v>524</v>
      </c>
      <c r="J48" s="72">
        <f>'6pf'!I287</f>
        <v>22.3</v>
      </c>
      <c r="K48" t="s">
        <v>446</v>
      </c>
      <c r="L48" t="s">
        <v>526</v>
      </c>
      <c r="M48" s="72">
        <f>'6pf'!I290+'6pf'!I291</f>
        <v>22.3</v>
      </c>
      <c r="N48" s="1" t="str">
        <f t="shared" si="1"/>
        <v>+</v>
      </c>
    </row>
    <row r="49" spans="2:14" x14ac:dyDescent="0.2">
      <c r="B49" t="s">
        <v>527</v>
      </c>
      <c r="C49">
        <f>'6pf'!C294</f>
        <v>112</v>
      </c>
      <c r="D49" t="s">
        <v>446</v>
      </c>
      <c r="E49" t="s">
        <v>528</v>
      </c>
      <c r="F49">
        <f>'6pf'!C295+'6pf'!C296+'6pf'!C301</f>
        <v>112</v>
      </c>
      <c r="G49" s="1" t="str">
        <f t="shared" si="0"/>
        <v>+</v>
      </c>
      <c r="I49" t="s">
        <v>527</v>
      </c>
      <c r="J49" s="72">
        <f>'6pf'!I294</f>
        <v>451.9</v>
      </c>
      <c r="K49" t="s">
        <v>446</v>
      </c>
      <c r="L49" t="s">
        <v>528</v>
      </c>
      <c r="M49" s="72">
        <f>'6pf'!I295+'6pf'!I296+'6pf'!I301</f>
        <v>451.90000000000003</v>
      </c>
      <c r="N49" s="1" t="str">
        <f t="shared" si="1"/>
        <v>+</v>
      </c>
    </row>
    <row r="50" spans="2:14" x14ac:dyDescent="0.2">
      <c r="B50" t="s">
        <v>529</v>
      </c>
      <c r="C50">
        <f>'6pf'!C296</f>
        <v>5</v>
      </c>
      <c r="D50" t="s">
        <v>446</v>
      </c>
      <c r="E50" t="s">
        <v>530</v>
      </c>
      <c r="F50">
        <f>'6pf'!C297+'6pf'!C298</f>
        <v>5</v>
      </c>
      <c r="G50" s="1" t="str">
        <f t="shared" si="0"/>
        <v>+</v>
      </c>
      <c r="I50" t="s">
        <v>529</v>
      </c>
      <c r="J50" s="72">
        <f>'6pf'!I296</f>
        <v>21.3</v>
      </c>
      <c r="K50" t="s">
        <v>446</v>
      </c>
      <c r="L50" t="s">
        <v>530</v>
      </c>
      <c r="M50" s="72">
        <f>'6pf'!I297+'6pf'!I298</f>
        <v>21.3</v>
      </c>
      <c r="N50" s="1" t="str">
        <f t="shared" si="1"/>
        <v>+</v>
      </c>
    </row>
    <row r="51" spans="2:14" x14ac:dyDescent="0.2">
      <c r="B51" t="s">
        <v>529</v>
      </c>
      <c r="C51">
        <f>'6pf'!C296</f>
        <v>5</v>
      </c>
      <c r="D51" t="s">
        <v>446</v>
      </c>
      <c r="E51" t="s">
        <v>531</v>
      </c>
      <c r="F51">
        <f>'6pf'!C299+'6pf'!C300</f>
        <v>5</v>
      </c>
      <c r="G51" s="1" t="str">
        <f t="shared" si="0"/>
        <v>+</v>
      </c>
      <c r="I51" t="s">
        <v>529</v>
      </c>
      <c r="J51" s="72">
        <f>'6pf'!I296</f>
        <v>21.3</v>
      </c>
      <c r="K51" t="s">
        <v>446</v>
      </c>
      <c r="L51" t="s">
        <v>531</v>
      </c>
      <c r="M51" s="72">
        <f>'6pf'!I299+'6pf'!I300</f>
        <v>21.3</v>
      </c>
      <c r="N51" s="1" t="str">
        <f t="shared" si="1"/>
        <v>+</v>
      </c>
    </row>
    <row r="52" spans="2:14" x14ac:dyDescent="0.2">
      <c r="B52" t="s">
        <v>532</v>
      </c>
      <c r="C52">
        <f>'6pf'!C303</f>
        <v>895</v>
      </c>
      <c r="D52" t="s">
        <v>446</v>
      </c>
      <c r="E52" t="s">
        <v>533</v>
      </c>
      <c r="F52">
        <f>'6pf'!C304+'6pf'!C305+'6pf'!C310</f>
        <v>895</v>
      </c>
      <c r="G52" s="1" t="str">
        <f t="shared" si="0"/>
        <v>+</v>
      </c>
      <c r="I52" t="s">
        <v>532</v>
      </c>
      <c r="J52" s="72">
        <f>'6pf'!I303</f>
        <v>2987.9</v>
      </c>
      <c r="K52" t="s">
        <v>446</v>
      </c>
      <c r="L52" t="s">
        <v>533</v>
      </c>
      <c r="M52" s="72">
        <f>'6pf'!I304+'6pf'!I305+'6pf'!I310</f>
        <v>2987.9</v>
      </c>
      <c r="N52" s="1" t="str">
        <f t="shared" si="1"/>
        <v>+</v>
      </c>
    </row>
    <row r="53" spans="2:14" x14ac:dyDescent="0.2">
      <c r="B53" t="s">
        <v>534</v>
      </c>
      <c r="C53">
        <f>'6pf'!C305</f>
        <v>125</v>
      </c>
      <c r="D53" t="s">
        <v>446</v>
      </c>
      <c r="E53" t="s">
        <v>535</v>
      </c>
      <c r="F53">
        <f>'6pf'!C306+'6pf'!C307</f>
        <v>125</v>
      </c>
      <c r="G53" s="1" t="str">
        <f t="shared" si="0"/>
        <v>+</v>
      </c>
      <c r="I53" t="s">
        <v>534</v>
      </c>
      <c r="J53" s="72">
        <f>'6pf'!I305</f>
        <v>431.3</v>
      </c>
      <c r="K53" t="s">
        <v>446</v>
      </c>
      <c r="L53" t="s">
        <v>535</v>
      </c>
      <c r="M53" s="72">
        <f>'6pf'!I306+'6pf'!I307</f>
        <v>431.3</v>
      </c>
      <c r="N53" s="1" t="str">
        <f t="shared" si="1"/>
        <v>+</v>
      </c>
    </row>
    <row r="54" spans="2:14" x14ac:dyDescent="0.2">
      <c r="B54" t="s">
        <v>534</v>
      </c>
      <c r="C54">
        <f>'6pf'!C305</f>
        <v>125</v>
      </c>
      <c r="D54" t="s">
        <v>446</v>
      </c>
      <c r="E54" t="s">
        <v>536</v>
      </c>
      <c r="F54">
        <f>'6pf'!C308+'6pf'!C309</f>
        <v>125</v>
      </c>
      <c r="G54" s="1" t="str">
        <f t="shared" si="0"/>
        <v>+</v>
      </c>
      <c r="I54" t="s">
        <v>534</v>
      </c>
      <c r="J54" s="72">
        <f>'6pf'!I305</f>
        <v>431.3</v>
      </c>
      <c r="K54" t="s">
        <v>446</v>
      </c>
      <c r="L54" t="s">
        <v>536</v>
      </c>
      <c r="M54" s="72">
        <f>'6pf'!I308+'6pf'!I309</f>
        <v>431.3</v>
      </c>
      <c r="N54" s="1" t="str">
        <f t="shared" si="1"/>
        <v>+</v>
      </c>
    </row>
    <row r="55" spans="2:14" x14ac:dyDescent="0.2">
      <c r="B55" t="s">
        <v>537</v>
      </c>
      <c r="C55">
        <f>'6pf'!C313</f>
        <v>61</v>
      </c>
      <c r="D55" t="s">
        <v>446</v>
      </c>
      <c r="E55" t="s">
        <v>538</v>
      </c>
      <c r="F55">
        <f>'6pf'!C314+'6pf'!C315+'6pf'!C320</f>
        <v>61</v>
      </c>
      <c r="G55" s="1" t="str">
        <f t="shared" si="0"/>
        <v>+</v>
      </c>
      <c r="I55" t="s">
        <v>537</v>
      </c>
      <c r="J55" s="72">
        <f>'6pf'!I313</f>
        <v>299.7</v>
      </c>
      <c r="K55" t="s">
        <v>446</v>
      </c>
      <c r="L55" t="s">
        <v>538</v>
      </c>
      <c r="M55" s="72">
        <f>'6pf'!I314+'6pf'!I315+'6pf'!I320</f>
        <v>299.70000000000005</v>
      </c>
      <c r="N55" s="1" t="str">
        <f t="shared" si="1"/>
        <v>+</v>
      </c>
    </row>
    <row r="56" spans="2:14" x14ac:dyDescent="0.2">
      <c r="B56" t="s">
        <v>539</v>
      </c>
      <c r="C56">
        <f>'6pf'!C315</f>
        <v>26</v>
      </c>
      <c r="D56" t="s">
        <v>446</v>
      </c>
      <c r="E56" t="s">
        <v>540</v>
      </c>
      <c r="F56">
        <f>'6pf'!C316+'6pf'!C317</f>
        <v>26</v>
      </c>
      <c r="G56" s="1" t="str">
        <f t="shared" si="0"/>
        <v>+</v>
      </c>
      <c r="I56" t="s">
        <v>539</v>
      </c>
      <c r="J56" s="72">
        <f>'6pf'!I315</f>
        <v>124.4</v>
      </c>
      <c r="K56" t="s">
        <v>446</v>
      </c>
      <c r="L56" t="s">
        <v>540</v>
      </c>
      <c r="M56" s="72">
        <f>'6pf'!I316+'6pf'!I317</f>
        <v>124.4</v>
      </c>
      <c r="N56" s="1" t="str">
        <f t="shared" si="1"/>
        <v>+</v>
      </c>
    </row>
    <row r="57" spans="2:14" x14ac:dyDescent="0.2">
      <c r="B57" t="s">
        <v>539</v>
      </c>
      <c r="C57">
        <f>'6pf'!C315</f>
        <v>26</v>
      </c>
      <c r="D57" t="s">
        <v>446</v>
      </c>
      <c r="E57" t="s">
        <v>541</v>
      </c>
      <c r="F57">
        <f>'6pf'!C318+'6pf'!C319</f>
        <v>26</v>
      </c>
      <c r="G57" s="1" t="str">
        <f t="shared" si="0"/>
        <v>+</v>
      </c>
      <c r="I57" t="s">
        <v>539</v>
      </c>
      <c r="J57" s="72">
        <f>'6pf'!I315</f>
        <v>124.4</v>
      </c>
      <c r="K57" t="s">
        <v>446</v>
      </c>
      <c r="L57" t="s">
        <v>541</v>
      </c>
      <c r="M57" s="72">
        <f>'6pf'!I318+'6pf'!I319</f>
        <v>124.4</v>
      </c>
      <c r="N57" s="1" t="str">
        <f t="shared" si="1"/>
        <v>+</v>
      </c>
    </row>
    <row r="58" spans="2:14" x14ac:dyDescent="0.2">
      <c r="B58" t="s">
        <v>542</v>
      </c>
      <c r="C58">
        <f>'6pf'!C322</f>
        <v>792</v>
      </c>
      <c r="D58" t="s">
        <v>446</v>
      </c>
      <c r="E58" t="s">
        <v>543</v>
      </c>
      <c r="F58">
        <f>'6pf'!C323+'6pf'!C324+'6pf'!C330</f>
        <v>792</v>
      </c>
      <c r="G58" s="1" t="str">
        <f t="shared" si="0"/>
        <v>+</v>
      </c>
      <c r="I58" t="s">
        <v>542</v>
      </c>
      <c r="J58" s="72">
        <f>'6pf'!I322</f>
        <v>2602</v>
      </c>
      <c r="K58" t="s">
        <v>446</v>
      </c>
      <c r="L58" t="s">
        <v>543</v>
      </c>
      <c r="M58" s="72">
        <f>'6pf'!I323+'6pf'!I324+'6pf'!I330</f>
        <v>2601.9999999999995</v>
      </c>
      <c r="N58" s="1" t="str">
        <f t="shared" si="1"/>
        <v>+</v>
      </c>
    </row>
    <row r="59" spans="2:14" x14ac:dyDescent="0.2">
      <c r="B59" t="s">
        <v>544</v>
      </c>
      <c r="C59">
        <f>'6pf'!C324</f>
        <v>28</v>
      </c>
      <c r="D59" t="s">
        <v>446</v>
      </c>
      <c r="E59" t="s">
        <v>545</v>
      </c>
      <c r="F59">
        <f>SUM('6pf'!C325:C327)</f>
        <v>28</v>
      </c>
      <c r="G59" s="1" t="str">
        <f t="shared" si="0"/>
        <v>+</v>
      </c>
      <c r="I59" t="s">
        <v>544</v>
      </c>
      <c r="J59" s="72">
        <f>'6pf'!I324</f>
        <v>101.2</v>
      </c>
      <c r="K59" t="s">
        <v>446</v>
      </c>
      <c r="L59" t="s">
        <v>545</v>
      </c>
      <c r="M59" s="72">
        <f>SUM('6pf'!I325:I327)</f>
        <v>101.2</v>
      </c>
      <c r="N59" s="1" t="str">
        <f t="shared" si="1"/>
        <v>+</v>
      </c>
    </row>
    <row r="60" spans="2:14" x14ac:dyDescent="0.2">
      <c r="B60" t="s">
        <v>544</v>
      </c>
      <c r="C60">
        <f>'6pf'!C324</f>
        <v>28</v>
      </c>
      <c r="D60" t="s">
        <v>446</v>
      </c>
      <c r="E60" t="s">
        <v>546</v>
      </c>
      <c r="F60">
        <f>'6pf'!C328+'6pf'!C329</f>
        <v>28</v>
      </c>
      <c r="G60" s="1" t="str">
        <f t="shared" si="0"/>
        <v>+</v>
      </c>
      <c r="I60" t="s">
        <v>544</v>
      </c>
      <c r="J60" s="72">
        <f>'6pf'!I324</f>
        <v>101.2</v>
      </c>
      <c r="K60" t="s">
        <v>446</v>
      </c>
      <c r="L60" t="s">
        <v>546</v>
      </c>
      <c r="M60" s="72">
        <f>'6pf'!I328+'6pf'!I329</f>
        <v>101.2</v>
      </c>
      <c r="N60" s="1" t="str">
        <f t="shared" si="1"/>
        <v>+</v>
      </c>
    </row>
    <row r="61" spans="2:14" x14ac:dyDescent="0.2">
      <c r="B61" t="s">
        <v>547</v>
      </c>
      <c r="C61">
        <f>'6pf'!C332</f>
        <v>409</v>
      </c>
      <c r="D61" t="s">
        <v>446</v>
      </c>
      <c r="E61" t="s">
        <v>548</v>
      </c>
      <c r="F61">
        <f>'6pf'!C333+'6pf'!C334+'6pf'!C339</f>
        <v>409</v>
      </c>
      <c r="G61" s="1" t="str">
        <f t="shared" si="0"/>
        <v>+</v>
      </c>
      <c r="I61" t="s">
        <v>547</v>
      </c>
      <c r="J61" s="72">
        <f>'6pf'!I332</f>
        <v>3964.4</v>
      </c>
      <c r="K61" t="s">
        <v>446</v>
      </c>
      <c r="L61" t="s">
        <v>548</v>
      </c>
      <c r="M61" s="72">
        <f>'6pf'!I333+'6pf'!I334+'6pf'!I339</f>
        <v>3964.4</v>
      </c>
      <c r="N61" s="1" t="str">
        <f t="shared" si="1"/>
        <v>+</v>
      </c>
    </row>
    <row r="62" spans="2:14" x14ac:dyDescent="0.2">
      <c r="B62" t="s">
        <v>549</v>
      </c>
      <c r="C62">
        <f>'6pf'!C334</f>
        <v>16</v>
      </c>
      <c r="D62" t="s">
        <v>446</v>
      </c>
      <c r="E62" t="s">
        <v>550</v>
      </c>
      <c r="F62">
        <f>'6pf'!C335+'6pf'!C336</f>
        <v>16</v>
      </c>
      <c r="G62" s="1" t="str">
        <f t="shared" si="0"/>
        <v>+</v>
      </c>
      <c r="I62" t="s">
        <v>549</v>
      </c>
      <c r="J62" s="72">
        <f>'6pf'!I334</f>
        <v>139.9</v>
      </c>
      <c r="K62" t="s">
        <v>446</v>
      </c>
      <c r="L62" t="s">
        <v>550</v>
      </c>
      <c r="M62" s="72">
        <f>'6pf'!I335+'6pf'!I336</f>
        <v>139.9</v>
      </c>
      <c r="N62" s="1" t="str">
        <f t="shared" si="1"/>
        <v>+</v>
      </c>
    </row>
    <row r="63" spans="2:14" x14ac:dyDescent="0.2">
      <c r="B63" t="s">
        <v>549</v>
      </c>
      <c r="C63">
        <f>'6pf'!C334</f>
        <v>16</v>
      </c>
      <c r="D63" t="s">
        <v>446</v>
      </c>
      <c r="E63" t="s">
        <v>551</v>
      </c>
      <c r="F63">
        <f>'6pf'!C337+'6pf'!C338</f>
        <v>16</v>
      </c>
      <c r="G63" s="1" t="str">
        <f t="shared" si="0"/>
        <v>+</v>
      </c>
      <c r="I63" t="s">
        <v>549</v>
      </c>
      <c r="J63" s="72">
        <f>'6pf'!I334</f>
        <v>139.9</v>
      </c>
      <c r="K63" t="s">
        <v>446</v>
      </c>
      <c r="L63" t="s">
        <v>551</v>
      </c>
      <c r="M63" s="72">
        <f>'6pf'!I337+'6pf'!I338</f>
        <v>139.9</v>
      </c>
      <c r="N63" s="1" t="str">
        <f t="shared" si="1"/>
        <v>+</v>
      </c>
    </row>
    <row r="64" spans="2:14" x14ac:dyDescent="0.2">
      <c r="B64" t="s">
        <v>552</v>
      </c>
      <c r="C64">
        <f>'6pf'!C341</f>
        <v>206</v>
      </c>
      <c r="D64" t="s">
        <v>446</v>
      </c>
      <c r="E64" t="s">
        <v>553</v>
      </c>
      <c r="F64">
        <f>SUM('6pf'!C342:C344)</f>
        <v>206</v>
      </c>
      <c r="G64" s="1" t="str">
        <f t="shared" si="0"/>
        <v>+</v>
      </c>
      <c r="I64" t="s">
        <v>552</v>
      </c>
      <c r="J64" s="72">
        <f>'6pf'!I341</f>
        <v>5592.6</v>
      </c>
      <c r="K64" t="s">
        <v>446</v>
      </c>
      <c r="L64" t="s">
        <v>553</v>
      </c>
      <c r="M64" s="72">
        <f>SUM('6pf'!I342:I344)</f>
        <v>5592.6</v>
      </c>
      <c r="N64" s="1" t="str">
        <f t="shared" si="1"/>
        <v>+</v>
      </c>
    </row>
    <row r="65" spans="2:14" x14ac:dyDescent="0.2">
      <c r="B65" t="s">
        <v>554</v>
      </c>
      <c r="C65">
        <f>'6pf'!C348</f>
        <v>0</v>
      </c>
      <c r="D65" t="s">
        <v>446</v>
      </c>
      <c r="E65" t="s">
        <v>555</v>
      </c>
      <c r="F65">
        <f>'6pf'!C349+'6pf'!C350+'6pf'!C356</f>
        <v>0</v>
      </c>
      <c r="G65" s="1" t="str">
        <f t="shared" si="0"/>
        <v>+</v>
      </c>
      <c r="I65" t="s">
        <v>554</v>
      </c>
      <c r="J65" s="72">
        <f>'6pf'!I348</f>
        <v>0</v>
      </c>
      <c r="K65" t="s">
        <v>446</v>
      </c>
      <c r="L65" t="s">
        <v>555</v>
      </c>
      <c r="M65" s="72">
        <f>'6pf'!I349+'6pf'!I350+'6pf'!I356</f>
        <v>0</v>
      </c>
      <c r="N65" s="1" t="str">
        <f t="shared" si="1"/>
        <v>+</v>
      </c>
    </row>
    <row r="66" spans="2:14" x14ac:dyDescent="0.2">
      <c r="B66" t="s">
        <v>556</v>
      </c>
      <c r="C66">
        <f>'6pf'!C350</f>
        <v>0</v>
      </c>
      <c r="D66" t="s">
        <v>446</v>
      </c>
      <c r="E66" t="s">
        <v>557</v>
      </c>
      <c r="F66">
        <f>'6pf'!C351+'6pf'!C352</f>
        <v>0</v>
      </c>
      <c r="G66" s="1" t="str">
        <f t="shared" si="0"/>
        <v>+</v>
      </c>
      <c r="I66" t="s">
        <v>556</v>
      </c>
      <c r="J66" s="72">
        <f>'6pf'!I350</f>
        <v>0</v>
      </c>
      <c r="K66" t="s">
        <v>446</v>
      </c>
      <c r="L66" t="s">
        <v>557</v>
      </c>
      <c r="M66" s="72">
        <f>'6pf'!I351+'6pf'!I352</f>
        <v>0</v>
      </c>
      <c r="N66" s="1" t="str">
        <f t="shared" si="1"/>
        <v>+</v>
      </c>
    </row>
    <row r="67" spans="2:14" x14ac:dyDescent="0.2">
      <c r="B67" t="s">
        <v>556</v>
      </c>
      <c r="C67">
        <f>'6pf'!C350</f>
        <v>0</v>
      </c>
      <c r="D67" t="s">
        <v>446</v>
      </c>
      <c r="E67" t="s">
        <v>558</v>
      </c>
      <c r="F67">
        <f>'6pf'!C354+'6pf'!C355</f>
        <v>0</v>
      </c>
      <c r="G67" s="1" t="str">
        <f t="shared" si="0"/>
        <v>+</v>
      </c>
      <c r="I67" t="s">
        <v>556</v>
      </c>
      <c r="J67" s="72">
        <f>'6pf'!I350</f>
        <v>0</v>
      </c>
      <c r="K67" t="s">
        <v>446</v>
      </c>
      <c r="L67" t="s">
        <v>558</v>
      </c>
      <c r="M67" s="72">
        <f>'6pf'!I354+'6pf'!I355</f>
        <v>0</v>
      </c>
      <c r="N67" s="1" t="str">
        <f t="shared" si="1"/>
        <v>+</v>
      </c>
    </row>
    <row r="68" spans="2:14" x14ac:dyDescent="0.2">
      <c r="B68" t="s">
        <v>559</v>
      </c>
      <c r="C68">
        <f>'6pf'!C358</f>
        <v>1400</v>
      </c>
      <c r="D68" t="s">
        <v>446</v>
      </c>
      <c r="E68" t="s">
        <v>560</v>
      </c>
      <c r="F68">
        <f>'6pf'!C359+'6pf'!C370+'6pf'!C372</f>
        <v>1400</v>
      </c>
      <c r="G68" s="1" t="str">
        <f t="shared" si="0"/>
        <v>+</v>
      </c>
      <c r="I68" t="s">
        <v>559</v>
      </c>
      <c r="J68" s="72">
        <f>'6pf'!I358</f>
        <v>5691.8</v>
      </c>
      <c r="K68" t="s">
        <v>446</v>
      </c>
      <c r="L68" t="s">
        <v>560</v>
      </c>
      <c r="M68" s="72">
        <f>'6pf'!I359+'6pf'!I370+'6pf'!I372</f>
        <v>5691.8</v>
      </c>
      <c r="N68" s="1" t="str">
        <f t="shared" si="1"/>
        <v>+</v>
      </c>
    </row>
    <row r="69" spans="2:14" x14ac:dyDescent="0.2">
      <c r="B69" t="s">
        <v>561</v>
      </c>
      <c r="C69">
        <f>'6pf'!C359</f>
        <v>1309</v>
      </c>
      <c r="D69" t="s">
        <v>446</v>
      </c>
      <c r="E69" t="s">
        <v>562</v>
      </c>
      <c r="F69">
        <f>'6pf'!C361+'6pf'!C364+'6pf'!C367</f>
        <v>1309</v>
      </c>
      <c r="G69" s="1" t="str">
        <f t="shared" si="0"/>
        <v>+</v>
      </c>
      <c r="I69" t="s">
        <v>561</v>
      </c>
      <c r="J69" s="72">
        <f>'6pf'!I359</f>
        <v>5269.5</v>
      </c>
      <c r="K69" t="s">
        <v>446</v>
      </c>
      <c r="L69" t="s">
        <v>562</v>
      </c>
      <c r="M69" s="72">
        <f>'6pf'!I361+'6pf'!I364+'6pf'!I367</f>
        <v>5269.5</v>
      </c>
      <c r="N69" s="1" t="str">
        <f t="shared" si="1"/>
        <v>+</v>
      </c>
    </row>
    <row r="70" spans="2:14" x14ac:dyDescent="0.2">
      <c r="B70" t="s">
        <v>563</v>
      </c>
      <c r="C70">
        <f>'6pf'!C360</f>
        <v>861</v>
      </c>
      <c r="D70" t="s">
        <v>446</v>
      </c>
      <c r="E70" t="s">
        <v>564</v>
      </c>
      <c r="F70">
        <f>'6pf'!C362+'6pf'!C365+'6pf'!C368</f>
        <v>861</v>
      </c>
      <c r="G70" s="1" t="str">
        <f t="shared" si="0"/>
        <v>+</v>
      </c>
      <c r="I70" t="s">
        <v>563</v>
      </c>
      <c r="J70" s="72">
        <f>'6pf'!I360</f>
        <v>2532</v>
      </c>
      <c r="K70" t="s">
        <v>446</v>
      </c>
      <c r="L70" t="s">
        <v>564</v>
      </c>
      <c r="M70" s="72">
        <f>'6pf'!I362+'6pf'!I365+'6pf'!I368</f>
        <v>2532</v>
      </c>
      <c r="N70" s="1" t="str">
        <f t="shared" si="1"/>
        <v>+</v>
      </c>
    </row>
    <row r="71" spans="2:14" x14ac:dyDescent="0.2">
      <c r="B71" t="s">
        <v>565</v>
      </c>
      <c r="C71">
        <f>'6pf'!C372</f>
        <v>91</v>
      </c>
      <c r="D71" t="s">
        <v>446</v>
      </c>
      <c r="E71" t="s">
        <v>566</v>
      </c>
      <c r="F71">
        <f>SUM('6pf'!C373:C375)</f>
        <v>91</v>
      </c>
      <c r="G71" s="1" t="str">
        <f t="shared" si="0"/>
        <v>+</v>
      </c>
      <c r="I71" t="s">
        <v>565</v>
      </c>
      <c r="J71" s="72">
        <f>'6pf'!I372</f>
        <v>422.3</v>
      </c>
      <c r="K71" t="s">
        <v>446</v>
      </c>
      <c r="L71" t="s">
        <v>566</v>
      </c>
      <c r="M71" s="72">
        <f>SUM('6pf'!I373:I375)</f>
        <v>422.3</v>
      </c>
      <c r="N71" s="1" t="str">
        <f t="shared" si="1"/>
        <v>+</v>
      </c>
    </row>
    <row r="72" spans="2:14" x14ac:dyDescent="0.2">
      <c r="B72" t="s">
        <v>567</v>
      </c>
      <c r="C72">
        <f>'6pf'!C379</f>
        <v>3712</v>
      </c>
      <c r="D72" t="s">
        <v>446</v>
      </c>
      <c r="E72" t="s">
        <v>568</v>
      </c>
      <c r="F72">
        <f>SUM('6pf'!C380:C385)</f>
        <v>3712</v>
      </c>
      <c r="G72" s="1" t="str">
        <f t="shared" si="0"/>
        <v>+</v>
      </c>
      <c r="I72" t="s">
        <v>567</v>
      </c>
      <c r="J72" s="72">
        <f>'6pf'!I379</f>
        <v>13073.7</v>
      </c>
      <c r="K72" t="s">
        <v>446</v>
      </c>
      <c r="L72" t="s">
        <v>568</v>
      </c>
      <c r="M72" s="72">
        <f>SUM('6pf'!I380:I385)</f>
        <v>13073.699999999999</v>
      </c>
      <c r="N72" s="1" t="str">
        <f t="shared" si="1"/>
        <v>+</v>
      </c>
    </row>
    <row r="73" spans="2:14" x14ac:dyDescent="0.2">
      <c r="B73" t="s">
        <v>567</v>
      </c>
      <c r="C73">
        <f>'6pf'!C379</f>
        <v>3712</v>
      </c>
      <c r="D73" t="s">
        <v>446</v>
      </c>
      <c r="E73" t="s">
        <v>569</v>
      </c>
      <c r="F73">
        <f>'6pf'!C386+'6pf'!C394+'6pf'!C404+'6pf'!C409+'6pf'!C415</f>
        <v>3712</v>
      </c>
      <c r="G73" s="1" t="str">
        <f t="shared" si="0"/>
        <v>+</v>
      </c>
      <c r="I73" t="s">
        <v>567</v>
      </c>
      <c r="J73" s="72">
        <f>'6pf'!I379</f>
        <v>13073.7</v>
      </c>
      <c r="K73" t="s">
        <v>446</v>
      </c>
      <c r="L73" t="s">
        <v>569</v>
      </c>
      <c r="M73" s="72">
        <f>'6pf'!I386+'6pf'!I394+'6pf'!I404+'6pf'!I409+'6pf'!I415</f>
        <v>13073.7</v>
      </c>
      <c r="N73" s="1" t="str">
        <f t="shared" si="1"/>
        <v>+</v>
      </c>
    </row>
    <row r="74" spans="2:14" x14ac:dyDescent="0.2">
      <c r="B74" t="s">
        <v>570</v>
      </c>
      <c r="C74">
        <f>'6pf'!C386</f>
        <v>2043</v>
      </c>
      <c r="D74" t="s">
        <v>446</v>
      </c>
      <c r="E74" t="s">
        <v>571</v>
      </c>
      <c r="F74">
        <f>SUM('6pf'!C387:C391)</f>
        <v>2043</v>
      </c>
      <c r="G74" s="1" t="str">
        <f t="shared" si="0"/>
        <v>+</v>
      </c>
      <c r="I74" t="s">
        <v>570</v>
      </c>
      <c r="J74" s="72">
        <f>'6pf'!I386</f>
        <v>5966.9</v>
      </c>
      <c r="K74" t="s">
        <v>446</v>
      </c>
      <c r="L74" t="s">
        <v>571</v>
      </c>
      <c r="M74" s="72">
        <f>SUM('6pf'!I387:I391)</f>
        <v>5966.8999999999987</v>
      </c>
      <c r="N74" s="1" t="str">
        <f t="shared" si="1"/>
        <v>+</v>
      </c>
    </row>
    <row r="75" spans="2:14" x14ac:dyDescent="0.2">
      <c r="B75" t="s">
        <v>572</v>
      </c>
      <c r="C75">
        <f>'6pf'!C394</f>
        <v>1454</v>
      </c>
      <c r="D75" t="s">
        <v>446</v>
      </c>
      <c r="E75" t="s">
        <v>573</v>
      </c>
      <c r="F75">
        <f>SUM('6pf'!C395:C399)</f>
        <v>1454</v>
      </c>
      <c r="G75" s="1" t="str">
        <f t="shared" si="0"/>
        <v>+</v>
      </c>
      <c r="I75" t="s">
        <v>572</v>
      </c>
      <c r="J75" s="72">
        <f>'6pf'!I394</f>
        <v>5890.4</v>
      </c>
      <c r="K75" t="s">
        <v>446</v>
      </c>
      <c r="L75" t="s">
        <v>573</v>
      </c>
      <c r="M75" s="72">
        <f>SUM('6pf'!I395:I399)</f>
        <v>5890.4</v>
      </c>
      <c r="N75" s="1" t="str">
        <f t="shared" si="1"/>
        <v>+</v>
      </c>
    </row>
    <row r="76" spans="2:14" x14ac:dyDescent="0.2">
      <c r="B76" t="s">
        <v>572</v>
      </c>
      <c r="C76">
        <f>'6pf'!C394</f>
        <v>1454</v>
      </c>
      <c r="D76" t="s">
        <v>446</v>
      </c>
      <c r="E76" t="s">
        <v>574</v>
      </c>
      <c r="F76">
        <f>SUM('6pf'!C400:C403)</f>
        <v>1454</v>
      </c>
      <c r="G76" s="1" t="str">
        <f t="shared" si="0"/>
        <v>+</v>
      </c>
      <c r="I76" t="s">
        <v>572</v>
      </c>
      <c r="J76" s="72">
        <f>'6pf'!I394</f>
        <v>5890.4</v>
      </c>
      <c r="K76" t="s">
        <v>446</v>
      </c>
      <c r="L76" t="s">
        <v>574</v>
      </c>
      <c r="M76" s="72">
        <f>SUM('6pf'!I400:I403)</f>
        <v>5890.4</v>
      </c>
      <c r="N76" s="1" t="str">
        <f t="shared" si="1"/>
        <v>+</v>
      </c>
    </row>
    <row r="77" spans="2:14" x14ac:dyDescent="0.2">
      <c r="B77" t="s">
        <v>575</v>
      </c>
      <c r="C77">
        <f>'6pf'!C404</f>
        <v>197</v>
      </c>
      <c r="D77" t="s">
        <v>446</v>
      </c>
      <c r="E77" t="s">
        <v>576</v>
      </c>
      <c r="F77">
        <f>SUM('6pf'!C405:C408)</f>
        <v>197</v>
      </c>
      <c r="G77" s="1" t="str">
        <f t="shared" si="0"/>
        <v>+</v>
      </c>
      <c r="I77" t="s">
        <v>575</v>
      </c>
      <c r="J77" s="72">
        <f>'6pf'!I404</f>
        <v>1043.7</v>
      </c>
      <c r="K77" t="s">
        <v>446</v>
      </c>
      <c r="L77" t="s">
        <v>576</v>
      </c>
      <c r="M77" s="72">
        <f>SUM('6pf'!I405:I408)</f>
        <v>1043.7</v>
      </c>
      <c r="N77" s="1" t="str">
        <f t="shared" si="1"/>
        <v>+</v>
      </c>
    </row>
    <row r="78" spans="2:14" x14ac:dyDescent="0.2">
      <c r="B78" t="s">
        <v>577</v>
      </c>
      <c r="C78">
        <f>'6pf'!C409</f>
        <v>18</v>
      </c>
      <c r="D78" t="s">
        <v>446</v>
      </c>
      <c r="E78" t="s">
        <v>578</v>
      </c>
      <c r="F78">
        <f>SUM('6pf'!C410:C414)</f>
        <v>18</v>
      </c>
      <c r="G78" s="1" t="str">
        <f t="shared" si="0"/>
        <v>+</v>
      </c>
      <c r="I78" t="s">
        <v>577</v>
      </c>
      <c r="J78" s="72">
        <f>'6pf'!I409</f>
        <v>172.7</v>
      </c>
      <c r="K78" t="s">
        <v>446</v>
      </c>
      <c r="L78" t="s">
        <v>578</v>
      </c>
      <c r="M78" s="72">
        <f>SUM('6pf'!I410:I414)</f>
        <v>172.7</v>
      </c>
      <c r="N78" s="1" t="str">
        <f t="shared" si="1"/>
        <v>+</v>
      </c>
    </row>
    <row r="79" spans="2:14" x14ac:dyDescent="0.2">
      <c r="B79" t="s">
        <v>579</v>
      </c>
      <c r="C79">
        <f>'6pf'!C415</f>
        <v>0</v>
      </c>
      <c r="D79" t="s">
        <v>446</v>
      </c>
      <c r="E79" t="s">
        <v>580</v>
      </c>
      <c r="F79">
        <f>SUM('6pf'!C416:C419)</f>
        <v>0</v>
      </c>
      <c r="G79" s="1" t="str">
        <f t="shared" si="0"/>
        <v>+</v>
      </c>
      <c r="I79" t="s">
        <v>579</v>
      </c>
      <c r="J79" s="72">
        <f>'6pf'!I415</f>
        <v>0</v>
      </c>
      <c r="K79" t="s">
        <v>446</v>
      </c>
      <c r="L79" t="s">
        <v>580</v>
      </c>
      <c r="M79" s="72">
        <f>SUM('6pf'!I416:I419)</f>
        <v>0</v>
      </c>
      <c r="N79" s="1" t="str">
        <f t="shared" si="1"/>
        <v>+</v>
      </c>
    </row>
    <row r="80" spans="2:14" x14ac:dyDescent="0.2">
      <c r="B80" t="s">
        <v>581</v>
      </c>
      <c r="C80">
        <f>'6pf'!C420</f>
        <v>10</v>
      </c>
      <c r="D80" t="s">
        <v>446</v>
      </c>
      <c r="E80" t="s">
        <v>582</v>
      </c>
      <c r="F80">
        <f>SUM('6pf'!C421:C424)</f>
        <v>10</v>
      </c>
      <c r="G80" s="1" t="str">
        <f t="shared" si="0"/>
        <v>+</v>
      </c>
      <c r="I80" t="s">
        <v>581</v>
      </c>
      <c r="J80" s="72">
        <f>'6pf'!I420</f>
        <v>51.8</v>
      </c>
      <c r="K80" t="s">
        <v>446</v>
      </c>
      <c r="L80" t="s">
        <v>582</v>
      </c>
      <c r="M80" s="72">
        <f>SUM('6pf'!I421:I424)</f>
        <v>51.8</v>
      </c>
      <c r="N80" s="1" t="str">
        <f t="shared" si="1"/>
        <v>+</v>
      </c>
    </row>
    <row r="81" spans="2:14" x14ac:dyDescent="0.2">
      <c r="B81" t="s">
        <v>583</v>
      </c>
      <c r="C81">
        <f>'6pf'!C426</f>
        <v>23085</v>
      </c>
      <c r="D81" t="s">
        <v>584</v>
      </c>
      <c r="E81" t="s">
        <v>585</v>
      </c>
      <c r="F81">
        <f>'6pf'!C427+'6pf'!C451+'6pf'!C452+'6pf'!C453</f>
        <v>27824</v>
      </c>
      <c r="G81" s="1" t="str">
        <f>IF(C81&lt;=F81,"+","-")</f>
        <v>+</v>
      </c>
      <c r="I81" t="s">
        <v>583</v>
      </c>
      <c r="J81" s="72">
        <f>'6pf'!I426</f>
        <v>74265.3</v>
      </c>
      <c r="K81" t="s">
        <v>584</v>
      </c>
      <c r="L81" t="s">
        <v>585</v>
      </c>
      <c r="M81" s="72">
        <f>'6pf'!I427+'6pf'!I451+'6pf'!I452+'6pf'!I453</f>
        <v>94880.8</v>
      </c>
      <c r="N81" s="1" t="str">
        <f>IF(J81&lt;=M81,"+","-")</f>
        <v>+</v>
      </c>
    </row>
    <row r="82" spans="2:14" x14ac:dyDescent="0.2">
      <c r="B82" t="s">
        <v>586</v>
      </c>
      <c r="C82">
        <f>'6pf'!C427</f>
        <v>22847</v>
      </c>
      <c r="D82" t="s">
        <v>446</v>
      </c>
      <c r="E82" t="s">
        <v>587</v>
      </c>
      <c r="F82">
        <f>'6pf'!C428+'6pf'!C438+'6pf'!C450</f>
        <v>22847</v>
      </c>
      <c r="G82" s="1" t="str">
        <f t="shared" ref="G82:G87" si="2">IF(C82=F82,"+","-")</f>
        <v>+</v>
      </c>
      <c r="I82" t="s">
        <v>586</v>
      </c>
      <c r="J82" s="72">
        <f>'6pf'!I427</f>
        <v>78804.800000000003</v>
      </c>
      <c r="K82" t="s">
        <v>446</v>
      </c>
      <c r="L82" t="s">
        <v>587</v>
      </c>
      <c r="M82" s="72">
        <f>'6pf'!I428+'6pf'!I438+'6pf'!I450</f>
        <v>78804.800000000003</v>
      </c>
      <c r="N82" s="1" t="str">
        <f t="shared" ref="N82:N87" si="3">IF(J82=M82,"+","-")</f>
        <v>+</v>
      </c>
    </row>
    <row r="83" spans="2:14" x14ac:dyDescent="0.2">
      <c r="B83" t="s">
        <v>588</v>
      </c>
      <c r="C83">
        <f>'6pf'!C428</f>
        <v>2876</v>
      </c>
      <c r="D83" t="s">
        <v>446</v>
      </c>
      <c r="E83" t="s">
        <v>589</v>
      </c>
      <c r="F83" s="75">
        <f>SUM('6pf'!C429:C431)</f>
        <v>2876</v>
      </c>
      <c r="G83" s="1" t="str">
        <f t="shared" si="2"/>
        <v>+</v>
      </c>
      <c r="I83" t="s">
        <v>588</v>
      </c>
      <c r="J83" s="72">
        <f>'6pf'!I428</f>
        <v>15529.5</v>
      </c>
      <c r="K83" t="s">
        <v>446</v>
      </c>
      <c r="L83" t="s">
        <v>589</v>
      </c>
      <c r="M83" s="75">
        <f>SUM('6pf'!I429:I431)</f>
        <v>15529.5</v>
      </c>
      <c r="N83" s="1" t="str">
        <f t="shared" si="3"/>
        <v>+</v>
      </c>
    </row>
    <row r="84" spans="2:14" x14ac:dyDescent="0.2">
      <c r="B84" t="s">
        <v>590</v>
      </c>
      <c r="C84">
        <f>'6pf'!C432</f>
        <v>1136</v>
      </c>
      <c r="D84" t="s">
        <v>446</v>
      </c>
      <c r="E84" t="s">
        <v>591</v>
      </c>
      <c r="F84">
        <f>SUM('6pf'!C433:C435)</f>
        <v>1136</v>
      </c>
      <c r="G84" s="1" t="str">
        <f t="shared" si="2"/>
        <v>+</v>
      </c>
      <c r="I84" t="s">
        <v>590</v>
      </c>
      <c r="J84" s="72">
        <f>'6pf'!I432</f>
        <v>5894.7</v>
      </c>
      <c r="K84" t="s">
        <v>446</v>
      </c>
      <c r="L84" t="s">
        <v>591</v>
      </c>
      <c r="M84" s="72">
        <f>SUM('6pf'!I433:I435)</f>
        <v>5894.7</v>
      </c>
      <c r="N84" s="1" t="str">
        <f t="shared" si="3"/>
        <v>+</v>
      </c>
    </row>
    <row r="85" spans="2:14" x14ac:dyDescent="0.2">
      <c r="B85" t="s">
        <v>592</v>
      </c>
      <c r="C85">
        <f>'6pf'!C440</f>
        <v>12119</v>
      </c>
      <c r="D85" t="s">
        <v>446</v>
      </c>
      <c r="E85" t="s">
        <v>593</v>
      </c>
      <c r="F85">
        <f>SUM('6pf'!C441:C444)</f>
        <v>12119</v>
      </c>
      <c r="G85" s="1" t="str">
        <f t="shared" si="2"/>
        <v>+</v>
      </c>
      <c r="I85" t="s">
        <v>592</v>
      </c>
      <c r="J85" s="72">
        <f>'6pf'!I440</f>
        <v>47803</v>
      </c>
      <c r="K85" t="s">
        <v>446</v>
      </c>
      <c r="L85" t="s">
        <v>593</v>
      </c>
      <c r="M85" s="72">
        <f>SUM('6pf'!I441:I444)</f>
        <v>47803</v>
      </c>
      <c r="N85" s="1" t="str">
        <f t="shared" si="3"/>
        <v>+</v>
      </c>
    </row>
    <row r="86" spans="2:14" x14ac:dyDescent="0.2">
      <c r="B86" t="s">
        <v>594</v>
      </c>
      <c r="C86">
        <f>'6pf'!C445</f>
        <v>5424</v>
      </c>
      <c r="D86" t="s">
        <v>446</v>
      </c>
      <c r="E86" t="s">
        <v>595</v>
      </c>
      <c r="F86">
        <f>SUM('6pf'!C446:C449)</f>
        <v>5424</v>
      </c>
      <c r="G86" s="1" t="str">
        <f t="shared" si="2"/>
        <v>+</v>
      </c>
      <c r="I86" t="s">
        <v>594</v>
      </c>
      <c r="J86" s="72">
        <f>'6pf'!I445</f>
        <v>15002.2</v>
      </c>
      <c r="K86" t="s">
        <v>446</v>
      </c>
      <c r="L86" t="s">
        <v>595</v>
      </c>
      <c r="M86" s="72">
        <f>SUM('6pf'!I446:I449)</f>
        <v>15002.2</v>
      </c>
      <c r="N86" s="1" t="str">
        <f t="shared" si="3"/>
        <v>+</v>
      </c>
    </row>
    <row r="87" spans="2:14" x14ac:dyDescent="0.2">
      <c r="B87" t="s">
        <v>596</v>
      </c>
      <c r="C87">
        <f>'6pf'!C476</f>
        <v>620</v>
      </c>
      <c r="D87" t="s">
        <v>446</v>
      </c>
      <c r="E87" t="s">
        <v>597</v>
      </c>
      <c r="F87">
        <f>'6pf'!C477+'6pf'!C478</f>
        <v>620</v>
      </c>
      <c r="G87" s="1" t="str">
        <f t="shared" si="2"/>
        <v>+</v>
      </c>
      <c r="I87" t="s">
        <v>596</v>
      </c>
      <c r="J87" s="72">
        <f>'6pf'!I476</f>
        <v>1619.7</v>
      </c>
      <c r="K87" t="s">
        <v>446</v>
      </c>
      <c r="L87" t="s">
        <v>597</v>
      </c>
      <c r="M87" s="72">
        <f>'6pf'!I477+'6pf'!I478</f>
        <v>1619.7</v>
      </c>
      <c r="N87" s="1" t="str">
        <f t="shared" si="3"/>
        <v>+</v>
      </c>
    </row>
    <row r="88" spans="2:14" x14ac:dyDescent="0.2">
      <c r="B88" t="s">
        <v>598</v>
      </c>
      <c r="C88">
        <f>'6pf'!C480</f>
        <v>154</v>
      </c>
      <c r="D88" t="s">
        <v>584</v>
      </c>
      <c r="E88" t="s">
        <v>599</v>
      </c>
      <c r="F88">
        <f>'6pf'!C481+'6pf'!C482+'6pf'!C486+'6pf'!C489+'6pf'!C490</f>
        <v>154</v>
      </c>
      <c r="G88" s="1" t="str">
        <f>IF(C88&lt;=F88,"+","-")</f>
        <v>+</v>
      </c>
      <c r="I88" t="s">
        <v>598</v>
      </c>
      <c r="J88" s="72">
        <f>'6pf'!I480</f>
        <v>447.02</v>
      </c>
      <c r="K88" t="s">
        <v>584</v>
      </c>
      <c r="L88" t="s">
        <v>599</v>
      </c>
      <c r="M88" s="72">
        <f>'6pf'!I481+'6pf'!J482+'6pf'!I486+'6pf'!I489+'6pf'!I490</f>
        <v>3252.0000000000005</v>
      </c>
      <c r="N88" s="1" t="str">
        <f>IF(J88&lt;=M88,"+","-")</f>
        <v>+</v>
      </c>
    </row>
    <row r="89" spans="2:14" x14ac:dyDescent="0.2">
      <c r="B89" t="s">
        <v>600</v>
      </c>
      <c r="C89">
        <f>'6pf'!C482</f>
        <v>12</v>
      </c>
      <c r="D89" t="s">
        <v>446</v>
      </c>
      <c r="E89" t="s">
        <v>601</v>
      </c>
      <c r="F89">
        <f>SUM('6pf'!C483:C485)</f>
        <v>12</v>
      </c>
      <c r="G89" s="1" t="str">
        <f t="shared" ref="G89:G113" si="4">IF(C89=F89,"+","-")</f>
        <v>+</v>
      </c>
      <c r="I89" t="s">
        <v>600</v>
      </c>
      <c r="J89" s="72">
        <f>'6pf'!I482</f>
        <v>45.02</v>
      </c>
      <c r="K89" t="s">
        <v>446</v>
      </c>
      <c r="L89" t="s">
        <v>601</v>
      </c>
      <c r="M89" s="72">
        <f>SUM('6pf'!I483:I485)</f>
        <v>45.02</v>
      </c>
      <c r="N89" s="1" t="str">
        <f t="shared" ref="N89:N113" si="5">IF(J89=M89,"+","-")</f>
        <v>+</v>
      </c>
    </row>
    <row r="90" spans="2:14" x14ac:dyDescent="0.2">
      <c r="B90" t="s">
        <v>602</v>
      </c>
      <c r="C90">
        <f>'6pf'!C486</f>
        <v>76</v>
      </c>
      <c r="D90" t="s">
        <v>446</v>
      </c>
      <c r="E90" t="s">
        <v>603</v>
      </c>
      <c r="F90">
        <f>'6pf'!C487+'6pf'!C488</f>
        <v>76</v>
      </c>
      <c r="G90" s="1" t="str">
        <f t="shared" si="4"/>
        <v>+</v>
      </c>
      <c r="I90" t="s">
        <v>602</v>
      </c>
      <c r="J90" s="72">
        <f>'6pf'!I486</f>
        <v>198.4</v>
      </c>
      <c r="K90" t="s">
        <v>446</v>
      </c>
      <c r="L90" t="s">
        <v>603</v>
      </c>
      <c r="M90" s="72">
        <f>'6pf'!I487+'6pf'!I488</f>
        <v>198.4</v>
      </c>
      <c r="N90" s="1" t="str">
        <f t="shared" si="5"/>
        <v>+</v>
      </c>
    </row>
    <row r="91" spans="2:14" x14ac:dyDescent="0.2">
      <c r="B91" t="s">
        <v>604</v>
      </c>
      <c r="C91">
        <f>'6pf'!C492</f>
        <v>1718</v>
      </c>
      <c r="D91" t="s">
        <v>446</v>
      </c>
      <c r="E91" t="s">
        <v>605</v>
      </c>
      <c r="F91">
        <f>'6pf'!C493+'6pf'!C497</f>
        <v>1718</v>
      </c>
      <c r="G91" s="1" t="str">
        <f t="shared" si="4"/>
        <v>+</v>
      </c>
      <c r="I91" t="s">
        <v>604</v>
      </c>
      <c r="J91" s="72">
        <f>'6pf'!I492</f>
        <v>13659.9</v>
      </c>
      <c r="K91" t="s">
        <v>446</v>
      </c>
      <c r="L91" t="s">
        <v>605</v>
      </c>
      <c r="M91" s="72">
        <f>'6pf'!I493+'6pf'!I497</f>
        <v>13659.900000000001</v>
      </c>
      <c r="N91" s="1" t="str">
        <f t="shared" si="5"/>
        <v>+</v>
      </c>
    </row>
    <row r="92" spans="2:14" x14ac:dyDescent="0.2">
      <c r="B92" t="s">
        <v>606</v>
      </c>
      <c r="C92">
        <f>'6pf'!C493</f>
        <v>1685</v>
      </c>
      <c r="D92" t="s">
        <v>446</v>
      </c>
      <c r="E92" t="s">
        <v>607</v>
      </c>
      <c r="F92">
        <f>SUM('6pf'!C494:C496)</f>
        <v>1685</v>
      </c>
      <c r="G92" s="1" t="str">
        <f t="shared" si="4"/>
        <v>+</v>
      </c>
      <c r="I92" t="s">
        <v>606</v>
      </c>
      <c r="J92" s="72">
        <f>'6pf'!I493</f>
        <v>13486.7</v>
      </c>
      <c r="K92" t="s">
        <v>446</v>
      </c>
      <c r="L92" t="s">
        <v>607</v>
      </c>
      <c r="M92" s="72">
        <f>SUM('6pf'!I494:I496)</f>
        <v>13486.7</v>
      </c>
      <c r="N92" s="1" t="str">
        <f t="shared" si="5"/>
        <v>+</v>
      </c>
    </row>
    <row r="93" spans="2:14" x14ac:dyDescent="0.2">
      <c r="B93" t="s">
        <v>608</v>
      </c>
      <c r="C93">
        <f>'6pf'!C497</f>
        <v>33</v>
      </c>
      <c r="D93" t="s">
        <v>446</v>
      </c>
      <c r="E93" t="s">
        <v>609</v>
      </c>
      <c r="F93">
        <f>SUM('6pf'!C498:C499)</f>
        <v>33</v>
      </c>
      <c r="G93" s="1" t="str">
        <f t="shared" si="4"/>
        <v>+</v>
      </c>
      <c r="I93" t="s">
        <v>608</v>
      </c>
      <c r="J93" s="72">
        <f>'6pf'!I497</f>
        <v>173.2</v>
      </c>
      <c r="K93" t="s">
        <v>446</v>
      </c>
      <c r="L93" t="s">
        <v>609</v>
      </c>
      <c r="M93" s="72">
        <f>SUM('6pf'!I498:I499)</f>
        <v>173.20000000000002</v>
      </c>
      <c r="N93" s="1" t="str">
        <f t="shared" si="5"/>
        <v>+</v>
      </c>
    </row>
    <row r="94" spans="2:14" x14ac:dyDescent="0.2">
      <c r="B94" t="s">
        <v>610</v>
      </c>
      <c r="C94">
        <f>'6pf'!C501</f>
        <v>18170</v>
      </c>
      <c r="D94" t="s">
        <v>446</v>
      </c>
      <c r="E94" t="s">
        <v>611</v>
      </c>
      <c r="F94">
        <f>SUM('6pf'!C502:C506)</f>
        <v>18170</v>
      </c>
      <c r="G94" s="1" t="str">
        <f t="shared" si="4"/>
        <v>+</v>
      </c>
      <c r="I94" t="s">
        <v>610</v>
      </c>
      <c r="J94" s="72">
        <f>'6pf'!I501</f>
        <v>63998.9</v>
      </c>
      <c r="K94" t="s">
        <v>446</v>
      </c>
      <c r="L94" t="s">
        <v>611</v>
      </c>
      <c r="M94" s="72">
        <f>SUM('6pf'!I502:I506)</f>
        <v>63998.899999999994</v>
      </c>
      <c r="N94" s="1" t="str">
        <f t="shared" si="5"/>
        <v>+</v>
      </c>
    </row>
    <row r="95" spans="2:14" x14ac:dyDescent="0.2">
      <c r="B95" t="s">
        <v>610</v>
      </c>
      <c r="C95">
        <f>'6pf'!C501</f>
        <v>18170</v>
      </c>
      <c r="D95" t="s">
        <v>446</v>
      </c>
      <c r="E95" t="s">
        <v>612</v>
      </c>
      <c r="F95">
        <f>SUM('6pf'!C507:C515)</f>
        <v>18170</v>
      </c>
      <c r="G95" s="1" t="str">
        <f t="shared" si="4"/>
        <v>+</v>
      </c>
      <c r="I95" t="s">
        <v>610</v>
      </c>
      <c r="J95" s="72">
        <f>'6pf'!I501</f>
        <v>63998.9</v>
      </c>
      <c r="K95" t="s">
        <v>446</v>
      </c>
      <c r="L95" t="s">
        <v>612</v>
      </c>
      <c r="M95" s="72">
        <f>SUM('6pf'!I507:I515)</f>
        <v>63998.899999999994</v>
      </c>
      <c r="N95" s="1" t="str">
        <f t="shared" si="5"/>
        <v>+</v>
      </c>
    </row>
    <row r="96" spans="2:14" x14ac:dyDescent="0.2">
      <c r="B96" t="s">
        <v>613</v>
      </c>
      <c r="C96">
        <f>'6pf'!C524</f>
        <v>0</v>
      </c>
      <c r="D96" t="s">
        <v>446</v>
      </c>
      <c r="E96" t="s">
        <v>614</v>
      </c>
      <c r="F96">
        <f>SUM('6pf'!C525:C527)</f>
        <v>0</v>
      </c>
      <c r="G96" s="1" t="str">
        <f t="shared" si="4"/>
        <v>+</v>
      </c>
      <c r="I96" t="s">
        <v>613</v>
      </c>
      <c r="J96" s="72">
        <f>'6pf'!I524</f>
        <v>0</v>
      </c>
      <c r="K96" t="s">
        <v>446</v>
      </c>
      <c r="L96" t="s">
        <v>614</v>
      </c>
      <c r="M96" s="72">
        <f>SUM('6pf'!I525:I527)</f>
        <v>0</v>
      </c>
      <c r="N96" s="1" t="str">
        <f t="shared" si="5"/>
        <v>+</v>
      </c>
    </row>
    <row r="97" spans="2:14" x14ac:dyDescent="0.2">
      <c r="B97" t="s">
        <v>615</v>
      </c>
      <c r="C97">
        <f>'6pf'!C533</f>
        <v>626</v>
      </c>
      <c r="D97" t="s">
        <v>446</v>
      </c>
      <c r="E97" t="s">
        <v>616</v>
      </c>
      <c r="F97">
        <f>'6pf'!C534+'6pf'!C541</f>
        <v>626</v>
      </c>
      <c r="G97" s="1" t="str">
        <f t="shared" si="4"/>
        <v>+</v>
      </c>
      <c r="I97" t="s">
        <v>615</v>
      </c>
      <c r="J97" s="72">
        <f>'6pf'!I533</f>
        <v>3343</v>
      </c>
      <c r="K97" t="s">
        <v>446</v>
      </c>
      <c r="L97" t="s">
        <v>616</v>
      </c>
      <c r="M97" s="72">
        <f>'6pf'!I534+'6pf'!I541</f>
        <v>3343</v>
      </c>
      <c r="N97" s="1" t="str">
        <f t="shared" si="5"/>
        <v>+</v>
      </c>
    </row>
    <row r="98" spans="2:14" x14ac:dyDescent="0.2">
      <c r="B98" t="s">
        <v>617</v>
      </c>
      <c r="C98">
        <f>'6pf'!C534</f>
        <v>555</v>
      </c>
      <c r="D98" t="s">
        <v>446</v>
      </c>
      <c r="E98" t="s">
        <v>618</v>
      </c>
      <c r="F98">
        <f>'6pf'!C535+'6pf'!C537+'6pf'!C539</f>
        <v>555</v>
      </c>
      <c r="G98" s="1" t="str">
        <f t="shared" si="4"/>
        <v>+</v>
      </c>
      <c r="I98" t="s">
        <v>617</v>
      </c>
      <c r="J98" s="72">
        <f>'6pf'!I534</f>
        <v>2849</v>
      </c>
      <c r="K98" t="s">
        <v>446</v>
      </c>
      <c r="L98" t="s">
        <v>618</v>
      </c>
      <c r="M98" s="72">
        <f>'6pf'!I535+'6pf'!I537+'6pf'!I539</f>
        <v>2849</v>
      </c>
      <c r="N98" s="1" t="str">
        <f t="shared" si="5"/>
        <v>+</v>
      </c>
    </row>
    <row r="99" spans="2:14" x14ac:dyDescent="0.2">
      <c r="B99" t="s">
        <v>619</v>
      </c>
      <c r="C99">
        <f>'6pf'!C541</f>
        <v>71</v>
      </c>
      <c r="D99" t="s">
        <v>446</v>
      </c>
      <c r="E99" t="s">
        <v>620</v>
      </c>
      <c r="F99">
        <f>SUM('6pf'!C542:C544)</f>
        <v>71</v>
      </c>
      <c r="G99" s="1" t="str">
        <f t="shared" si="4"/>
        <v>+</v>
      </c>
      <c r="I99" t="s">
        <v>619</v>
      </c>
      <c r="J99" s="72">
        <f>'6pf'!I541</f>
        <v>494</v>
      </c>
      <c r="K99" t="s">
        <v>446</v>
      </c>
      <c r="L99" t="s">
        <v>620</v>
      </c>
      <c r="M99" s="72">
        <f>SUM('6pf'!I542:I544)</f>
        <v>494</v>
      </c>
      <c r="N99" s="1" t="str">
        <f t="shared" si="5"/>
        <v>+</v>
      </c>
    </row>
    <row r="100" spans="2:14" x14ac:dyDescent="0.2">
      <c r="B100" t="s">
        <v>621</v>
      </c>
      <c r="C100">
        <f>'6pf'!C545</f>
        <v>325</v>
      </c>
      <c r="D100" t="s">
        <v>446</v>
      </c>
      <c r="E100" t="s">
        <v>622</v>
      </c>
      <c r="F100">
        <f>'6pf'!C546+'6pf'!C550</f>
        <v>325</v>
      </c>
      <c r="G100" s="1" t="str">
        <f t="shared" si="4"/>
        <v>+</v>
      </c>
      <c r="I100" t="s">
        <v>621</v>
      </c>
      <c r="J100" s="72">
        <f>'6pf'!I545</f>
        <v>1779.2</v>
      </c>
      <c r="K100" t="s">
        <v>446</v>
      </c>
      <c r="L100" t="s">
        <v>622</v>
      </c>
      <c r="M100" s="72">
        <f>'6pf'!I546+'6pf'!I550</f>
        <v>1779.1999999999998</v>
      </c>
      <c r="N100" s="1" t="str">
        <f t="shared" si="5"/>
        <v>+</v>
      </c>
    </row>
    <row r="101" spans="2:14" x14ac:dyDescent="0.2">
      <c r="B101" t="s">
        <v>623</v>
      </c>
      <c r="C101">
        <f>'6pf'!C546</f>
        <v>266</v>
      </c>
      <c r="D101" t="s">
        <v>446</v>
      </c>
      <c r="E101" t="s">
        <v>624</v>
      </c>
      <c r="F101">
        <f>SUM('6pf'!C547:C549)</f>
        <v>266</v>
      </c>
      <c r="G101" s="1" t="str">
        <f t="shared" si="4"/>
        <v>+</v>
      </c>
      <c r="I101" t="s">
        <v>623</v>
      </c>
      <c r="J101" s="72">
        <f>'6pf'!I546</f>
        <v>1382.8</v>
      </c>
      <c r="K101" t="s">
        <v>446</v>
      </c>
      <c r="L101" t="s">
        <v>624</v>
      </c>
      <c r="M101" s="72">
        <f>SUM('6pf'!I547:I549)</f>
        <v>1382.8</v>
      </c>
      <c r="N101" s="1" t="str">
        <f t="shared" si="5"/>
        <v>+</v>
      </c>
    </row>
    <row r="102" spans="2:14" x14ac:dyDescent="0.2">
      <c r="B102" t="s">
        <v>625</v>
      </c>
      <c r="C102">
        <f>'6pf'!C550</f>
        <v>59</v>
      </c>
      <c r="D102" t="s">
        <v>446</v>
      </c>
      <c r="E102" t="s">
        <v>626</v>
      </c>
      <c r="F102">
        <f>SUM('6pf'!C551:C553)</f>
        <v>59</v>
      </c>
      <c r="G102" s="1" t="str">
        <f t="shared" si="4"/>
        <v>+</v>
      </c>
      <c r="I102" t="s">
        <v>625</v>
      </c>
      <c r="J102" s="72">
        <f>'6pf'!I550</f>
        <v>396.4</v>
      </c>
      <c r="K102" t="s">
        <v>446</v>
      </c>
      <c r="L102" t="s">
        <v>626</v>
      </c>
      <c r="M102" s="72">
        <f>SUM('6pf'!I551:I553)</f>
        <v>396.40000000000003</v>
      </c>
      <c r="N102" s="1" t="str">
        <f t="shared" si="5"/>
        <v>+</v>
      </c>
    </row>
    <row r="103" spans="2:14" x14ac:dyDescent="0.2">
      <c r="B103" t="s">
        <v>627</v>
      </c>
      <c r="C103">
        <f>'6pf'!C554</f>
        <v>572</v>
      </c>
      <c r="D103" t="s">
        <v>446</v>
      </c>
      <c r="E103" t="s">
        <v>628</v>
      </c>
      <c r="F103">
        <f>'6pf'!C555+'6pf'!C560</f>
        <v>572</v>
      </c>
      <c r="G103" s="1" t="str">
        <f t="shared" si="4"/>
        <v>+</v>
      </c>
      <c r="I103" t="s">
        <v>627</v>
      </c>
      <c r="J103" s="72">
        <f>'6pf'!I554</f>
        <v>1336.7</v>
      </c>
      <c r="K103" t="s">
        <v>446</v>
      </c>
      <c r="L103" t="s">
        <v>628</v>
      </c>
      <c r="M103" s="72">
        <f>'6pf'!I555+'6pf'!I560</f>
        <v>1336.7</v>
      </c>
      <c r="N103" s="1" t="str">
        <f t="shared" si="5"/>
        <v>+</v>
      </c>
    </row>
    <row r="104" spans="2:14" x14ac:dyDescent="0.2">
      <c r="B104" t="s">
        <v>629</v>
      </c>
      <c r="C104">
        <f>'6pf'!C555</f>
        <v>488</v>
      </c>
      <c r="D104" t="s">
        <v>446</v>
      </c>
      <c r="E104" t="s">
        <v>630</v>
      </c>
      <c r="F104">
        <f>SUM('6pf'!C556:C559)</f>
        <v>488</v>
      </c>
      <c r="G104" s="1" t="str">
        <f t="shared" si="4"/>
        <v>+</v>
      </c>
      <c r="I104" t="s">
        <v>629</v>
      </c>
      <c r="J104" s="72">
        <f>'6pf'!I555</f>
        <v>1037.7</v>
      </c>
      <c r="K104" t="s">
        <v>446</v>
      </c>
      <c r="L104" t="s">
        <v>630</v>
      </c>
      <c r="M104" s="72">
        <f>SUM('6pf'!I556:I559)</f>
        <v>1037.6999999999998</v>
      </c>
      <c r="N104" s="1" t="str">
        <f t="shared" si="5"/>
        <v>+</v>
      </c>
    </row>
    <row r="105" spans="2:14" x14ac:dyDescent="0.2">
      <c r="B105" t="s">
        <v>631</v>
      </c>
      <c r="C105">
        <f>'6pf'!C560</f>
        <v>84</v>
      </c>
      <c r="D105" t="s">
        <v>446</v>
      </c>
      <c r="E105" t="s">
        <v>632</v>
      </c>
      <c r="F105">
        <f>SUM('6pf'!C561:C563)</f>
        <v>84</v>
      </c>
      <c r="G105" s="1" t="str">
        <f t="shared" si="4"/>
        <v>+</v>
      </c>
      <c r="I105" t="s">
        <v>631</v>
      </c>
      <c r="J105" s="72">
        <f>'6pf'!I560</f>
        <v>299</v>
      </c>
      <c r="K105" t="s">
        <v>446</v>
      </c>
      <c r="L105" t="s">
        <v>632</v>
      </c>
      <c r="M105" s="72">
        <f>SUM('6pf'!I561:I563)</f>
        <v>299</v>
      </c>
      <c r="N105" s="1" t="str">
        <f t="shared" si="5"/>
        <v>+</v>
      </c>
    </row>
    <row r="106" spans="2:14" x14ac:dyDescent="0.2">
      <c r="B106" t="s">
        <v>633</v>
      </c>
      <c r="C106">
        <f>'6pf'!C564</f>
        <v>67</v>
      </c>
      <c r="D106" t="s">
        <v>446</v>
      </c>
      <c r="E106" t="s">
        <v>634</v>
      </c>
      <c r="F106">
        <f>'6pf'!C565+'6pf'!C568</f>
        <v>67</v>
      </c>
      <c r="G106" s="1" t="str">
        <f t="shared" si="4"/>
        <v>+</v>
      </c>
      <c r="I106" t="s">
        <v>633</v>
      </c>
      <c r="J106" s="72">
        <f>'6pf'!I564</f>
        <v>255.8</v>
      </c>
      <c r="K106" t="s">
        <v>446</v>
      </c>
      <c r="L106" t="s">
        <v>634</v>
      </c>
      <c r="M106" s="72">
        <f>'6pf'!I565+'6pf'!I568</f>
        <v>255.8</v>
      </c>
      <c r="N106" s="1" t="str">
        <f t="shared" si="5"/>
        <v>+</v>
      </c>
    </row>
    <row r="107" spans="2:14" x14ac:dyDescent="0.2">
      <c r="B107" t="s">
        <v>635</v>
      </c>
      <c r="C107">
        <f>'6pf'!C565</f>
        <v>44</v>
      </c>
      <c r="D107" t="s">
        <v>446</v>
      </c>
      <c r="E107" t="s">
        <v>636</v>
      </c>
      <c r="F107">
        <f>'6pf'!C566+'6pf'!C567</f>
        <v>44</v>
      </c>
      <c r="G107" s="1" t="str">
        <f t="shared" si="4"/>
        <v>+</v>
      </c>
      <c r="I107" t="s">
        <v>635</v>
      </c>
      <c r="J107" s="72">
        <f>'6pf'!I565</f>
        <v>179.6</v>
      </c>
      <c r="K107" t="s">
        <v>446</v>
      </c>
      <c r="L107" t="s">
        <v>636</v>
      </c>
      <c r="M107" s="72">
        <f>'6pf'!I566+'6pf'!I567</f>
        <v>179.6</v>
      </c>
      <c r="N107" s="1" t="str">
        <f t="shared" si="5"/>
        <v>+</v>
      </c>
    </row>
    <row r="108" spans="2:14" x14ac:dyDescent="0.2">
      <c r="B108" t="s">
        <v>637</v>
      </c>
      <c r="C108">
        <f>'6pf'!C568</f>
        <v>23</v>
      </c>
      <c r="D108" t="s">
        <v>446</v>
      </c>
      <c r="E108" t="s">
        <v>638</v>
      </c>
      <c r="F108">
        <f>'6pf'!C569+'6pf'!C570</f>
        <v>23</v>
      </c>
      <c r="G108" s="1" t="str">
        <f t="shared" si="4"/>
        <v>+</v>
      </c>
      <c r="I108" t="s">
        <v>637</v>
      </c>
      <c r="J108" s="72">
        <f>'6pf'!I568</f>
        <v>76.2</v>
      </c>
      <c r="K108" t="s">
        <v>446</v>
      </c>
      <c r="L108" t="s">
        <v>638</v>
      </c>
      <c r="M108" s="72">
        <f>'6pf'!I569+'6pf'!I570</f>
        <v>76.2</v>
      </c>
      <c r="N108" s="1" t="str">
        <f t="shared" si="5"/>
        <v>+</v>
      </c>
    </row>
    <row r="109" spans="2:14" x14ac:dyDescent="0.2">
      <c r="B109" t="s">
        <v>639</v>
      </c>
      <c r="C109">
        <f>'6pf'!C571</f>
        <v>55</v>
      </c>
      <c r="D109" t="s">
        <v>446</v>
      </c>
      <c r="E109" t="s">
        <v>640</v>
      </c>
      <c r="F109">
        <f>'6pf'!C572+'6pf'!C575</f>
        <v>55</v>
      </c>
      <c r="G109" s="1" t="str">
        <f t="shared" si="4"/>
        <v>+</v>
      </c>
      <c r="I109" t="s">
        <v>639</v>
      </c>
      <c r="J109" s="72">
        <f>'6pf'!I571</f>
        <v>264</v>
      </c>
      <c r="K109" t="s">
        <v>446</v>
      </c>
      <c r="L109" t="s">
        <v>640</v>
      </c>
      <c r="M109" s="72">
        <f>'6pf'!I572+'6pf'!I575</f>
        <v>264</v>
      </c>
      <c r="N109" s="1" t="str">
        <f t="shared" si="5"/>
        <v>+</v>
      </c>
    </row>
    <row r="110" spans="2:14" x14ac:dyDescent="0.2">
      <c r="B110" t="s">
        <v>641</v>
      </c>
      <c r="C110">
        <f>'6pf'!C572</f>
        <v>47</v>
      </c>
      <c r="D110" t="s">
        <v>446</v>
      </c>
      <c r="E110" t="s">
        <v>642</v>
      </c>
      <c r="F110">
        <f>'6pf'!C573+'6pf'!C574</f>
        <v>47</v>
      </c>
      <c r="G110" s="1" t="str">
        <f t="shared" si="4"/>
        <v>+</v>
      </c>
      <c r="I110" t="s">
        <v>641</v>
      </c>
      <c r="J110" s="72">
        <f>'6pf'!I572</f>
        <v>242.7</v>
      </c>
      <c r="K110" t="s">
        <v>446</v>
      </c>
      <c r="L110" t="s">
        <v>642</v>
      </c>
      <c r="M110" s="72">
        <f>'6pf'!I573+'6pf'!I574</f>
        <v>242.7</v>
      </c>
      <c r="N110" s="1" t="str">
        <f t="shared" si="5"/>
        <v>+</v>
      </c>
    </row>
    <row r="111" spans="2:14" x14ac:dyDescent="0.2">
      <c r="B111" t="s">
        <v>643</v>
      </c>
      <c r="C111">
        <f>'6pf'!C575</f>
        <v>8</v>
      </c>
      <c r="D111" t="s">
        <v>446</v>
      </c>
      <c r="E111" t="s">
        <v>644</v>
      </c>
      <c r="F111">
        <f>'6pf'!C576+'6pf'!C577</f>
        <v>8</v>
      </c>
      <c r="G111" s="1" t="str">
        <f t="shared" si="4"/>
        <v>+</v>
      </c>
      <c r="I111" t="s">
        <v>643</v>
      </c>
      <c r="J111" s="72">
        <f>'6pf'!I575</f>
        <v>21.3</v>
      </c>
      <c r="K111" t="s">
        <v>446</v>
      </c>
      <c r="L111" t="s">
        <v>644</v>
      </c>
      <c r="M111" s="72">
        <f>'6pf'!I576+'6pf'!I577</f>
        <v>21.3</v>
      </c>
      <c r="N111" s="1" t="str">
        <f t="shared" si="5"/>
        <v>+</v>
      </c>
    </row>
    <row r="112" spans="2:14" x14ac:dyDescent="0.2">
      <c r="B112" t="s">
        <v>645</v>
      </c>
      <c r="C112">
        <f>'6pf'!C578</f>
        <v>154</v>
      </c>
      <c r="D112" t="s">
        <v>446</v>
      </c>
      <c r="E112" t="s">
        <v>646</v>
      </c>
      <c r="F112">
        <f>'6pf'!C579+'6pf'!C580</f>
        <v>154</v>
      </c>
      <c r="G112" s="1" t="str">
        <f t="shared" si="4"/>
        <v>+</v>
      </c>
      <c r="I112" t="s">
        <v>645</v>
      </c>
      <c r="J112" s="72">
        <f>'6pf'!I578</f>
        <v>380.7</v>
      </c>
      <c r="K112" t="s">
        <v>446</v>
      </c>
      <c r="L112" t="s">
        <v>646</v>
      </c>
      <c r="M112" s="72">
        <f>'6pf'!I579+'6pf'!I580</f>
        <v>380.7</v>
      </c>
      <c r="N112" s="1" t="str">
        <f t="shared" si="5"/>
        <v>+</v>
      </c>
    </row>
    <row r="113" spans="2:14" x14ac:dyDescent="0.2">
      <c r="B113" t="s">
        <v>588</v>
      </c>
      <c r="C113">
        <f>'6pf'!C428</f>
        <v>2876</v>
      </c>
      <c r="D113" t="s">
        <v>446</v>
      </c>
      <c r="E113" t="s">
        <v>647</v>
      </c>
      <c r="F113">
        <f>'6pf'!C110+'6pf'!C135+'6pf'!C156+'6pf'!C181+'6pf'!C195+'6pf'!C225+'6pf'!C269+'6pf'!C278+'6pf'!C291+'6pf'!C300+'6pf'!C309+'6pf'!C319+'6pf'!C329+'6pf'!C338+'6pf'!C355+'6pf'!C371</f>
        <v>2876</v>
      </c>
      <c r="G113" s="1" t="str">
        <f t="shared" si="4"/>
        <v>+</v>
      </c>
      <c r="I113" t="s">
        <v>588</v>
      </c>
      <c r="J113" s="72">
        <f>'6pf'!I428</f>
        <v>15529.5</v>
      </c>
      <c r="K113" t="s">
        <v>446</v>
      </c>
      <c r="L113" t="s">
        <v>647</v>
      </c>
      <c r="M113" s="72">
        <f>'6pf'!I110+'6pf'!I135+'6pf'!I156+'6pf'!I181+'6pf'!I195+'6pf'!I225+'6pf'!I269+'6pf'!I278+'6pf'!I291+'6pf'!I300+'6pf'!I309+'6pf'!I319+'6pf'!I329+'6pf'!I338+'6pf'!I355+'6pf'!I371</f>
        <v>15529.5</v>
      </c>
      <c r="N113" s="1" t="str">
        <f t="shared" si="5"/>
        <v>+</v>
      </c>
    </row>
    <row r="114" spans="2:14" x14ac:dyDescent="0.2">
      <c r="B114" t="s">
        <v>592</v>
      </c>
      <c r="C114">
        <f>'6pf'!C440</f>
        <v>12119</v>
      </c>
      <c r="D114" t="s">
        <v>584</v>
      </c>
      <c r="E114" t="s">
        <v>648</v>
      </c>
      <c r="F114">
        <f>'6pf'!C438+'6pf'!C428</f>
        <v>12119</v>
      </c>
      <c r="G114" s="1" t="str">
        <f>IF(C114&lt;=F114,"+","-")</f>
        <v>+</v>
      </c>
      <c r="I114" t="s">
        <v>592</v>
      </c>
      <c r="J114" s="72">
        <f>'6pf'!I440</f>
        <v>47803</v>
      </c>
      <c r="K114" t="s">
        <v>584</v>
      </c>
      <c r="L114" t="s">
        <v>648</v>
      </c>
      <c r="M114" s="72">
        <f>'6pf'!I438+'6pf'!I428</f>
        <v>48337.5</v>
      </c>
      <c r="N114" s="1" t="str">
        <f>IF(J114&lt;=M114,"+","-")</f>
        <v>+</v>
      </c>
    </row>
    <row r="115" spans="2:14" x14ac:dyDescent="0.2">
      <c r="B115" t="s">
        <v>649</v>
      </c>
      <c r="C115">
        <f>'6pf'!C529</f>
        <v>121510</v>
      </c>
      <c r="D115" t="s">
        <v>446</v>
      </c>
      <c r="E115" t="s">
        <v>650</v>
      </c>
      <c r="F115">
        <f>'6pf'!C114+'6pf'!C133+'6pf'!C139+'6pf'!C157+'6pf'!C182+'6pf'!C191+'6pf'!C203+'6pf'!C207+'6pf'!C208+'6pf'!C232+'6pf'!C268+'6pf'!C277+'6pf'!C290+'6pf'!C299+'6pf'!C308+'6pf'!C318+'6pf'!C328+'6pf'!C337+'6pf'!C359+'6pf'!C370+'6pf'!C428+'6pf'!C354-'6pf'!C371-'6pf'!C195</f>
        <v>121510</v>
      </c>
      <c r="G115" s="1" t="str">
        <f t="shared" ref="G115:G117" si="6">IF(C115=F115,"+","-")</f>
        <v>+</v>
      </c>
      <c r="I115" t="s">
        <v>649</v>
      </c>
      <c r="J115" s="72">
        <f>'6pf'!I529</f>
        <v>261625.4</v>
      </c>
      <c r="K115" t="s">
        <v>446</v>
      </c>
      <c r="L115" t="s">
        <v>650</v>
      </c>
      <c r="M115" s="72">
        <f>'6pf'!I114+'6pf'!I133+'6pf'!I139+'6pf'!I157+'6pf'!I182+'6pf'!I191+'6pf'!I203+'6pf'!I207+'6pf'!I208+'6pf'!I232+'6pf'!I268+'6pf'!I277+'6pf'!I290+'6pf'!I299+'6pf'!I308+'6pf'!I318+'6pf'!I328+'6pf'!I337+'6pf'!I359+'6pf'!I370+'6pf'!I428+'6pf'!I354-'6pf'!I371-'6pf'!I195</f>
        <v>261625.39999999994</v>
      </c>
      <c r="N115" s="1" t="str">
        <f t="shared" ref="N115:N117" si="7">IF(J115=M115,"+","-")</f>
        <v>+</v>
      </c>
    </row>
    <row r="116" spans="2:14" x14ac:dyDescent="0.2">
      <c r="B116" t="s">
        <v>651</v>
      </c>
      <c r="C116">
        <f>'6pf'!C47</f>
        <v>30878</v>
      </c>
      <c r="D116" t="s">
        <v>446</v>
      </c>
      <c r="E116" t="s">
        <v>652</v>
      </c>
      <c r="F116">
        <f>'6pf'!C36+'6pf'!C40+'6pf'!C41+'6pf'!C42+'6pf'!C43+'6pf'!C44+'6pf'!C45+'6pf'!C46</f>
        <v>30878</v>
      </c>
      <c r="G116" s="1" t="str">
        <f t="shared" si="6"/>
        <v>+</v>
      </c>
      <c r="I116" t="s">
        <v>651</v>
      </c>
      <c r="J116" s="72">
        <f>'6pf'!I47</f>
        <v>85863.1</v>
      </c>
      <c r="K116" t="s">
        <v>446</v>
      </c>
      <c r="L116" t="s">
        <v>652</v>
      </c>
      <c r="M116" s="72">
        <f>'6pf'!I36+'6pf'!I40+'6pf'!I41+'6pf'!I42+'6pf'!I43+'6pf'!I44+'6pf'!I45+'6pf'!I46</f>
        <v>85863.099999999991</v>
      </c>
      <c r="N116" s="1" t="str">
        <f t="shared" si="7"/>
        <v>+</v>
      </c>
    </row>
    <row r="117" spans="2:14" x14ac:dyDescent="0.2">
      <c r="B117" t="s">
        <v>653</v>
      </c>
      <c r="C117">
        <f>'6pf'!C240</f>
        <v>712</v>
      </c>
      <c r="D117" t="s">
        <v>446</v>
      </c>
      <c r="E117" t="s">
        <v>654</v>
      </c>
      <c r="F117">
        <f>'6pf'!C227+'6pf'!C229+'6pf'!C231+'6pf'!C236+'6pf'!C234+'6pf'!C238</f>
        <v>712</v>
      </c>
      <c r="G117" s="1" t="str">
        <f t="shared" si="6"/>
        <v>+</v>
      </c>
      <c r="I117" t="s">
        <v>653</v>
      </c>
      <c r="J117" s="72">
        <f>'6pf'!I240</f>
        <v>2129.4</v>
      </c>
      <c r="K117" t="s">
        <v>446</v>
      </c>
      <c r="L117" t="s">
        <v>654</v>
      </c>
      <c r="M117" s="72">
        <f>'6pf'!I227+'6pf'!I229+'6pf'!I231+'6pf'!I236+'6pf'!I234+'6pf'!I238</f>
        <v>2129.4</v>
      </c>
      <c r="N117" s="1" t="str">
        <f t="shared" si="7"/>
        <v>+</v>
      </c>
    </row>
    <row r="118" spans="2:14" x14ac:dyDescent="0.2">
      <c r="B118" t="s">
        <v>655</v>
      </c>
      <c r="C118">
        <f>'6pf'!C441</f>
        <v>507</v>
      </c>
      <c r="D118" t="s">
        <v>584</v>
      </c>
      <c r="E118">
        <v>367</v>
      </c>
      <c r="F118">
        <f>'6pf'!C429</f>
        <v>507</v>
      </c>
      <c r="G118" s="1" t="str">
        <f t="shared" ref="G118:G121" si="8">IF(C118&lt;=F118,"+","-")</f>
        <v>+</v>
      </c>
      <c r="I118" t="s">
        <v>655</v>
      </c>
      <c r="J118" s="72">
        <f>'6pf'!I441</f>
        <v>3490</v>
      </c>
      <c r="K118" t="s">
        <v>584</v>
      </c>
      <c r="L118">
        <v>367</v>
      </c>
      <c r="M118" s="72">
        <f>'6pf'!I429</f>
        <v>3522.7</v>
      </c>
      <c r="N118" s="1" t="str">
        <f t="shared" ref="N118:N121" si="9">IF(J118&lt;=M118,"+","-")</f>
        <v>+</v>
      </c>
    </row>
    <row r="119" spans="2:14" x14ac:dyDescent="0.2">
      <c r="B119" t="s">
        <v>656</v>
      </c>
      <c r="C119">
        <f>'6pf'!C442</f>
        <v>1873</v>
      </c>
      <c r="D119" t="s">
        <v>584</v>
      </c>
      <c r="E119">
        <v>368</v>
      </c>
      <c r="F119">
        <f>'6pf'!C430</f>
        <v>1873</v>
      </c>
      <c r="G119" s="1" t="str">
        <f t="shared" si="8"/>
        <v>+</v>
      </c>
      <c r="I119" t="s">
        <v>656</v>
      </c>
      <c r="J119" s="72">
        <f>'6pf'!I442</f>
        <v>9449.5</v>
      </c>
      <c r="K119" t="s">
        <v>584</v>
      </c>
      <c r="L119">
        <v>368</v>
      </c>
      <c r="M119" s="72">
        <f>'6pf'!I430</f>
        <v>9918.7999999999993</v>
      </c>
      <c r="N119" s="1" t="str">
        <f t="shared" si="9"/>
        <v>+</v>
      </c>
    </row>
    <row r="120" spans="2:14" x14ac:dyDescent="0.2">
      <c r="B120" t="s">
        <v>657</v>
      </c>
      <c r="C120">
        <f>'6pf'!C443</f>
        <v>496</v>
      </c>
      <c r="D120" t="s">
        <v>584</v>
      </c>
      <c r="E120">
        <v>369</v>
      </c>
      <c r="F120">
        <f>'6pf'!C431</f>
        <v>496</v>
      </c>
      <c r="G120" s="1" t="str">
        <f t="shared" si="8"/>
        <v>+</v>
      </c>
      <c r="I120" t="s">
        <v>657</v>
      </c>
      <c r="J120" s="72">
        <f>'6pf'!I443</f>
        <v>2055.5</v>
      </c>
      <c r="K120" t="s">
        <v>584</v>
      </c>
      <c r="L120">
        <v>369</v>
      </c>
      <c r="M120" s="72">
        <f>'6pf'!I431</f>
        <v>2088</v>
      </c>
      <c r="N120" s="1" t="str">
        <f t="shared" si="9"/>
        <v>+</v>
      </c>
    </row>
    <row r="121" spans="2:14" x14ac:dyDescent="0.2">
      <c r="B121" t="s">
        <v>658</v>
      </c>
      <c r="C121">
        <f>'6pf'!C444</f>
        <v>9243</v>
      </c>
      <c r="D121" t="s">
        <v>584</v>
      </c>
      <c r="E121">
        <v>376</v>
      </c>
      <c r="F121">
        <f>'6pf'!C438</f>
        <v>9243</v>
      </c>
      <c r="G121" s="1" t="str">
        <f t="shared" si="8"/>
        <v>+</v>
      </c>
      <c r="I121" t="s">
        <v>658</v>
      </c>
      <c r="J121" s="72">
        <f>'6pf'!I444</f>
        <v>32808</v>
      </c>
      <c r="K121" t="s">
        <v>584</v>
      </c>
      <c r="L121">
        <v>376</v>
      </c>
      <c r="M121" s="72">
        <f>'6pf'!I438</f>
        <v>32808</v>
      </c>
      <c r="N121" s="1" t="str">
        <f t="shared" si="9"/>
        <v>+</v>
      </c>
    </row>
    <row r="122" spans="2:14" x14ac:dyDescent="0.2">
      <c r="B122" t="s">
        <v>559</v>
      </c>
      <c r="C122">
        <f>'6pf'!C358</f>
        <v>1400</v>
      </c>
      <c r="D122" t="s">
        <v>446</v>
      </c>
      <c r="E122" t="s">
        <v>659</v>
      </c>
      <c r="F122">
        <f>'6pf'!C534+'6pf'!C546+'6pf'!C555+'6pf'!C565+'6pf'!C572</f>
        <v>1400</v>
      </c>
      <c r="G122" s="1" t="str">
        <f t="shared" ref="G122:G129" si="10">IF(C122=F122,"+","-")</f>
        <v>+</v>
      </c>
      <c r="I122" t="s">
        <v>559</v>
      </c>
      <c r="J122" s="72">
        <f>'6pf'!I358</f>
        <v>5691.8</v>
      </c>
      <c r="K122" t="s">
        <v>446</v>
      </c>
      <c r="L122" t="s">
        <v>659</v>
      </c>
      <c r="M122" s="72">
        <f>'6pf'!I534+'6pf'!I546+'6pf'!I555+'6pf'!I565+'6pf'!I572</f>
        <v>5691.8</v>
      </c>
      <c r="N122" s="1" t="str">
        <f t="shared" ref="N122:N129" si="11">IF(J122=M122,"+","-")</f>
        <v>+</v>
      </c>
    </row>
    <row r="123" spans="2:14" x14ac:dyDescent="0.2">
      <c r="B123" t="s">
        <v>660</v>
      </c>
      <c r="C123">
        <f>'6pf'!C359+'6pf'!C370</f>
        <v>1309</v>
      </c>
      <c r="D123" t="s">
        <v>446</v>
      </c>
      <c r="E123" t="s">
        <v>661</v>
      </c>
      <c r="F123">
        <f>'6pf'!C534+'6pf'!C546+'6pf'!C555</f>
        <v>1309</v>
      </c>
      <c r="G123" s="1" t="str">
        <f t="shared" si="10"/>
        <v>+</v>
      </c>
      <c r="I123" t="s">
        <v>660</v>
      </c>
      <c r="J123" s="72">
        <f>'6pf'!I359+'6pf'!I370</f>
        <v>5269.5</v>
      </c>
      <c r="K123" t="s">
        <v>446</v>
      </c>
      <c r="L123" t="s">
        <v>661</v>
      </c>
      <c r="M123" s="72">
        <f>'6pf'!I534+'6pf'!I546+'6pf'!I555</f>
        <v>5269.5</v>
      </c>
      <c r="N123" s="1" t="str">
        <f t="shared" si="11"/>
        <v>+</v>
      </c>
    </row>
    <row r="124" spans="2:14" x14ac:dyDescent="0.2">
      <c r="B124" t="s">
        <v>662</v>
      </c>
      <c r="C124">
        <f>'6pf'!C361</f>
        <v>78</v>
      </c>
      <c r="D124" t="s">
        <v>446</v>
      </c>
      <c r="E124" t="s">
        <v>663</v>
      </c>
      <c r="F124">
        <f>'6pf'!C535+'6pf'!C547+'6pf'!C556</f>
        <v>78</v>
      </c>
      <c r="G124" s="1" t="str">
        <f t="shared" si="10"/>
        <v>+</v>
      </c>
      <c r="I124" t="s">
        <v>662</v>
      </c>
      <c r="J124" s="72">
        <f>'6pf'!I361</f>
        <v>413.3</v>
      </c>
      <c r="K124" t="s">
        <v>446</v>
      </c>
      <c r="L124" t="s">
        <v>663</v>
      </c>
      <c r="M124" s="72">
        <f>'6pf'!I535+'6pf'!I547+'6pf'!I556</f>
        <v>413.3</v>
      </c>
      <c r="N124" s="1" t="str">
        <f t="shared" si="11"/>
        <v>+</v>
      </c>
    </row>
    <row r="125" spans="2:14" x14ac:dyDescent="0.2">
      <c r="B125" t="s">
        <v>664</v>
      </c>
      <c r="C125">
        <f>'6pf'!C364</f>
        <v>1143</v>
      </c>
      <c r="D125" t="s">
        <v>446</v>
      </c>
      <c r="E125" t="s">
        <v>665</v>
      </c>
      <c r="F125">
        <f>'6pf'!C537+'6pf'!C548+'6pf'!C557</f>
        <v>1143</v>
      </c>
      <c r="G125" s="1" t="str">
        <f t="shared" si="10"/>
        <v>+</v>
      </c>
      <c r="I125" t="s">
        <v>664</v>
      </c>
      <c r="J125" s="72">
        <f>'6pf'!I364</f>
        <v>4521.5</v>
      </c>
      <c r="K125" t="s">
        <v>446</v>
      </c>
      <c r="L125" t="s">
        <v>665</v>
      </c>
      <c r="M125" s="72">
        <f>'6pf'!I537+'6pf'!I548+'6pf'!I557</f>
        <v>4521.5</v>
      </c>
      <c r="N125" s="1" t="str">
        <f t="shared" si="11"/>
        <v>+</v>
      </c>
    </row>
    <row r="126" spans="2:14" x14ac:dyDescent="0.2">
      <c r="B126" t="s">
        <v>666</v>
      </c>
      <c r="C126">
        <f>'6pf'!C367</f>
        <v>88</v>
      </c>
      <c r="D126" t="s">
        <v>446</v>
      </c>
      <c r="E126" t="s">
        <v>667</v>
      </c>
      <c r="F126">
        <f>'6pf'!C539+'6pf'!C549+'6pf'!C558</f>
        <v>88</v>
      </c>
      <c r="G126" t="str">
        <f t="shared" si="10"/>
        <v>+</v>
      </c>
      <c r="I126" t="s">
        <v>666</v>
      </c>
      <c r="J126" s="72">
        <f>'6pf'!I367</f>
        <v>334.7</v>
      </c>
      <c r="K126" t="s">
        <v>446</v>
      </c>
      <c r="L126" t="s">
        <v>667</v>
      </c>
      <c r="M126" s="72">
        <f>'6pf'!I539+'6pf'!I549+'6pf'!I558</f>
        <v>334.70000000000005</v>
      </c>
      <c r="N126" t="str">
        <f t="shared" si="11"/>
        <v>+</v>
      </c>
    </row>
    <row r="127" spans="2:14" x14ac:dyDescent="0.2">
      <c r="B127" t="s">
        <v>565</v>
      </c>
      <c r="C127">
        <f>'6pf'!C372</f>
        <v>91</v>
      </c>
      <c r="D127" t="s">
        <v>446</v>
      </c>
      <c r="E127" t="s">
        <v>668</v>
      </c>
      <c r="F127">
        <f>'6pf'!C565+'6pf'!C572</f>
        <v>91</v>
      </c>
      <c r="G127" t="str">
        <f t="shared" si="10"/>
        <v>+</v>
      </c>
      <c r="I127" t="s">
        <v>565</v>
      </c>
      <c r="J127" s="72">
        <f>'6pf'!I372</f>
        <v>422.3</v>
      </c>
      <c r="K127" t="s">
        <v>446</v>
      </c>
      <c r="L127" t="s">
        <v>668</v>
      </c>
      <c r="M127" s="72">
        <f>'6pf'!I565+'6pf'!I572</f>
        <v>422.29999999999995</v>
      </c>
      <c r="N127" t="str">
        <f t="shared" si="11"/>
        <v>+</v>
      </c>
    </row>
    <row r="128" spans="2:14" x14ac:dyDescent="0.2">
      <c r="B128" t="s">
        <v>669</v>
      </c>
      <c r="C128">
        <f>'6pf'!C373</f>
        <v>89</v>
      </c>
      <c r="D128" t="s">
        <v>446</v>
      </c>
      <c r="E128" t="s">
        <v>670</v>
      </c>
      <c r="F128">
        <f>'6pf'!C566+'6pf'!C573</f>
        <v>89</v>
      </c>
      <c r="G128" t="str">
        <f t="shared" si="10"/>
        <v>+</v>
      </c>
      <c r="I128" t="s">
        <v>669</v>
      </c>
      <c r="J128" s="72">
        <f>'6pf'!I373</f>
        <v>416.1</v>
      </c>
      <c r="K128" t="s">
        <v>446</v>
      </c>
      <c r="L128" t="s">
        <v>670</v>
      </c>
      <c r="M128" s="72">
        <f>'6pf'!I566+'6pf'!I573</f>
        <v>416.1</v>
      </c>
      <c r="N128" t="str">
        <f t="shared" si="11"/>
        <v>+</v>
      </c>
    </row>
    <row r="129" spans="1:14" x14ac:dyDescent="0.2">
      <c r="B129" t="s">
        <v>671</v>
      </c>
      <c r="C129">
        <f>'6pf'!C374+'6pf'!C375</f>
        <v>2</v>
      </c>
      <c r="D129" t="s">
        <v>446</v>
      </c>
      <c r="E129" t="s">
        <v>672</v>
      </c>
      <c r="F129">
        <f>'6pf'!C567+'6pf'!C574</f>
        <v>2</v>
      </c>
      <c r="G129" t="str">
        <f t="shared" si="10"/>
        <v>+</v>
      </c>
      <c r="I129" t="s">
        <v>671</v>
      </c>
      <c r="J129" s="72">
        <f>'6pf'!I374+'6pf'!I375</f>
        <v>6.2</v>
      </c>
      <c r="K129" t="s">
        <v>446</v>
      </c>
      <c r="L129" t="s">
        <v>672</v>
      </c>
      <c r="M129" s="72">
        <f>'6pf'!I567+'6pf'!I574</f>
        <v>6.2</v>
      </c>
      <c r="N129" t="str">
        <f t="shared" si="11"/>
        <v>+</v>
      </c>
    </row>
    <row r="134" spans="1:14" x14ac:dyDescent="0.2">
      <c r="B134" s="76" t="s">
        <v>673</v>
      </c>
      <c r="C134" s="76"/>
    </row>
    <row r="135" spans="1:14" x14ac:dyDescent="0.2">
      <c r="A135" s="77"/>
      <c r="D135" t="s">
        <v>443</v>
      </c>
      <c r="G135" t="s">
        <v>444</v>
      </c>
    </row>
    <row r="136" spans="1:14" x14ac:dyDescent="0.2">
      <c r="A136" s="77"/>
      <c r="B136" t="s">
        <v>674</v>
      </c>
      <c r="C136" s="72">
        <f>'6pf'!D26</f>
        <v>440.1</v>
      </c>
      <c r="D136" t="s">
        <v>675</v>
      </c>
      <c r="E136" t="s">
        <v>676</v>
      </c>
      <c r="F136" s="72">
        <f>'6pf'!E26</f>
        <v>391.6</v>
      </c>
      <c r="G136" t="str">
        <f t="shared" ref="G136:G145" si="12">IF(C136&gt;=F136,"+","-")</f>
        <v>+</v>
      </c>
    </row>
    <row r="137" spans="1:14" x14ac:dyDescent="0.2">
      <c r="A137" s="77"/>
      <c r="B137" t="s">
        <v>677</v>
      </c>
      <c r="C137" s="72">
        <f>'6pf'!F26</f>
        <v>448.7</v>
      </c>
      <c r="D137" t="s">
        <v>675</v>
      </c>
      <c r="E137" t="s">
        <v>674</v>
      </c>
      <c r="F137" s="72">
        <f>'6pf'!D26</f>
        <v>440.1</v>
      </c>
      <c r="G137" t="str">
        <f t="shared" si="12"/>
        <v>+</v>
      </c>
    </row>
    <row r="138" spans="1:14" x14ac:dyDescent="0.2">
      <c r="A138" s="77"/>
      <c r="B138" t="s">
        <v>678</v>
      </c>
      <c r="C138" s="72">
        <f>'6pf'!G26</f>
        <v>448.7</v>
      </c>
      <c r="D138" t="s">
        <v>675</v>
      </c>
      <c r="E138" t="s">
        <v>677</v>
      </c>
      <c r="F138" s="72">
        <f>'6pf'!F26</f>
        <v>448.7</v>
      </c>
      <c r="G138" t="str">
        <f t="shared" si="12"/>
        <v>+</v>
      </c>
    </row>
    <row r="139" spans="1:14" x14ac:dyDescent="0.2">
      <c r="A139" s="77"/>
      <c r="B139" t="s">
        <v>679</v>
      </c>
      <c r="C139" s="72">
        <f>'6pf'!H26</f>
        <v>454.6</v>
      </c>
      <c r="D139" t="s">
        <v>675</v>
      </c>
      <c r="E139" t="s">
        <v>678</v>
      </c>
      <c r="F139" s="72">
        <f>'6pf'!G26</f>
        <v>448.7</v>
      </c>
      <c r="G139" t="str">
        <f t="shared" si="12"/>
        <v>+</v>
      </c>
    </row>
    <row r="140" spans="1:14" x14ac:dyDescent="0.2">
      <c r="A140" s="77"/>
      <c r="B140" t="s">
        <v>680</v>
      </c>
      <c r="C140" s="72">
        <f>'6pf'!I26</f>
        <v>463.7</v>
      </c>
      <c r="D140" t="s">
        <v>675</v>
      </c>
      <c r="E140" t="s">
        <v>679</v>
      </c>
      <c r="F140" s="72">
        <f>'6pf'!H26</f>
        <v>454.6</v>
      </c>
      <c r="G140" t="str">
        <f t="shared" si="12"/>
        <v>+</v>
      </c>
    </row>
    <row r="141" spans="1:14" x14ac:dyDescent="0.2">
      <c r="A141" s="77"/>
      <c r="B141" t="s">
        <v>681</v>
      </c>
      <c r="C141" s="72">
        <f>'6pf'!J26</f>
        <v>2245.41</v>
      </c>
      <c r="D141" t="s">
        <v>675</v>
      </c>
      <c r="E141" t="s">
        <v>682</v>
      </c>
      <c r="F141" s="72">
        <f>'6pf'!K26</f>
        <v>1997.96</v>
      </c>
      <c r="G141" t="str">
        <f t="shared" si="12"/>
        <v>+</v>
      </c>
    </row>
    <row r="142" spans="1:14" x14ac:dyDescent="0.2">
      <c r="A142" s="77"/>
      <c r="B142" t="s">
        <v>683</v>
      </c>
      <c r="C142" s="72">
        <f>'6pf'!L26</f>
        <v>2289.29</v>
      </c>
      <c r="D142" t="s">
        <v>675</v>
      </c>
      <c r="E142" t="s">
        <v>681</v>
      </c>
      <c r="F142" s="72">
        <f>'6pf'!J26</f>
        <v>2245.41</v>
      </c>
      <c r="G142" t="str">
        <f t="shared" si="12"/>
        <v>+</v>
      </c>
    </row>
    <row r="143" spans="1:14" x14ac:dyDescent="0.2">
      <c r="A143" s="77"/>
      <c r="B143" t="s">
        <v>684</v>
      </c>
      <c r="C143" s="72">
        <f>'6pf'!M26</f>
        <v>2289.29</v>
      </c>
      <c r="D143" t="s">
        <v>675</v>
      </c>
      <c r="E143" t="s">
        <v>683</v>
      </c>
      <c r="F143" s="72">
        <f>'6pf'!L26</f>
        <v>2289.29</v>
      </c>
      <c r="G143" t="str">
        <f t="shared" si="12"/>
        <v>+</v>
      </c>
    </row>
    <row r="144" spans="1:14" x14ac:dyDescent="0.2">
      <c r="A144" s="77"/>
      <c r="B144" t="s">
        <v>685</v>
      </c>
      <c r="C144" s="72">
        <f>'6pf'!N26</f>
        <v>2319.39</v>
      </c>
      <c r="D144" t="s">
        <v>675</v>
      </c>
      <c r="E144" t="s">
        <v>684</v>
      </c>
      <c r="F144" s="72">
        <f>'6pf'!M26</f>
        <v>2289.29</v>
      </c>
      <c r="G144" t="str">
        <f t="shared" si="12"/>
        <v>+</v>
      </c>
    </row>
    <row r="145" spans="2:7" x14ac:dyDescent="0.2">
      <c r="B145" t="s">
        <v>686</v>
      </c>
      <c r="C145" s="72">
        <f>'6pf'!O26</f>
        <v>2365.8200000000002</v>
      </c>
      <c r="D145" t="s">
        <v>675</v>
      </c>
      <c r="E145" t="s">
        <v>685</v>
      </c>
      <c r="F145" s="72">
        <f>'6pf'!N26</f>
        <v>2319.39</v>
      </c>
      <c r="G145" t="str">
        <f t="shared" si="12"/>
        <v>+</v>
      </c>
    </row>
  </sheetData>
  <sheetProtection selectLockedCells="1" selectUnlockedCells="1"/>
  <conditionalFormatting sqref="G3:G125 N4:N125">
    <cfRule type="cellIs" dxfId="13" priority="1" stopIfTrue="1" operator="equal">
      <formula>"+"</formula>
    </cfRule>
    <cfRule type="cellIs" dxfId="12" priority="2" stopIfTrue="1" operator="equal">
      <formula>"-"</formula>
    </cfRule>
  </conditionalFormatting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"/>
  <sheetViews>
    <sheetView topLeftCell="F118" zoomScale="170" zoomScaleNormal="170" workbookViewId="0">
      <selection activeCell="B129" sqref="B129"/>
    </sheetView>
  </sheetViews>
  <sheetFormatPr defaultColWidth="9" defaultRowHeight="12.75" x14ac:dyDescent="0.2"/>
  <cols>
    <col min="1" max="4" width="9" customWidth="1"/>
    <col min="5" max="5" width="38.33203125" customWidth="1"/>
    <col min="6" max="6" width="11.5" customWidth="1"/>
    <col min="7" max="8" width="10" customWidth="1"/>
    <col min="9" max="11" width="9" customWidth="1"/>
    <col min="12" max="12" width="46.33203125" customWidth="1"/>
  </cols>
  <sheetData>
    <row r="1" spans="2:14" x14ac:dyDescent="0.2">
      <c r="B1" t="s">
        <v>439</v>
      </c>
      <c r="I1" t="s">
        <v>439</v>
      </c>
    </row>
    <row r="2" spans="2:14" x14ac:dyDescent="0.2">
      <c r="B2" t="s">
        <v>440</v>
      </c>
      <c r="I2" t="s">
        <v>441</v>
      </c>
      <c r="J2" t="s">
        <v>442</v>
      </c>
    </row>
    <row r="3" spans="2:14" x14ac:dyDescent="0.2">
      <c r="D3" t="s">
        <v>443</v>
      </c>
      <c r="G3" s="1" t="s">
        <v>444</v>
      </c>
      <c r="K3" t="s">
        <v>443</v>
      </c>
      <c r="N3" t="s">
        <v>444</v>
      </c>
    </row>
    <row r="4" spans="2:14" x14ac:dyDescent="0.2">
      <c r="B4" t="s">
        <v>445</v>
      </c>
      <c r="C4">
        <f>'6pf'!P6</f>
        <v>15430</v>
      </c>
      <c r="D4" t="s">
        <v>446</v>
      </c>
      <c r="E4" t="s">
        <v>447</v>
      </c>
      <c r="F4">
        <f>'6pf'!P11+'6pf'!P190+'6pf'!P220+'6pf'!P262+'6pf'!P272+'6pf'!P281+'6pf'!P283+'6pf'!P285+'6pf'!P294+'6pf'!P303+'6pf'!P313+'6pf'!P322+'6pf'!P332+'6pf'!P341+'6pf'!P346+'6pf'!P348+'6pf'!P358</f>
        <v>15430</v>
      </c>
      <c r="G4" s="1" t="str">
        <f t="shared" ref="G4:G80" si="0">IF(C4=F4,"+","-")</f>
        <v>+</v>
      </c>
      <c r="I4" t="s">
        <v>445</v>
      </c>
      <c r="J4" s="72">
        <f>'6pf'!Q6</f>
        <v>35638.300000000003</v>
      </c>
      <c r="K4" t="s">
        <v>446</v>
      </c>
      <c r="L4" t="s">
        <v>447</v>
      </c>
      <c r="M4" s="72">
        <f>'6pf'!Q11+'6pf'!Q190+'6pf'!Q220+'6pf'!Q262+'6pf'!Q272+'6pf'!Q281+'6pf'!Q283+'6pf'!Q285+'6pf'!Q294+'6pf'!Q303+'6pf'!Q313+'6pf'!Q322+'6pf'!Q332+'6pf'!Q341+'6pf'!Q346+'6pf'!Q348+'6pf'!Q358</f>
        <v>35638.300000000003</v>
      </c>
      <c r="N4" s="1" t="str">
        <f t="shared" ref="N4:N80" si="1">IF(J4=M4,"+","-")</f>
        <v>+</v>
      </c>
    </row>
    <row r="5" spans="2:14" x14ac:dyDescent="0.2">
      <c r="B5" t="s">
        <v>448</v>
      </c>
      <c r="C5">
        <f>'6pf'!P9</f>
        <v>6378</v>
      </c>
      <c r="D5" t="s">
        <v>446</v>
      </c>
      <c r="E5" s="73" t="s">
        <v>449</v>
      </c>
      <c r="F5">
        <f>'6pf'!P70+'6pf'!P131+'6pf'!P151+'6pf'!P174+'6pf'!P196+'6pf'!P201+'6pf'!P218+'6pf'!P242+'6pf'!P258+'6pf'!P377</f>
        <v>6378</v>
      </c>
      <c r="G5" s="1" t="str">
        <f t="shared" si="0"/>
        <v>+</v>
      </c>
      <c r="I5" t="s">
        <v>448</v>
      </c>
      <c r="J5" s="72">
        <f>'6pf'!Q9</f>
        <v>12556.6</v>
      </c>
      <c r="K5" t="s">
        <v>446</v>
      </c>
      <c r="L5" s="73" t="s">
        <v>449</v>
      </c>
      <c r="M5" s="72">
        <f>'6pf'!Q70+'6pf'!Q131+'6pf'!Q151+'6pf'!Q174+'6pf'!Q196+'6pf'!Q201+'6pf'!Q218+'6pf'!Q242+'6pf'!Q258+'6pf'!Q377</f>
        <v>12556.599999999999</v>
      </c>
      <c r="N5" s="1" t="str">
        <f t="shared" si="1"/>
        <v>+</v>
      </c>
    </row>
    <row r="6" spans="2:14" ht="12" customHeight="1" x14ac:dyDescent="0.2">
      <c r="B6" t="s">
        <v>450</v>
      </c>
      <c r="C6">
        <f>'6pf'!P11</f>
        <v>15358</v>
      </c>
      <c r="D6" t="s">
        <v>446</v>
      </c>
      <c r="E6" s="74" t="s">
        <v>451</v>
      </c>
      <c r="F6">
        <f>'6pf'!P12+'6pf'!P118+'6pf'!P144+'6pf'!P158</f>
        <v>15358</v>
      </c>
      <c r="G6" s="1" t="str">
        <f t="shared" si="0"/>
        <v>+</v>
      </c>
      <c r="I6" t="s">
        <v>450</v>
      </c>
      <c r="J6" s="72">
        <f>'6pf'!Q11</f>
        <v>34824.300000000003</v>
      </c>
      <c r="K6" t="s">
        <v>446</v>
      </c>
      <c r="L6" s="74" t="s">
        <v>451</v>
      </c>
      <c r="M6" s="72">
        <f>'6pf'!Q12+'6pf'!Q118+'6pf'!Q144+'6pf'!Q158</f>
        <v>34824.300000000003</v>
      </c>
      <c r="N6" s="1" t="str">
        <f t="shared" si="1"/>
        <v>+</v>
      </c>
    </row>
    <row r="7" spans="2:14" ht="12" customHeight="1" x14ac:dyDescent="0.2">
      <c r="B7" t="s">
        <v>452</v>
      </c>
      <c r="C7">
        <f>'6pf'!P12</f>
        <v>10252</v>
      </c>
      <c r="D7" t="s">
        <v>446</v>
      </c>
      <c r="E7" s="73" t="s">
        <v>453</v>
      </c>
      <c r="F7">
        <f>SUM('6pf'!P13:P18)</f>
        <v>10252</v>
      </c>
      <c r="G7" s="1" t="str">
        <f t="shared" si="0"/>
        <v>+</v>
      </c>
      <c r="I7" t="s">
        <v>452</v>
      </c>
      <c r="J7" s="72">
        <f>'6pf'!Q12</f>
        <v>25387.4</v>
      </c>
      <c r="K7" t="s">
        <v>446</v>
      </c>
      <c r="L7" s="73" t="s">
        <v>453</v>
      </c>
      <c r="M7" s="72">
        <f>SUM('6pf'!Q13:Q18)</f>
        <v>25387.4</v>
      </c>
      <c r="N7" s="1" t="str">
        <f t="shared" si="1"/>
        <v>+</v>
      </c>
    </row>
    <row r="8" spans="2:14" ht="12" customHeight="1" x14ac:dyDescent="0.2">
      <c r="B8" t="s">
        <v>452</v>
      </c>
      <c r="C8">
        <f>'6pf'!P12</f>
        <v>10252</v>
      </c>
      <c r="D8" t="s">
        <v>446</v>
      </c>
      <c r="E8" t="s">
        <v>454</v>
      </c>
      <c r="F8">
        <f>SUM('6pf'!P71:P80)</f>
        <v>10252</v>
      </c>
      <c r="G8" s="1" t="str">
        <f t="shared" si="0"/>
        <v>+</v>
      </c>
      <c r="I8" t="s">
        <v>452</v>
      </c>
      <c r="J8" s="72">
        <f>'6pf'!Q12</f>
        <v>25387.4</v>
      </c>
      <c r="K8" t="s">
        <v>446</v>
      </c>
      <c r="L8" t="s">
        <v>454</v>
      </c>
      <c r="M8" s="72">
        <f>SUM('6pf'!Q71:Q80)</f>
        <v>25387.399999999994</v>
      </c>
      <c r="N8" s="1" t="str">
        <f t="shared" si="1"/>
        <v>+</v>
      </c>
    </row>
    <row r="9" spans="2:14" x14ac:dyDescent="0.2">
      <c r="B9" t="s">
        <v>455</v>
      </c>
      <c r="C9">
        <f>'6pf'!P24</f>
        <v>691</v>
      </c>
      <c r="D9" t="s">
        <v>446</v>
      </c>
      <c r="E9" t="s">
        <v>456</v>
      </c>
      <c r="F9">
        <f>'6pf'!P25+'6pf'!P32+'6pf'!P36+'6pf'!P40+'6pf'!P41+'6pf'!P42+'6pf'!P43+'6pf'!P44+'6pf'!P45+'6pf'!P46+'6pf'!P50+'6pf'!P57+'6pf'!P61+'6pf'!P64+'6pf'!P67</f>
        <v>691</v>
      </c>
      <c r="G9" s="1" t="str">
        <f t="shared" si="0"/>
        <v>+</v>
      </c>
      <c r="I9" t="s">
        <v>455</v>
      </c>
      <c r="J9" s="72">
        <f>'6pf'!Q24</f>
        <v>1842.7</v>
      </c>
      <c r="K9" t="s">
        <v>446</v>
      </c>
      <c r="L9" t="s">
        <v>456</v>
      </c>
      <c r="M9" s="72">
        <f>'6pf'!Q25+'6pf'!Q32+'6pf'!Q36+'6pf'!Q40+'6pf'!Q41+'6pf'!Q42+'6pf'!Q43+'6pf'!Q44+'6pf'!Q45+'6pf'!Q46+'6pf'!Q50+'6pf'!Q57+'6pf'!Q61+'6pf'!Q64+'6pf'!Q67</f>
        <v>1842.6999999999998</v>
      </c>
      <c r="N9" s="1" t="str">
        <f t="shared" si="1"/>
        <v>+</v>
      </c>
    </row>
    <row r="10" spans="2:14" x14ac:dyDescent="0.2">
      <c r="B10" t="s">
        <v>457</v>
      </c>
      <c r="C10">
        <f>'6pf'!P81</f>
        <v>6313</v>
      </c>
      <c r="D10" t="s">
        <v>446</v>
      </c>
      <c r="E10" t="s">
        <v>458</v>
      </c>
      <c r="F10">
        <f>SUM('6pf'!P82:P97)</f>
        <v>6313</v>
      </c>
      <c r="G10" s="1" t="str">
        <f t="shared" si="0"/>
        <v>+</v>
      </c>
      <c r="I10" t="s">
        <v>457</v>
      </c>
      <c r="J10" s="72">
        <f>'6pf'!Q81</f>
        <v>18308.3</v>
      </c>
      <c r="K10" t="s">
        <v>446</v>
      </c>
      <c r="L10" t="s">
        <v>458</v>
      </c>
      <c r="M10" s="72">
        <f>SUM('6pf'!Q82:Q97)</f>
        <v>18308.300000000003</v>
      </c>
      <c r="N10" s="1" t="str">
        <f t="shared" si="1"/>
        <v>+</v>
      </c>
    </row>
    <row r="11" spans="2:14" x14ac:dyDescent="0.2">
      <c r="B11" t="s">
        <v>459</v>
      </c>
      <c r="C11">
        <f>'6pf'!P98</f>
        <v>0</v>
      </c>
      <c r="D11" t="s">
        <v>446</v>
      </c>
      <c r="E11" t="s">
        <v>459</v>
      </c>
      <c r="F11">
        <f>'6pf'!P98</f>
        <v>0</v>
      </c>
      <c r="G11" s="1" t="str">
        <f t="shared" si="0"/>
        <v>+</v>
      </c>
      <c r="I11" t="s">
        <v>459</v>
      </c>
      <c r="J11" s="72">
        <f>'6pf'!Q98</f>
        <v>0</v>
      </c>
      <c r="K11" t="s">
        <v>446</v>
      </c>
      <c r="L11" t="s">
        <v>459</v>
      </c>
      <c r="M11" s="72">
        <f>'6pf'!Q98</f>
        <v>0</v>
      </c>
      <c r="N11" s="1" t="str">
        <f t="shared" si="1"/>
        <v>+</v>
      </c>
    </row>
    <row r="12" spans="2:14" x14ac:dyDescent="0.2">
      <c r="B12" t="s">
        <v>460</v>
      </c>
      <c r="C12">
        <f>'6pf'!P105</f>
        <v>0</v>
      </c>
      <c r="D12" t="s">
        <v>446</v>
      </c>
      <c r="E12" t="s">
        <v>461</v>
      </c>
      <c r="F12">
        <f>'6pf'!P106+'6pf'!P107+'6pf'!P108+'6pf'!P109</f>
        <v>0</v>
      </c>
      <c r="G12" s="1" t="str">
        <f t="shared" si="0"/>
        <v>+</v>
      </c>
      <c r="I12" t="s">
        <v>460</v>
      </c>
      <c r="J12" s="72">
        <f>'6pf'!Q105</f>
        <v>0</v>
      </c>
      <c r="K12" t="s">
        <v>446</v>
      </c>
      <c r="L12" t="s">
        <v>461</v>
      </c>
      <c r="M12" s="72">
        <f>'6pf'!Q106+'6pf'!Q107+'6pf'!Q108+'6pf'!Q109</f>
        <v>0</v>
      </c>
      <c r="N12" s="1" t="str">
        <f t="shared" si="1"/>
        <v>+</v>
      </c>
    </row>
    <row r="13" spans="2:14" x14ac:dyDescent="0.2">
      <c r="B13" t="s">
        <v>462</v>
      </c>
      <c r="C13">
        <f>'6pf'!P110</f>
        <v>2</v>
      </c>
      <c r="D13" t="s">
        <v>446</v>
      </c>
      <c r="E13" t="s">
        <v>463</v>
      </c>
      <c r="F13">
        <f>'6pf'!P111+'6pf'!P112+'6pf'!P113</f>
        <v>2</v>
      </c>
      <c r="G13" s="1" t="str">
        <f t="shared" si="0"/>
        <v>+</v>
      </c>
      <c r="I13" t="s">
        <v>462</v>
      </c>
      <c r="J13" s="72">
        <f>'6pf'!Q110</f>
        <v>18.2</v>
      </c>
      <c r="K13" t="s">
        <v>446</v>
      </c>
      <c r="L13" t="s">
        <v>463</v>
      </c>
      <c r="M13" s="72">
        <f>'6pf'!Q111+'6pf'!Q112+'6pf'!Q113</f>
        <v>18.2</v>
      </c>
      <c r="N13" s="1" t="str">
        <f t="shared" si="1"/>
        <v>+</v>
      </c>
    </row>
    <row r="14" spans="2:14" x14ac:dyDescent="0.2">
      <c r="B14" t="s">
        <v>464</v>
      </c>
      <c r="C14">
        <f>'6pf'!P114</f>
        <v>36</v>
      </c>
      <c r="D14" t="s">
        <v>446</v>
      </c>
      <c r="E14" t="s">
        <v>465</v>
      </c>
      <c r="F14">
        <f>'6pf'!P115+'6pf'!P116+'6pf'!P117</f>
        <v>36</v>
      </c>
      <c r="G14" s="1" t="str">
        <f t="shared" si="0"/>
        <v>+</v>
      </c>
      <c r="I14" t="s">
        <v>464</v>
      </c>
      <c r="J14" s="72">
        <f>'6pf'!Q114</f>
        <v>118.7</v>
      </c>
      <c r="K14" t="s">
        <v>446</v>
      </c>
      <c r="L14" t="s">
        <v>465</v>
      </c>
      <c r="M14" s="72">
        <f>'6pf'!Q115+'6pf'!Q116+'6pf'!Q117</f>
        <v>118.7</v>
      </c>
      <c r="N14" s="1" t="str">
        <f t="shared" si="1"/>
        <v>+</v>
      </c>
    </row>
    <row r="15" spans="2:14" x14ac:dyDescent="0.2">
      <c r="B15" t="s">
        <v>466</v>
      </c>
      <c r="C15">
        <f>'6pf'!P118</f>
        <v>3832</v>
      </c>
      <c r="D15" t="s">
        <v>446</v>
      </c>
      <c r="E15" t="s">
        <v>467</v>
      </c>
      <c r="F15">
        <f>'6pf'!P119+'6pf'!P120+'6pf'!P121</f>
        <v>3832</v>
      </c>
      <c r="G15" s="1" t="str">
        <f t="shared" si="0"/>
        <v>+</v>
      </c>
      <c r="I15" t="s">
        <v>466</v>
      </c>
      <c r="J15" s="72">
        <f>'6pf'!Q118</f>
        <v>7191.3</v>
      </c>
      <c r="K15" t="s">
        <v>446</v>
      </c>
      <c r="L15" t="s">
        <v>467</v>
      </c>
      <c r="M15" s="72">
        <f>'6pf'!Q119+'6pf'!Q120+'6pf'!Q121</f>
        <v>7191.2999999999993</v>
      </c>
      <c r="N15" s="1" t="str">
        <f t="shared" si="1"/>
        <v>+</v>
      </c>
    </row>
    <row r="16" spans="2:14" x14ac:dyDescent="0.2">
      <c r="B16" t="s">
        <v>466</v>
      </c>
      <c r="C16">
        <f>'6pf'!P118</f>
        <v>3832</v>
      </c>
      <c r="D16" t="s">
        <v>446</v>
      </c>
      <c r="E16" t="s">
        <v>468</v>
      </c>
      <c r="F16">
        <f>'6pf'!P133+'6pf'!P135+'6pf'!P139</f>
        <v>3832</v>
      </c>
      <c r="G16" s="1" t="str">
        <f t="shared" si="0"/>
        <v>+</v>
      </c>
      <c r="I16" t="s">
        <v>466</v>
      </c>
      <c r="J16" s="72">
        <f>'6pf'!Q118</f>
        <v>7191.3</v>
      </c>
      <c r="K16" t="s">
        <v>446</v>
      </c>
      <c r="L16" t="s">
        <v>468</v>
      </c>
      <c r="M16" s="72">
        <f>'6pf'!Q133+'6pf'!Q135+'6pf'!Q139</f>
        <v>7191.3</v>
      </c>
      <c r="N16" s="1" t="str">
        <f t="shared" si="1"/>
        <v>+</v>
      </c>
    </row>
    <row r="17" spans="2:14" x14ac:dyDescent="0.2">
      <c r="B17" t="s">
        <v>469</v>
      </c>
      <c r="C17">
        <f>'6pf'!P122</f>
        <v>0</v>
      </c>
      <c r="D17" t="s">
        <v>446</v>
      </c>
      <c r="E17" t="s">
        <v>470</v>
      </c>
      <c r="F17">
        <f>'6pf'!P123+'6pf'!P124+'6pf'!P125</f>
        <v>0</v>
      </c>
      <c r="G17" s="1" t="str">
        <f t="shared" si="0"/>
        <v>+</v>
      </c>
      <c r="I17" t="s">
        <v>469</v>
      </c>
      <c r="J17" s="72">
        <f>'6pf'!Q122</f>
        <v>0</v>
      </c>
      <c r="K17" t="s">
        <v>446</v>
      </c>
      <c r="L17" t="s">
        <v>470</v>
      </c>
      <c r="M17" s="72">
        <f>'6pf'!Q123+'6pf'!Q124+'6pf'!Q125</f>
        <v>0</v>
      </c>
      <c r="N17" s="1" t="str">
        <f t="shared" si="1"/>
        <v>+</v>
      </c>
    </row>
    <row r="18" spans="2:14" x14ac:dyDescent="0.2">
      <c r="B18" t="s">
        <v>471</v>
      </c>
      <c r="C18">
        <f>'6pf'!P126</f>
        <v>9</v>
      </c>
      <c r="D18" t="s">
        <v>446</v>
      </c>
      <c r="E18" t="s">
        <v>472</v>
      </c>
      <c r="F18">
        <f>'6pf'!P127+'6pf'!P128+'6pf'!P129</f>
        <v>9</v>
      </c>
      <c r="G18" s="1" t="str">
        <f t="shared" si="0"/>
        <v>+</v>
      </c>
      <c r="I18" t="s">
        <v>471</v>
      </c>
      <c r="J18" s="72">
        <f>'6pf'!Q126</f>
        <v>13.5</v>
      </c>
      <c r="K18" t="s">
        <v>446</v>
      </c>
      <c r="L18" t="s">
        <v>472</v>
      </c>
      <c r="M18" s="72">
        <f>'6pf'!Q127+'6pf'!Q128+'6pf'!Q129</f>
        <v>13.5</v>
      </c>
      <c r="N18" s="1" t="str">
        <f t="shared" si="1"/>
        <v>+</v>
      </c>
    </row>
    <row r="19" spans="2:14" x14ac:dyDescent="0.2">
      <c r="B19" t="s">
        <v>473</v>
      </c>
      <c r="C19">
        <f>'6pf'!P135</f>
        <v>5</v>
      </c>
      <c r="D19" t="s">
        <v>446</v>
      </c>
      <c r="E19" t="s">
        <v>474</v>
      </c>
      <c r="F19">
        <f>'6pf'!P136+'6pf'!P137+'6pf'!P138</f>
        <v>5</v>
      </c>
      <c r="G19" s="1" t="str">
        <f t="shared" si="0"/>
        <v>+</v>
      </c>
      <c r="I19" t="s">
        <v>473</v>
      </c>
      <c r="J19" s="72">
        <f>'6pf'!Q135</f>
        <v>26.6</v>
      </c>
      <c r="K19" t="s">
        <v>446</v>
      </c>
      <c r="L19" t="s">
        <v>474</v>
      </c>
      <c r="M19" s="72">
        <f>'6pf'!Q136+'6pf'!Q137+'6pf'!Q138</f>
        <v>26.6</v>
      </c>
      <c r="N19" s="1" t="str">
        <f t="shared" si="1"/>
        <v>+</v>
      </c>
    </row>
    <row r="20" spans="2:14" x14ac:dyDescent="0.2">
      <c r="B20" t="s">
        <v>475</v>
      </c>
      <c r="C20">
        <f>'6pf'!P144</f>
        <v>1027</v>
      </c>
      <c r="D20" t="s">
        <v>446</v>
      </c>
      <c r="E20" t="s">
        <v>476</v>
      </c>
      <c r="F20">
        <f>'6pf'!P145+'6pf'!P146+'6pf'!P147</f>
        <v>1027</v>
      </c>
      <c r="G20" s="1" t="str">
        <f t="shared" si="0"/>
        <v>+</v>
      </c>
      <c r="I20" t="s">
        <v>475</v>
      </c>
      <c r="J20" s="72">
        <f>'6pf'!Q144</f>
        <v>1362.7</v>
      </c>
      <c r="K20" t="s">
        <v>446</v>
      </c>
      <c r="L20" t="s">
        <v>476</v>
      </c>
      <c r="M20" s="72">
        <f>'6pf'!Q145+'6pf'!Q146+'6pf'!Q147</f>
        <v>1362.6999999999998</v>
      </c>
      <c r="N20" s="1" t="str">
        <f t="shared" si="1"/>
        <v>+</v>
      </c>
    </row>
    <row r="21" spans="2:14" x14ac:dyDescent="0.2">
      <c r="B21" t="s">
        <v>477</v>
      </c>
      <c r="C21">
        <f>'6pf'!P152</f>
        <v>75</v>
      </c>
      <c r="D21" t="s">
        <v>446</v>
      </c>
      <c r="E21" t="s">
        <v>478</v>
      </c>
      <c r="F21">
        <f>'6pf'!P153+'6pf'!P154+'6pf'!P155</f>
        <v>75</v>
      </c>
      <c r="G21" s="1" t="str">
        <f t="shared" si="0"/>
        <v>+</v>
      </c>
      <c r="I21" t="s">
        <v>477</v>
      </c>
      <c r="J21" s="72">
        <f>'6pf'!Q152</f>
        <v>124.7</v>
      </c>
      <c r="K21" t="s">
        <v>446</v>
      </c>
      <c r="L21" t="s">
        <v>478</v>
      </c>
      <c r="M21" s="72">
        <f>'6pf'!Q153+'6pf'!Q154+'6pf'!Q155</f>
        <v>124.69999999999999</v>
      </c>
      <c r="N21" s="1" t="str">
        <f t="shared" si="1"/>
        <v>+</v>
      </c>
    </row>
    <row r="22" spans="2:14" x14ac:dyDescent="0.2">
      <c r="B22" t="s">
        <v>477</v>
      </c>
      <c r="C22">
        <f>'6pf'!P152</f>
        <v>75</v>
      </c>
      <c r="D22" t="s">
        <v>446</v>
      </c>
      <c r="E22" t="s">
        <v>479</v>
      </c>
      <c r="F22">
        <f>'6pf'!P156+'6pf'!P157</f>
        <v>75</v>
      </c>
      <c r="G22" s="1" t="str">
        <f t="shared" si="0"/>
        <v>+</v>
      </c>
      <c r="I22" t="s">
        <v>477</v>
      </c>
      <c r="J22" s="72">
        <f>'6pf'!Q152</f>
        <v>124.7</v>
      </c>
      <c r="K22" t="s">
        <v>446</v>
      </c>
      <c r="L22" t="s">
        <v>479</v>
      </c>
      <c r="M22" s="72">
        <f>'6pf'!Q156+'6pf'!Q157</f>
        <v>124.7</v>
      </c>
      <c r="N22" s="1" t="str">
        <f t="shared" si="1"/>
        <v>+</v>
      </c>
    </row>
    <row r="23" spans="2:14" x14ac:dyDescent="0.2">
      <c r="B23" t="s">
        <v>480</v>
      </c>
      <c r="C23">
        <f>'6pf'!P158</f>
        <v>247</v>
      </c>
      <c r="D23" t="s">
        <v>446</v>
      </c>
      <c r="E23" t="s">
        <v>481</v>
      </c>
      <c r="F23">
        <f>'6pf'!P159+'6pf'!P163+'6pf'!P164+'6pf'!P165+'6pf'!P166+'6pf'!P167+'6pf'!P168+'6pf'!P169+'6pf'!P170+'6pf'!P171+'6pf'!P172+'6pf'!P173</f>
        <v>247</v>
      </c>
      <c r="G23" s="1" t="str">
        <f t="shared" si="0"/>
        <v>+</v>
      </c>
      <c r="I23" t="s">
        <v>480</v>
      </c>
      <c r="J23" s="72">
        <f>'6pf'!Q158</f>
        <v>882.9</v>
      </c>
      <c r="K23" t="s">
        <v>446</v>
      </c>
      <c r="L23" t="s">
        <v>481</v>
      </c>
      <c r="M23" s="72">
        <f>'6pf'!Q159+'6pf'!Q163+'6pf'!Q164+'6pf'!Q165+'6pf'!Q166+'6pf'!Q167+'6pf'!Q168+'6pf'!Q169+'6pf'!Q170+'6pf'!Q171+'6pf'!Q172+'6pf'!Q173</f>
        <v>882.90000000000009</v>
      </c>
      <c r="N23" s="1" t="str">
        <f t="shared" si="1"/>
        <v>+</v>
      </c>
    </row>
    <row r="24" spans="2:14" x14ac:dyDescent="0.2">
      <c r="B24" t="s">
        <v>482</v>
      </c>
      <c r="C24">
        <f>'6pf'!P159</f>
        <v>6</v>
      </c>
      <c r="D24" t="s">
        <v>446</v>
      </c>
      <c r="E24" t="s">
        <v>483</v>
      </c>
      <c r="F24">
        <f>'6pf'!P160+'6pf'!P161+'6pf'!P162</f>
        <v>6</v>
      </c>
      <c r="G24" s="1" t="str">
        <f t="shared" si="0"/>
        <v>+</v>
      </c>
      <c r="I24" t="s">
        <v>482</v>
      </c>
      <c r="J24" s="72">
        <f>'6pf'!Q159</f>
        <v>20.5</v>
      </c>
      <c r="K24" t="s">
        <v>446</v>
      </c>
      <c r="L24" t="s">
        <v>483</v>
      </c>
      <c r="M24" s="72">
        <f>'6pf'!Q160+'6pf'!Q161+'6pf'!Q162</f>
        <v>20.5</v>
      </c>
      <c r="N24" s="1" t="str">
        <f t="shared" si="1"/>
        <v>+</v>
      </c>
    </row>
    <row r="25" spans="2:14" x14ac:dyDescent="0.2">
      <c r="B25" t="s">
        <v>484</v>
      </c>
      <c r="C25">
        <f>'6pf'!P177</f>
        <v>1</v>
      </c>
      <c r="D25" t="s">
        <v>446</v>
      </c>
      <c r="E25" t="s">
        <v>485</v>
      </c>
      <c r="F25">
        <f>'6pf'!P178+'6pf'!P179+'6pf'!P180</f>
        <v>1</v>
      </c>
      <c r="G25" s="1" t="str">
        <f t="shared" si="0"/>
        <v>+</v>
      </c>
      <c r="I25" t="s">
        <v>484</v>
      </c>
      <c r="J25" s="72">
        <f>'6pf'!Q177</f>
        <v>8.6999999999999993</v>
      </c>
      <c r="K25" t="s">
        <v>446</v>
      </c>
      <c r="L25" t="s">
        <v>485</v>
      </c>
      <c r="M25" s="72">
        <f>'6pf'!Q178+'6pf'!Q179+'6pf'!Q180</f>
        <v>8.6999999999999993</v>
      </c>
      <c r="N25" s="1" t="str">
        <f t="shared" si="1"/>
        <v>+</v>
      </c>
    </row>
    <row r="26" spans="2:14" x14ac:dyDescent="0.2">
      <c r="B26" t="s">
        <v>484</v>
      </c>
      <c r="C26">
        <f>'6pf'!P177</f>
        <v>1</v>
      </c>
      <c r="D26" t="s">
        <v>446</v>
      </c>
      <c r="E26" t="s">
        <v>486</v>
      </c>
      <c r="F26">
        <f>'6pf'!P181+'6pf'!P182</f>
        <v>1</v>
      </c>
      <c r="G26" s="1" t="str">
        <f t="shared" si="0"/>
        <v>+</v>
      </c>
      <c r="I26" t="s">
        <v>484</v>
      </c>
      <c r="J26" s="72">
        <f>'6pf'!Q177</f>
        <v>8.6999999999999993</v>
      </c>
      <c r="K26" t="s">
        <v>446</v>
      </c>
      <c r="L26" t="s">
        <v>486</v>
      </c>
      <c r="M26" s="72">
        <f>'6pf'!Q181+'6pf'!Q182</f>
        <v>8.6999999999999993</v>
      </c>
      <c r="N26" s="1" t="str">
        <f t="shared" si="1"/>
        <v>+</v>
      </c>
    </row>
    <row r="27" spans="2:14" x14ac:dyDescent="0.2">
      <c r="B27" t="s">
        <v>487</v>
      </c>
      <c r="C27">
        <f>'6pf'!P190</f>
        <v>0</v>
      </c>
      <c r="D27" t="s">
        <v>446</v>
      </c>
      <c r="E27" t="s">
        <v>488</v>
      </c>
      <c r="F27">
        <f>'6pf'!P191+'6pf'!P197+'6pf'!P202</f>
        <v>0</v>
      </c>
      <c r="G27" s="1" t="str">
        <f t="shared" si="0"/>
        <v>+</v>
      </c>
      <c r="I27" t="s">
        <v>487</v>
      </c>
      <c r="J27" s="72">
        <f>'6pf'!Q190</f>
        <v>0</v>
      </c>
      <c r="K27" t="s">
        <v>446</v>
      </c>
      <c r="L27" t="s">
        <v>488</v>
      </c>
      <c r="M27" s="72">
        <f>'6pf'!Q191+'6pf'!Q197+'6pf'!Q202</f>
        <v>0</v>
      </c>
      <c r="N27" s="1" t="str">
        <f t="shared" si="1"/>
        <v>+</v>
      </c>
    </row>
    <row r="28" spans="2:14" x14ac:dyDescent="0.2">
      <c r="B28" t="s">
        <v>489</v>
      </c>
      <c r="C28">
        <f>'6pf'!P191</f>
        <v>0</v>
      </c>
      <c r="D28" t="s">
        <v>446</v>
      </c>
      <c r="E28" t="s">
        <v>490</v>
      </c>
      <c r="F28">
        <f>'6pf'!P192+'6pf'!P193+'6pf'!P194</f>
        <v>0</v>
      </c>
      <c r="G28" s="1" t="str">
        <f t="shared" si="0"/>
        <v>+</v>
      </c>
      <c r="I28" t="s">
        <v>489</v>
      </c>
      <c r="J28" s="72">
        <f>'6pf'!Q191</f>
        <v>0</v>
      </c>
      <c r="K28" t="s">
        <v>446</v>
      </c>
      <c r="L28" t="s">
        <v>490</v>
      </c>
      <c r="M28" s="72">
        <f>'6pf'!Q192+'6pf'!Q193+'6pf'!Q194</f>
        <v>0</v>
      </c>
      <c r="N28" s="1" t="str">
        <f t="shared" si="1"/>
        <v>+</v>
      </c>
    </row>
    <row r="29" spans="2:14" x14ac:dyDescent="0.2">
      <c r="B29" t="s">
        <v>491</v>
      </c>
      <c r="C29">
        <f>'6pf'!P197</f>
        <v>0</v>
      </c>
      <c r="D29" t="s">
        <v>446</v>
      </c>
      <c r="E29" t="s">
        <v>492</v>
      </c>
      <c r="F29">
        <f>'6pf'!P198+'6pf'!P199+'6pf'!P200</f>
        <v>0</v>
      </c>
      <c r="G29" s="1" t="str">
        <f t="shared" si="0"/>
        <v>+</v>
      </c>
      <c r="I29" t="s">
        <v>491</v>
      </c>
      <c r="J29" s="72">
        <f>'6pf'!Q197</f>
        <v>0</v>
      </c>
      <c r="K29" t="s">
        <v>446</v>
      </c>
      <c r="L29" t="s">
        <v>492</v>
      </c>
      <c r="M29" s="72">
        <f>'6pf'!Q198+'6pf'!Q199+'6pf'!Q200</f>
        <v>0</v>
      </c>
      <c r="N29" s="1" t="str">
        <f t="shared" si="1"/>
        <v>+</v>
      </c>
    </row>
    <row r="30" spans="2:14" x14ac:dyDescent="0.2">
      <c r="B30" t="s">
        <v>493</v>
      </c>
      <c r="C30">
        <f>'6pf'!P202</f>
        <v>0</v>
      </c>
      <c r="D30" t="s">
        <v>446</v>
      </c>
      <c r="E30" t="s">
        <v>494</v>
      </c>
      <c r="F30">
        <f>'6pf'!P203+'6pf'!P207+'6pf'!P208+'6pf'!P214+'6pf'!P216+'6pf'!P217</f>
        <v>0</v>
      </c>
      <c r="G30" s="1" t="str">
        <f t="shared" si="0"/>
        <v>+</v>
      </c>
      <c r="I30" t="s">
        <v>493</v>
      </c>
      <c r="J30" s="72">
        <f>'6pf'!Q202</f>
        <v>0</v>
      </c>
      <c r="K30" t="s">
        <v>446</v>
      </c>
      <c r="L30" t="s">
        <v>494</v>
      </c>
      <c r="M30" s="72">
        <f>'6pf'!Q203+'6pf'!Q207+'6pf'!Q208+'6pf'!Q214+'6pf'!Q216+'6pf'!Q217</f>
        <v>0</v>
      </c>
      <c r="N30" s="1" t="str">
        <f t="shared" si="1"/>
        <v>+</v>
      </c>
    </row>
    <row r="31" spans="2:14" x14ac:dyDescent="0.2">
      <c r="B31" t="s">
        <v>495</v>
      </c>
      <c r="C31">
        <f>'6pf'!P203</f>
        <v>0</v>
      </c>
      <c r="D31" t="s">
        <v>446</v>
      </c>
      <c r="E31" t="s">
        <v>496</v>
      </c>
      <c r="F31">
        <f>'6pf'!P204+'6pf'!P205+'6pf'!P206</f>
        <v>0</v>
      </c>
      <c r="G31" s="1" t="str">
        <f t="shared" si="0"/>
        <v>+</v>
      </c>
      <c r="I31" t="s">
        <v>495</v>
      </c>
      <c r="J31" s="72">
        <f>'6pf'!Q203</f>
        <v>0</v>
      </c>
      <c r="K31" t="s">
        <v>446</v>
      </c>
      <c r="L31" t="s">
        <v>496</v>
      </c>
      <c r="M31" s="72">
        <f>'6pf'!Q204+'6pf'!Q205+'6pf'!Q206</f>
        <v>0</v>
      </c>
      <c r="N31" s="1" t="str">
        <f t="shared" si="1"/>
        <v>+</v>
      </c>
    </row>
    <row r="32" spans="2:14" x14ac:dyDescent="0.2">
      <c r="B32" t="s">
        <v>497</v>
      </c>
      <c r="C32">
        <f>'6pf'!P208</f>
        <v>0</v>
      </c>
      <c r="D32" t="s">
        <v>446</v>
      </c>
      <c r="E32" t="s">
        <v>498</v>
      </c>
      <c r="F32">
        <f>'6pf'!P209+'6pf'!P210+'6pf'!P211</f>
        <v>0</v>
      </c>
      <c r="G32" s="1" t="str">
        <f t="shared" si="0"/>
        <v>+</v>
      </c>
      <c r="I32" t="s">
        <v>497</v>
      </c>
      <c r="J32" s="72">
        <f>'6pf'!Q208</f>
        <v>0</v>
      </c>
      <c r="K32" t="s">
        <v>446</v>
      </c>
      <c r="L32" t="s">
        <v>498</v>
      </c>
      <c r="M32" s="72">
        <f>'6pf'!Q209+'6pf'!Q210+'6pf'!Q211</f>
        <v>0</v>
      </c>
      <c r="N32" s="1" t="str">
        <f t="shared" si="1"/>
        <v>+</v>
      </c>
    </row>
    <row r="33" spans="2:14" x14ac:dyDescent="0.2">
      <c r="B33" t="s">
        <v>499</v>
      </c>
      <c r="C33">
        <f>'6pf'!P220</f>
        <v>25</v>
      </c>
      <c r="D33" t="s">
        <v>446</v>
      </c>
      <c r="E33" t="s">
        <v>500</v>
      </c>
      <c r="F33">
        <f>'6pf'!P221+'6pf'!P254</f>
        <v>25</v>
      </c>
      <c r="G33" s="1" t="str">
        <f t="shared" si="0"/>
        <v>+</v>
      </c>
      <c r="I33" t="s">
        <v>499</v>
      </c>
      <c r="J33" s="72">
        <f>'6pf'!Q220</f>
        <v>101.6</v>
      </c>
      <c r="K33" t="s">
        <v>446</v>
      </c>
      <c r="L33" t="s">
        <v>500</v>
      </c>
      <c r="M33" s="72">
        <f>'6pf'!Q221+'6pf'!Q254</f>
        <v>101.6</v>
      </c>
      <c r="N33" s="1" t="str">
        <f t="shared" si="1"/>
        <v>+</v>
      </c>
    </row>
    <row r="34" spans="2:14" x14ac:dyDescent="0.2">
      <c r="B34" t="s">
        <v>501</v>
      </c>
      <c r="C34">
        <f>'6pf'!P221</f>
        <v>25</v>
      </c>
      <c r="D34" t="s">
        <v>446</v>
      </c>
      <c r="E34" t="s">
        <v>502</v>
      </c>
      <c r="F34">
        <f>'6pf'!P222+'6pf'!P223+'6pf'!P224</f>
        <v>25</v>
      </c>
      <c r="G34" s="1" t="str">
        <f t="shared" si="0"/>
        <v>+</v>
      </c>
      <c r="I34" t="s">
        <v>501</v>
      </c>
      <c r="J34" s="72">
        <f>'6pf'!Q221</f>
        <v>101.6</v>
      </c>
      <c r="K34" t="s">
        <v>446</v>
      </c>
      <c r="L34" t="s">
        <v>502</v>
      </c>
      <c r="M34" s="72">
        <f>'6pf'!Q222+'6pf'!Q223+'6pf'!Q224</f>
        <v>101.6</v>
      </c>
      <c r="N34" s="1" t="str">
        <f t="shared" si="1"/>
        <v>+</v>
      </c>
    </row>
    <row r="35" spans="2:14" x14ac:dyDescent="0.2">
      <c r="B35" t="s">
        <v>501</v>
      </c>
      <c r="C35">
        <f>'6pf'!P221</f>
        <v>25</v>
      </c>
      <c r="D35" t="s">
        <v>446</v>
      </c>
      <c r="E35" t="s">
        <v>503</v>
      </c>
      <c r="F35">
        <f>'6pf'!P225+'6pf'!P232</f>
        <v>25</v>
      </c>
      <c r="G35" s="1" t="str">
        <f t="shared" si="0"/>
        <v>+</v>
      </c>
      <c r="I35" t="s">
        <v>501</v>
      </c>
      <c r="J35" s="72">
        <f>'6pf'!Q221</f>
        <v>101.6</v>
      </c>
      <c r="K35" t="s">
        <v>446</v>
      </c>
      <c r="L35" t="s">
        <v>503</v>
      </c>
      <c r="M35" s="72">
        <f>'6pf'!Q225+'6pf'!Q232</f>
        <v>101.6</v>
      </c>
      <c r="N35" s="1" t="str">
        <f t="shared" si="1"/>
        <v>+</v>
      </c>
    </row>
    <row r="36" spans="2:14" x14ac:dyDescent="0.2">
      <c r="B36" t="s">
        <v>504</v>
      </c>
      <c r="C36">
        <f>'6pf'!P225</f>
        <v>24</v>
      </c>
      <c r="D36" t="s">
        <v>446</v>
      </c>
      <c r="E36" t="s">
        <v>505</v>
      </c>
      <c r="F36">
        <f>'6pf'!P226+'6pf'!P228+'6pf'!P230</f>
        <v>24</v>
      </c>
      <c r="G36" s="1" t="str">
        <f t="shared" si="0"/>
        <v>+</v>
      </c>
      <c r="I36" t="s">
        <v>504</v>
      </c>
      <c r="J36" s="72">
        <f>'6pf'!Q225</f>
        <v>99</v>
      </c>
      <c r="K36" t="s">
        <v>446</v>
      </c>
      <c r="L36" t="s">
        <v>505</v>
      </c>
      <c r="M36" s="72">
        <f>'6pf'!Q226+'6pf'!Q228+'6pf'!Q230</f>
        <v>99</v>
      </c>
      <c r="N36" s="1" t="str">
        <f t="shared" si="1"/>
        <v>+</v>
      </c>
    </row>
    <row r="37" spans="2:14" x14ac:dyDescent="0.2">
      <c r="B37" t="s">
        <v>506</v>
      </c>
      <c r="C37">
        <f>'6pf'!P232</f>
        <v>1</v>
      </c>
      <c r="D37" t="s">
        <v>446</v>
      </c>
      <c r="E37" t="s">
        <v>507</v>
      </c>
      <c r="F37">
        <f>'6pf'!P233+'6pf'!P235+'6pf'!P237</f>
        <v>1</v>
      </c>
      <c r="G37" s="1" t="str">
        <f t="shared" si="0"/>
        <v>+</v>
      </c>
      <c r="I37" t="s">
        <v>506</v>
      </c>
      <c r="J37" s="72">
        <f>'6pf'!Q232</f>
        <v>2.6</v>
      </c>
      <c r="K37" t="s">
        <v>446</v>
      </c>
      <c r="L37" t="s">
        <v>507</v>
      </c>
      <c r="M37" s="72">
        <f>'6pf'!Q233+'6pf'!Q235+'6pf'!Q237</f>
        <v>2.6</v>
      </c>
      <c r="N37" s="1" t="str">
        <f t="shared" si="1"/>
        <v>+</v>
      </c>
    </row>
    <row r="38" spans="2:14" x14ac:dyDescent="0.2">
      <c r="B38" t="s">
        <v>508</v>
      </c>
      <c r="C38">
        <f>'6pf'!P247</f>
        <v>0</v>
      </c>
      <c r="D38" t="s">
        <v>446</v>
      </c>
      <c r="E38" t="s">
        <v>509</v>
      </c>
      <c r="F38">
        <f>'6pf'!P248+'6pf'!P249+'6pf'!P250</f>
        <v>0</v>
      </c>
      <c r="G38" s="1" t="str">
        <f t="shared" si="0"/>
        <v>+</v>
      </c>
      <c r="I38" t="s">
        <v>508</v>
      </c>
      <c r="J38" s="72">
        <f>'6pf'!Q247</f>
        <v>0</v>
      </c>
      <c r="K38" t="s">
        <v>446</v>
      </c>
      <c r="L38" t="s">
        <v>509</v>
      </c>
      <c r="M38" s="72">
        <f>'6pf'!Q248+'6pf'!Q249+'6pf'!Q250</f>
        <v>0</v>
      </c>
      <c r="N38" s="1" t="str">
        <f t="shared" si="1"/>
        <v>+</v>
      </c>
    </row>
    <row r="39" spans="2:14" x14ac:dyDescent="0.2">
      <c r="B39" t="s">
        <v>510</v>
      </c>
      <c r="C39">
        <f>'6pf'!P254</f>
        <v>0</v>
      </c>
      <c r="D39" t="s">
        <v>446</v>
      </c>
      <c r="E39" t="s">
        <v>511</v>
      </c>
      <c r="F39">
        <f>'6pf'!P255+'6pf'!P256+'6pf'!P257</f>
        <v>0</v>
      </c>
      <c r="G39" s="1" t="str">
        <f t="shared" si="0"/>
        <v>+</v>
      </c>
      <c r="I39" t="s">
        <v>510</v>
      </c>
      <c r="J39" s="72">
        <f>'6pf'!Q254</f>
        <v>0</v>
      </c>
      <c r="K39" t="s">
        <v>446</v>
      </c>
      <c r="L39" t="s">
        <v>511</v>
      </c>
      <c r="M39" s="72">
        <f>'6pf'!Q255+'6pf'!Q256+'6pf'!Q257</f>
        <v>0</v>
      </c>
      <c r="N39" s="1" t="str">
        <f t="shared" si="1"/>
        <v>+</v>
      </c>
    </row>
    <row r="40" spans="2:14" x14ac:dyDescent="0.2">
      <c r="B40" t="s">
        <v>512</v>
      </c>
      <c r="C40">
        <f>'6pf'!P262</f>
        <v>21</v>
      </c>
      <c r="D40" t="s">
        <v>446</v>
      </c>
      <c r="E40" t="s">
        <v>513</v>
      </c>
      <c r="F40">
        <f>'6pf'!P263+'6pf'!P264+'6pf'!P270</f>
        <v>21</v>
      </c>
      <c r="G40" s="1" t="str">
        <f t="shared" si="0"/>
        <v>+</v>
      </c>
      <c r="I40" t="s">
        <v>512</v>
      </c>
      <c r="J40" s="72">
        <f>'6pf'!Q262</f>
        <v>154.5</v>
      </c>
      <c r="K40" t="s">
        <v>446</v>
      </c>
      <c r="L40" t="s">
        <v>513</v>
      </c>
      <c r="M40" s="72">
        <f>'6pf'!Q263+'6pf'!Q264+'6pf'!Q270</f>
        <v>154.5</v>
      </c>
      <c r="N40" s="1" t="str">
        <f t="shared" si="1"/>
        <v>+</v>
      </c>
    </row>
    <row r="41" spans="2:14" x14ac:dyDescent="0.2">
      <c r="B41" t="s">
        <v>514</v>
      </c>
      <c r="C41">
        <f>'6pf'!P264</f>
        <v>0</v>
      </c>
      <c r="D41" t="s">
        <v>446</v>
      </c>
      <c r="E41" t="s">
        <v>515</v>
      </c>
      <c r="F41">
        <f>'6pf'!P265+'6pf'!P266+'6pf'!P267</f>
        <v>0</v>
      </c>
      <c r="G41" s="1" t="str">
        <f t="shared" si="0"/>
        <v>+</v>
      </c>
      <c r="I41" t="s">
        <v>514</v>
      </c>
      <c r="J41" s="72">
        <f>'6pf'!Q264</f>
        <v>0</v>
      </c>
      <c r="K41" t="s">
        <v>446</v>
      </c>
      <c r="L41" t="s">
        <v>515</v>
      </c>
      <c r="M41" s="72">
        <f>'6pf'!Q265+'6pf'!Q266+'6pf'!Q267</f>
        <v>0</v>
      </c>
      <c r="N41" s="1" t="str">
        <f t="shared" si="1"/>
        <v>+</v>
      </c>
    </row>
    <row r="42" spans="2:14" x14ac:dyDescent="0.2">
      <c r="B42" t="s">
        <v>514</v>
      </c>
      <c r="C42">
        <f>'6pf'!P264</f>
        <v>0</v>
      </c>
      <c r="D42" t="s">
        <v>446</v>
      </c>
      <c r="E42" t="s">
        <v>516</v>
      </c>
      <c r="F42">
        <f>'6pf'!P268+'6pf'!P269</f>
        <v>0</v>
      </c>
      <c r="G42" s="1" t="str">
        <f t="shared" si="0"/>
        <v>+</v>
      </c>
      <c r="I42" t="s">
        <v>514</v>
      </c>
      <c r="J42" s="72">
        <f>'6pf'!Q264</f>
        <v>0</v>
      </c>
      <c r="K42" t="s">
        <v>446</v>
      </c>
      <c r="L42" t="s">
        <v>516</v>
      </c>
      <c r="M42" s="72">
        <f>'6pf'!Q268+'6pf'!Q269</f>
        <v>0</v>
      </c>
      <c r="N42" s="1" t="str">
        <f t="shared" si="1"/>
        <v>+</v>
      </c>
    </row>
    <row r="43" spans="2:14" x14ac:dyDescent="0.2">
      <c r="B43" t="s">
        <v>517</v>
      </c>
      <c r="C43">
        <f>'6pf'!P272</f>
        <v>0</v>
      </c>
      <c r="D43" t="s">
        <v>446</v>
      </c>
      <c r="E43" t="s">
        <v>518</v>
      </c>
      <c r="F43">
        <f>'6pf'!P273+'6pf'!P274+'6pf'!P279</f>
        <v>0</v>
      </c>
      <c r="G43" s="1" t="str">
        <f t="shared" si="0"/>
        <v>+</v>
      </c>
      <c r="I43" t="s">
        <v>517</v>
      </c>
      <c r="J43" s="72">
        <f>'6pf'!Q272</f>
        <v>0</v>
      </c>
      <c r="K43" t="s">
        <v>446</v>
      </c>
      <c r="L43" t="s">
        <v>518</v>
      </c>
      <c r="M43" s="72">
        <f>'6pf'!Q273+'6pf'!Q274+'6pf'!Q279</f>
        <v>0</v>
      </c>
      <c r="N43" s="1" t="str">
        <f t="shared" si="1"/>
        <v>+</v>
      </c>
    </row>
    <row r="44" spans="2:14" x14ac:dyDescent="0.2">
      <c r="B44" t="s">
        <v>519</v>
      </c>
      <c r="C44">
        <f>'6pf'!P274</f>
        <v>0</v>
      </c>
      <c r="D44" t="s">
        <v>446</v>
      </c>
      <c r="E44" t="s">
        <v>520</v>
      </c>
      <c r="F44">
        <f>SUM('6pf'!P275:P276)</f>
        <v>0</v>
      </c>
      <c r="G44" s="1" t="str">
        <f t="shared" si="0"/>
        <v>+</v>
      </c>
      <c r="I44" t="s">
        <v>519</v>
      </c>
      <c r="J44" s="72">
        <f>'6pf'!Q274</f>
        <v>0</v>
      </c>
      <c r="K44" t="s">
        <v>446</v>
      </c>
      <c r="L44" t="s">
        <v>520</v>
      </c>
      <c r="M44" s="72">
        <f>SUM('6pf'!Q275:Q276)</f>
        <v>0</v>
      </c>
      <c r="N44" s="1" t="str">
        <f t="shared" si="1"/>
        <v>+</v>
      </c>
    </row>
    <row r="45" spans="2:14" x14ac:dyDescent="0.2">
      <c r="B45" t="s">
        <v>519</v>
      </c>
      <c r="C45">
        <f>'6pf'!P274</f>
        <v>0</v>
      </c>
      <c r="D45" t="s">
        <v>446</v>
      </c>
      <c r="E45" t="s">
        <v>521</v>
      </c>
      <c r="F45">
        <f>SUM('6pf'!P277:P278)</f>
        <v>0</v>
      </c>
      <c r="G45" s="1" t="str">
        <f t="shared" si="0"/>
        <v>+</v>
      </c>
      <c r="I45" t="s">
        <v>519</v>
      </c>
      <c r="J45" s="72">
        <f>'6pf'!Q274</f>
        <v>0</v>
      </c>
      <c r="K45" t="s">
        <v>446</v>
      </c>
      <c r="L45" t="s">
        <v>521</v>
      </c>
      <c r="M45" s="72">
        <f>SUM('6pf'!Q277:Q278)</f>
        <v>0</v>
      </c>
      <c r="N45" s="1" t="str">
        <f t="shared" si="1"/>
        <v>+</v>
      </c>
    </row>
    <row r="46" spans="2:14" x14ac:dyDescent="0.2">
      <c r="B46" t="s">
        <v>522</v>
      </c>
      <c r="C46">
        <f>'6pf'!P285</f>
        <v>0</v>
      </c>
      <c r="D46" t="s">
        <v>446</v>
      </c>
      <c r="E46" t="s">
        <v>523</v>
      </c>
      <c r="F46">
        <f>'6pf'!P286+'6pf'!P287+'6pf'!P292</f>
        <v>0</v>
      </c>
      <c r="G46" s="1" t="str">
        <f t="shared" si="0"/>
        <v>+</v>
      </c>
      <c r="I46" t="s">
        <v>522</v>
      </c>
      <c r="J46" s="72">
        <f>'6pf'!Q285</f>
        <v>0</v>
      </c>
      <c r="K46" t="s">
        <v>446</v>
      </c>
      <c r="L46" t="s">
        <v>523</v>
      </c>
      <c r="M46" s="72">
        <f>'6pf'!Q286+'6pf'!Q287+'6pf'!Q292</f>
        <v>0</v>
      </c>
      <c r="N46" s="1" t="str">
        <f t="shared" si="1"/>
        <v>+</v>
      </c>
    </row>
    <row r="47" spans="2:14" x14ac:dyDescent="0.2">
      <c r="B47" t="s">
        <v>524</v>
      </c>
      <c r="C47">
        <f>'6pf'!P287</f>
        <v>0</v>
      </c>
      <c r="D47" t="s">
        <v>446</v>
      </c>
      <c r="E47" t="s">
        <v>525</v>
      </c>
      <c r="F47">
        <f>'6pf'!P288+'6pf'!P289</f>
        <v>0</v>
      </c>
      <c r="G47" s="1" t="str">
        <f t="shared" si="0"/>
        <v>+</v>
      </c>
      <c r="I47" t="s">
        <v>524</v>
      </c>
      <c r="J47" s="72">
        <f>'6pf'!Q287</f>
        <v>0</v>
      </c>
      <c r="K47" t="s">
        <v>446</v>
      </c>
      <c r="L47" t="s">
        <v>525</v>
      </c>
      <c r="M47" s="72">
        <f>'6pf'!Q288+'6pf'!Q289</f>
        <v>0</v>
      </c>
      <c r="N47" s="1" t="str">
        <f t="shared" si="1"/>
        <v>+</v>
      </c>
    </row>
    <row r="48" spans="2:14" x14ac:dyDescent="0.2">
      <c r="B48" t="s">
        <v>524</v>
      </c>
      <c r="C48">
        <f>'6pf'!P287</f>
        <v>0</v>
      </c>
      <c r="D48" t="s">
        <v>446</v>
      </c>
      <c r="E48" t="s">
        <v>526</v>
      </c>
      <c r="F48">
        <f>'6pf'!P290+'6pf'!P291</f>
        <v>0</v>
      </c>
      <c r="G48" s="1" t="str">
        <f t="shared" si="0"/>
        <v>+</v>
      </c>
      <c r="I48" t="s">
        <v>524</v>
      </c>
      <c r="J48" s="72">
        <f>'6pf'!Q287</f>
        <v>0</v>
      </c>
      <c r="K48" t="s">
        <v>446</v>
      </c>
      <c r="L48" t="s">
        <v>526</v>
      </c>
      <c r="M48" s="72">
        <f>'6pf'!Q290+'6pf'!Q291</f>
        <v>0</v>
      </c>
      <c r="N48" s="1" t="str">
        <f t="shared" si="1"/>
        <v>+</v>
      </c>
    </row>
    <row r="49" spans="2:14" x14ac:dyDescent="0.2">
      <c r="B49" t="s">
        <v>527</v>
      </c>
      <c r="C49">
        <f>'6pf'!P294</f>
        <v>0</v>
      </c>
      <c r="D49" t="s">
        <v>446</v>
      </c>
      <c r="E49" t="s">
        <v>528</v>
      </c>
      <c r="F49">
        <f>'6pf'!P295+'6pf'!P296+'6pf'!P301</f>
        <v>0</v>
      </c>
      <c r="G49" s="1" t="str">
        <f t="shared" si="0"/>
        <v>+</v>
      </c>
      <c r="I49" t="s">
        <v>527</v>
      </c>
      <c r="J49" s="72">
        <f>'6pf'!Q294</f>
        <v>0</v>
      </c>
      <c r="K49" t="s">
        <v>446</v>
      </c>
      <c r="L49" t="s">
        <v>528</v>
      </c>
      <c r="M49" s="72">
        <f>'6pf'!Q295+'6pf'!Q296+'6pf'!Q301</f>
        <v>0</v>
      </c>
      <c r="N49" s="1" t="str">
        <f t="shared" si="1"/>
        <v>+</v>
      </c>
    </row>
    <row r="50" spans="2:14" x14ac:dyDescent="0.2">
      <c r="B50" t="s">
        <v>529</v>
      </c>
      <c r="C50">
        <f>'6pf'!P296</f>
        <v>0</v>
      </c>
      <c r="D50" t="s">
        <v>446</v>
      </c>
      <c r="E50" t="s">
        <v>530</v>
      </c>
      <c r="F50">
        <f>'6pf'!P297+'6pf'!P298</f>
        <v>0</v>
      </c>
      <c r="G50" s="1" t="str">
        <f t="shared" si="0"/>
        <v>+</v>
      </c>
      <c r="I50" t="s">
        <v>529</v>
      </c>
      <c r="J50" s="72">
        <f>'6pf'!Q296</f>
        <v>0</v>
      </c>
      <c r="K50" t="s">
        <v>446</v>
      </c>
      <c r="L50" t="s">
        <v>530</v>
      </c>
      <c r="M50" s="72">
        <f>'6pf'!Q297+'6pf'!Q298</f>
        <v>0</v>
      </c>
      <c r="N50" s="1" t="str">
        <f t="shared" si="1"/>
        <v>+</v>
      </c>
    </row>
    <row r="51" spans="2:14" x14ac:dyDescent="0.2">
      <c r="B51" t="s">
        <v>529</v>
      </c>
      <c r="C51">
        <f>'6pf'!P296</f>
        <v>0</v>
      </c>
      <c r="D51" t="s">
        <v>446</v>
      </c>
      <c r="E51" t="s">
        <v>531</v>
      </c>
      <c r="F51">
        <f>'6pf'!P299+'6pf'!P300</f>
        <v>0</v>
      </c>
      <c r="G51" s="1" t="str">
        <f t="shared" si="0"/>
        <v>+</v>
      </c>
      <c r="I51" t="s">
        <v>529</v>
      </c>
      <c r="J51" s="72">
        <f>'6pf'!Q296</f>
        <v>0</v>
      </c>
      <c r="K51" t="s">
        <v>446</v>
      </c>
      <c r="L51" t="s">
        <v>531</v>
      </c>
      <c r="M51" s="72">
        <f>'6pf'!Q299+'6pf'!Q300</f>
        <v>0</v>
      </c>
      <c r="N51" s="1" t="str">
        <f t="shared" si="1"/>
        <v>+</v>
      </c>
    </row>
    <row r="52" spans="2:14" x14ac:dyDescent="0.2">
      <c r="B52" t="s">
        <v>532</v>
      </c>
      <c r="C52">
        <f>'6pf'!P303</f>
        <v>0</v>
      </c>
      <c r="D52" t="s">
        <v>446</v>
      </c>
      <c r="E52" t="s">
        <v>533</v>
      </c>
      <c r="F52">
        <f>'6pf'!P304+'6pf'!P305+'6pf'!P310</f>
        <v>0</v>
      </c>
      <c r="G52" s="1" t="str">
        <f t="shared" si="0"/>
        <v>+</v>
      </c>
      <c r="I52" t="s">
        <v>532</v>
      </c>
      <c r="J52" s="72">
        <f>'6pf'!Q303</f>
        <v>0</v>
      </c>
      <c r="K52" t="s">
        <v>446</v>
      </c>
      <c r="L52" t="s">
        <v>533</v>
      </c>
      <c r="M52" s="72">
        <f>'6pf'!Q304+'6pf'!Q305+'6pf'!Q310</f>
        <v>0</v>
      </c>
      <c r="N52" s="1" t="str">
        <f t="shared" si="1"/>
        <v>+</v>
      </c>
    </row>
    <row r="53" spans="2:14" x14ac:dyDescent="0.2">
      <c r="B53" t="s">
        <v>534</v>
      </c>
      <c r="C53">
        <f>'6pf'!P305</f>
        <v>0</v>
      </c>
      <c r="D53" t="s">
        <v>446</v>
      </c>
      <c r="E53" t="s">
        <v>535</v>
      </c>
      <c r="F53">
        <f>'6pf'!P306+'6pf'!P307</f>
        <v>0</v>
      </c>
      <c r="G53" s="1" t="str">
        <f t="shared" si="0"/>
        <v>+</v>
      </c>
      <c r="I53" t="s">
        <v>534</v>
      </c>
      <c r="J53" s="72">
        <f>'6pf'!Q305</f>
        <v>0</v>
      </c>
      <c r="K53" t="s">
        <v>446</v>
      </c>
      <c r="L53" t="s">
        <v>535</v>
      </c>
      <c r="M53" s="72">
        <f>'6pf'!Q306+'6pf'!Q307</f>
        <v>0</v>
      </c>
      <c r="N53" s="1" t="str">
        <f t="shared" si="1"/>
        <v>+</v>
      </c>
    </row>
    <row r="54" spans="2:14" x14ac:dyDescent="0.2">
      <c r="B54" t="s">
        <v>534</v>
      </c>
      <c r="C54">
        <f>'6pf'!P305</f>
        <v>0</v>
      </c>
      <c r="D54" t="s">
        <v>446</v>
      </c>
      <c r="E54" t="s">
        <v>536</v>
      </c>
      <c r="F54">
        <f>'6pf'!P308+'6pf'!P309</f>
        <v>0</v>
      </c>
      <c r="G54" s="1" t="str">
        <f t="shared" si="0"/>
        <v>+</v>
      </c>
      <c r="I54" t="s">
        <v>534</v>
      </c>
      <c r="J54" s="72">
        <f>'6pf'!Q305</f>
        <v>0</v>
      </c>
      <c r="K54" t="s">
        <v>446</v>
      </c>
      <c r="L54" t="s">
        <v>536</v>
      </c>
      <c r="M54" s="72">
        <f>'6pf'!Q308+'6pf'!Q309</f>
        <v>0</v>
      </c>
      <c r="N54" s="1" t="str">
        <f t="shared" si="1"/>
        <v>+</v>
      </c>
    </row>
    <row r="55" spans="2:14" x14ac:dyDescent="0.2">
      <c r="B55" t="s">
        <v>537</v>
      </c>
      <c r="C55">
        <f>'6pf'!P313</f>
        <v>0</v>
      </c>
      <c r="D55" t="s">
        <v>446</v>
      </c>
      <c r="E55" t="s">
        <v>538</v>
      </c>
      <c r="F55">
        <f>'6pf'!P314+'6pf'!P315+'6pf'!P320</f>
        <v>0</v>
      </c>
      <c r="G55" s="1" t="str">
        <f t="shared" si="0"/>
        <v>+</v>
      </c>
      <c r="I55" t="s">
        <v>537</v>
      </c>
      <c r="J55" s="72">
        <f>'6pf'!Q313</f>
        <v>0</v>
      </c>
      <c r="K55" t="s">
        <v>446</v>
      </c>
      <c r="L55" t="s">
        <v>538</v>
      </c>
      <c r="M55" s="72">
        <f>'6pf'!Q314+'6pf'!Q315+'6pf'!Q320</f>
        <v>0</v>
      </c>
      <c r="N55" s="1" t="str">
        <f t="shared" si="1"/>
        <v>+</v>
      </c>
    </row>
    <row r="56" spans="2:14" x14ac:dyDescent="0.2">
      <c r="B56" t="s">
        <v>539</v>
      </c>
      <c r="C56">
        <f>'6pf'!P315</f>
        <v>0</v>
      </c>
      <c r="D56" t="s">
        <v>446</v>
      </c>
      <c r="E56" t="s">
        <v>540</v>
      </c>
      <c r="F56">
        <f>'6pf'!P316+'6pf'!P317</f>
        <v>0</v>
      </c>
      <c r="G56" s="1" t="str">
        <f t="shared" si="0"/>
        <v>+</v>
      </c>
      <c r="I56" t="s">
        <v>539</v>
      </c>
      <c r="J56" s="72">
        <f>'6pf'!Q315</f>
        <v>0</v>
      </c>
      <c r="K56" t="s">
        <v>446</v>
      </c>
      <c r="L56" t="s">
        <v>540</v>
      </c>
      <c r="M56" s="72">
        <f>'6pf'!Q316+'6pf'!Q317</f>
        <v>0</v>
      </c>
      <c r="N56" s="1" t="str">
        <f t="shared" si="1"/>
        <v>+</v>
      </c>
    </row>
    <row r="57" spans="2:14" x14ac:dyDescent="0.2">
      <c r="B57" t="s">
        <v>539</v>
      </c>
      <c r="C57">
        <f>'6pf'!P315</f>
        <v>0</v>
      </c>
      <c r="D57" t="s">
        <v>446</v>
      </c>
      <c r="E57" t="s">
        <v>541</v>
      </c>
      <c r="F57">
        <f>'6pf'!P318+'6pf'!P319</f>
        <v>0</v>
      </c>
      <c r="G57" s="1" t="str">
        <f t="shared" si="0"/>
        <v>+</v>
      </c>
      <c r="I57" t="s">
        <v>539</v>
      </c>
      <c r="J57" s="72">
        <f>'6pf'!Q315</f>
        <v>0</v>
      </c>
      <c r="K57" t="s">
        <v>446</v>
      </c>
      <c r="L57" t="s">
        <v>541</v>
      </c>
      <c r="M57" s="72">
        <f>'6pf'!Q318+'6pf'!Q319</f>
        <v>0</v>
      </c>
      <c r="N57" s="1" t="str">
        <f t="shared" si="1"/>
        <v>+</v>
      </c>
    </row>
    <row r="58" spans="2:14" x14ac:dyDescent="0.2">
      <c r="B58" t="s">
        <v>542</v>
      </c>
      <c r="C58">
        <f>'6pf'!P322</f>
        <v>0</v>
      </c>
      <c r="D58" t="s">
        <v>446</v>
      </c>
      <c r="E58" t="s">
        <v>543</v>
      </c>
      <c r="F58">
        <f>'6pf'!P323+'6pf'!P324+'6pf'!P330</f>
        <v>0</v>
      </c>
      <c r="G58" s="1" t="str">
        <f t="shared" si="0"/>
        <v>+</v>
      </c>
      <c r="I58" t="s">
        <v>542</v>
      </c>
      <c r="J58" s="72">
        <f>'6pf'!Q322</f>
        <v>0</v>
      </c>
      <c r="K58" t="s">
        <v>446</v>
      </c>
      <c r="L58" t="s">
        <v>543</v>
      </c>
      <c r="M58" s="72">
        <f>'6pf'!Q323+'6pf'!Q324+'6pf'!Q330</f>
        <v>0</v>
      </c>
      <c r="N58" s="1" t="str">
        <f t="shared" si="1"/>
        <v>+</v>
      </c>
    </row>
    <row r="59" spans="2:14" x14ac:dyDescent="0.2">
      <c r="B59" t="s">
        <v>544</v>
      </c>
      <c r="C59">
        <f>'6pf'!P324</f>
        <v>0</v>
      </c>
      <c r="D59" t="s">
        <v>446</v>
      </c>
      <c r="E59" t="s">
        <v>545</v>
      </c>
      <c r="F59">
        <f>SUM('6pf'!P325:P327)</f>
        <v>0</v>
      </c>
      <c r="G59" s="1" t="str">
        <f t="shared" si="0"/>
        <v>+</v>
      </c>
      <c r="I59" t="s">
        <v>544</v>
      </c>
      <c r="J59" s="72">
        <f>'6pf'!Q324</f>
        <v>0</v>
      </c>
      <c r="K59" t="s">
        <v>446</v>
      </c>
      <c r="L59" t="s">
        <v>545</v>
      </c>
      <c r="M59" s="72">
        <f>SUM('6pf'!Q325:Q327)</f>
        <v>0</v>
      </c>
      <c r="N59" s="1" t="str">
        <f t="shared" si="1"/>
        <v>+</v>
      </c>
    </row>
    <row r="60" spans="2:14" x14ac:dyDescent="0.2">
      <c r="B60" t="s">
        <v>544</v>
      </c>
      <c r="C60">
        <f>'6pf'!P324</f>
        <v>0</v>
      </c>
      <c r="D60" t="s">
        <v>446</v>
      </c>
      <c r="E60" t="s">
        <v>546</v>
      </c>
      <c r="F60">
        <f>'6pf'!P328+'6pf'!P329</f>
        <v>0</v>
      </c>
      <c r="G60" s="1" t="str">
        <f t="shared" si="0"/>
        <v>+</v>
      </c>
      <c r="I60" t="s">
        <v>544</v>
      </c>
      <c r="J60" s="72">
        <f>'6pf'!Q324</f>
        <v>0</v>
      </c>
      <c r="K60" t="s">
        <v>446</v>
      </c>
      <c r="L60" t="s">
        <v>546</v>
      </c>
      <c r="M60" s="72">
        <f>'6pf'!Q328+'6pf'!Q329</f>
        <v>0</v>
      </c>
      <c r="N60" s="1" t="str">
        <f t="shared" si="1"/>
        <v>+</v>
      </c>
    </row>
    <row r="61" spans="2:14" x14ac:dyDescent="0.2">
      <c r="B61" t="s">
        <v>547</v>
      </c>
      <c r="C61">
        <f>'6pf'!P332</f>
        <v>6</v>
      </c>
      <c r="D61" t="s">
        <v>446</v>
      </c>
      <c r="E61" t="s">
        <v>548</v>
      </c>
      <c r="F61">
        <f>'6pf'!P333+'6pf'!P334+'6pf'!P339</f>
        <v>6</v>
      </c>
      <c r="G61" s="1" t="str">
        <f t="shared" si="0"/>
        <v>+</v>
      </c>
      <c r="I61" t="s">
        <v>547</v>
      </c>
      <c r="J61" s="72">
        <f>'6pf'!Q332</f>
        <v>31</v>
      </c>
      <c r="K61" t="s">
        <v>446</v>
      </c>
      <c r="L61" t="s">
        <v>548</v>
      </c>
      <c r="M61" s="72">
        <f>'6pf'!Q333+'6pf'!Q334+'6pf'!Q339</f>
        <v>31</v>
      </c>
      <c r="N61" s="1" t="str">
        <f t="shared" si="1"/>
        <v>+</v>
      </c>
    </row>
    <row r="62" spans="2:14" x14ac:dyDescent="0.2">
      <c r="B62" t="s">
        <v>549</v>
      </c>
      <c r="C62">
        <f>'6pf'!P334</f>
        <v>1</v>
      </c>
      <c r="D62" t="s">
        <v>446</v>
      </c>
      <c r="E62" t="s">
        <v>550</v>
      </c>
      <c r="F62">
        <f>'6pf'!P335+'6pf'!P336</f>
        <v>1</v>
      </c>
      <c r="G62" s="1" t="str">
        <f t="shared" si="0"/>
        <v>+</v>
      </c>
      <c r="I62" t="s">
        <v>549</v>
      </c>
      <c r="J62" s="72">
        <f>'6pf'!Q334</f>
        <v>9.4</v>
      </c>
      <c r="K62" t="s">
        <v>446</v>
      </c>
      <c r="L62" t="s">
        <v>550</v>
      </c>
      <c r="M62" s="72">
        <f>'6pf'!Q335+'6pf'!Q336</f>
        <v>9.4</v>
      </c>
      <c r="N62" s="1" t="str">
        <f t="shared" si="1"/>
        <v>+</v>
      </c>
    </row>
    <row r="63" spans="2:14" x14ac:dyDescent="0.2">
      <c r="B63" t="s">
        <v>549</v>
      </c>
      <c r="C63">
        <f>'6pf'!P334</f>
        <v>1</v>
      </c>
      <c r="D63" t="s">
        <v>446</v>
      </c>
      <c r="E63" t="s">
        <v>551</v>
      </c>
      <c r="F63">
        <f>'6pf'!P337+'6pf'!P338</f>
        <v>1</v>
      </c>
      <c r="G63" s="1" t="str">
        <f t="shared" si="0"/>
        <v>+</v>
      </c>
      <c r="I63" t="s">
        <v>549</v>
      </c>
      <c r="J63" s="72">
        <f>'6pf'!Q334</f>
        <v>9.4</v>
      </c>
      <c r="K63" t="s">
        <v>446</v>
      </c>
      <c r="L63" t="s">
        <v>551</v>
      </c>
      <c r="M63" s="72">
        <f>'6pf'!Q337+'6pf'!Q338</f>
        <v>9.4</v>
      </c>
      <c r="N63" s="1" t="str">
        <f t="shared" si="1"/>
        <v>+</v>
      </c>
    </row>
    <row r="64" spans="2:14" x14ac:dyDescent="0.2">
      <c r="B64" t="s">
        <v>552</v>
      </c>
      <c r="C64">
        <f>'6pf'!P341</f>
        <v>19</v>
      </c>
      <c r="D64" t="s">
        <v>446</v>
      </c>
      <c r="E64" t="s">
        <v>553</v>
      </c>
      <c r="F64">
        <f>SUM('6pf'!P342:P344)</f>
        <v>19</v>
      </c>
      <c r="G64" s="1" t="str">
        <f t="shared" si="0"/>
        <v>+</v>
      </c>
      <c r="I64" t="s">
        <v>552</v>
      </c>
      <c r="J64" s="72">
        <f>'6pf'!Q341</f>
        <v>520.1</v>
      </c>
      <c r="K64" t="s">
        <v>446</v>
      </c>
      <c r="L64" t="s">
        <v>553</v>
      </c>
      <c r="M64" s="72">
        <f>SUM('6pf'!Q342:Q344)</f>
        <v>520.1</v>
      </c>
      <c r="N64" s="1" t="str">
        <f t="shared" si="1"/>
        <v>+</v>
      </c>
    </row>
    <row r="65" spans="2:14" x14ac:dyDescent="0.2">
      <c r="B65" t="s">
        <v>554</v>
      </c>
      <c r="C65">
        <f>'6pf'!P348</f>
        <v>0</v>
      </c>
      <c r="D65" t="s">
        <v>446</v>
      </c>
      <c r="E65" t="s">
        <v>555</v>
      </c>
      <c r="F65">
        <f>'6pf'!P349+'6pf'!P350+'6pf'!P356</f>
        <v>0</v>
      </c>
      <c r="G65" s="1" t="str">
        <f t="shared" si="0"/>
        <v>+</v>
      </c>
      <c r="I65" t="s">
        <v>554</v>
      </c>
      <c r="J65" s="72">
        <f>'6pf'!Q348</f>
        <v>0</v>
      </c>
      <c r="K65" t="s">
        <v>446</v>
      </c>
      <c r="L65" t="s">
        <v>555</v>
      </c>
      <c r="M65" s="72">
        <f>'6pf'!Q349+'6pf'!Q350+'6pf'!Q356</f>
        <v>0</v>
      </c>
      <c r="N65" s="1" t="str">
        <f t="shared" si="1"/>
        <v>+</v>
      </c>
    </row>
    <row r="66" spans="2:14" x14ac:dyDescent="0.2">
      <c r="B66" t="s">
        <v>556</v>
      </c>
      <c r="C66">
        <f>'6pf'!P350</f>
        <v>0</v>
      </c>
      <c r="D66" t="s">
        <v>446</v>
      </c>
      <c r="E66" t="s">
        <v>557</v>
      </c>
      <c r="F66">
        <f>'6pf'!P351+'6pf'!P352</f>
        <v>0</v>
      </c>
      <c r="G66" s="1" t="str">
        <f t="shared" si="0"/>
        <v>+</v>
      </c>
      <c r="I66" t="s">
        <v>556</v>
      </c>
      <c r="J66" s="72">
        <f>'6pf'!Q350</f>
        <v>0</v>
      </c>
      <c r="K66" t="s">
        <v>446</v>
      </c>
      <c r="L66" t="s">
        <v>557</v>
      </c>
      <c r="M66" s="72">
        <f>'6pf'!Q351+'6pf'!Q352</f>
        <v>0</v>
      </c>
      <c r="N66" s="1" t="str">
        <f t="shared" si="1"/>
        <v>+</v>
      </c>
    </row>
    <row r="67" spans="2:14" x14ac:dyDescent="0.2">
      <c r="B67" t="s">
        <v>556</v>
      </c>
      <c r="C67">
        <f>'6pf'!P350</f>
        <v>0</v>
      </c>
      <c r="D67" t="s">
        <v>446</v>
      </c>
      <c r="E67" t="s">
        <v>558</v>
      </c>
      <c r="F67">
        <f>'6pf'!P354+'6pf'!P355</f>
        <v>0</v>
      </c>
      <c r="G67" s="1" t="str">
        <f t="shared" si="0"/>
        <v>+</v>
      </c>
      <c r="I67" t="s">
        <v>556</v>
      </c>
      <c r="J67" s="72">
        <f>'6pf'!Q350</f>
        <v>0</v>
      </c>
      <c r="K67" t="s">
        <v>446</v>
      </c>
      <c r="L67" t="s">
        <v>558</v>
      </c>
      <c r="M67" s="72">
        <f>'6pf'!Q354+'6pf'!Q355</f>
        <v>0</v>
      </c>
      <c r="N67" s="1" t="str">
        <f t="shared" si="1"/>
        <v>+</v>
      </c>
    </row>
    <row r="68" spans="2:14" x14ac:dyDescent="0.2">
      <c r="B68" t="s">
        <v>559</v>
      </c>
      <c r="C68">
        <f>'6pf'!P358</f>
        <v>1</v>
      </c>
      <c r="D68" t="s">
        <v>446</v>
      </c>
      <c r="E68" t="s">
        <v>560</v>
      </c>
      <c r="F68">
        <f>'6pf'!P359+'6pf'!P370+'6pf'!P372</f>
        <v>1</v>
      </c>
      <c r="G68" s="1" t="str">
        <f t="shared" si="0"/>
        <v>+</v>
      </c>
      <c r="I68" t="s">
        <v>559</v>
      </c>
      <c r="J68" s="72">
        <f>'6pf'!Q358</f>
        <v>6.8</v>
      </c>
      <c r="K68" t="s">
        <v>446</v>
      </c>
      <c r="L68" t="s">
        <v>560</v>
      </c>
      <c r="M68" s="72">
        <f>'6pf'!Q359+'6pf'!Q370+'6pf'!Q372</f>
        <v>6.8</v>
      </c>
      <c r="N68" s="1" t="str">
        <f t="shared" si="1"/>
        <v>+</v>
      </c>
    </row>
    <row r="69" spans="2:14" x14ac:dyDescent="0.2">
      <c r="B69" t="s">
        <v>561</v>
      </c>
      <c r="C69">
        <f>'6pf'!P359</f>
        <v>0</v>
      </c>
      <c r="D69" t="s">
        <v>446</v>
      </c>
      <c r="E69" t="s">
        <v>562</v>
      </c>
      <c r="F69">
        <f>'6pf'!P361+'6pf'!P364+'6pf'!P367</f>
        <v>0</v>
      </c>
      <c r="G69" s="1" t="str">
        <f t="shared" si="0"/>
        <v>+</v>
      </c>
      <c r="I69" t="s">
        <v>561</v>
      </c>
      <c r="J69" s="72">
        <f>'6pf'!Q359</f>
        <v>0</v>
      </c>
      <c r="K69" t="s">
        <v>446</v>
      </c>
      <c r="L69" t="s">
        <v>562</v>
      </c>
      <c r="M69" s="72">
        <f>'6pf'!Q361+'6pf'!Q364+'6pf'!Q367</f>
        <v>0</v>
      </c>
      <c r="N69" s="1" t="str">
        <f t="shared" si="1"/>
        <v>+</v>
      </c>
    </row>
    <row r="70" spans="2:14" x14ac:dyDescent="0.2">
      <c r="B70" t="s">
        <v>563</v>
      </c>
      <c r="C70">
        <f>'6pf'!P360</f>
        <v>0</v>
      </c>
      <c r="D70" t="s">
        <v>446</v>
      </c>
      <c r="E70" t="s">
        <v>564</v>
      </c>
      <c r="F70">
        <f>'6pf'!P362+'6pf'!P365+'6pf'!P368</f>
        <v>0</v>
      </c>
      <c r="G70" s="1" t="str">
        <f t="shared" si="0"/>
        <v>+</v>
      </c>
      <c r="I70" t="s">
        <v>563</v>
      </c>
      <c r="J70" s="72">
        <f>'6pf'!Q360</f>
        <v>0</v>
      </c>
      <c r="K70" t="s">
        <v>446</v>
      </c>
      <c r="L70" t="s">
        <v>564</v>
      </c>
      <c r="M70" s="72">
        <f>'6pf'!Q362+'6pf'!Q365+'6pf'!Q368</f>
        <v>0</v>
      </c>
      <c r="N70" s="1" t="str">
        <f t="shared" si="1"/>
        <v>+</v>
      </c>
    </row>
    <row r="71" spans="2:14" x14ac:dyDescent="0.2">
      <c r="B71" t="s">
        <v>565</v>
      </c>
      <c r="C71">
        <f>'6pf'!P372</f>
        <v>1</v>
      </c>
      <c r="D71" t="s">
        <v>446</v>
      </c>
      <c r="E71" t="s">
        <v>566</v>
      </c>
      <c r="F71">
        <f>SUM('6pf'!P373:P375)</f>
        <v>1</v>
      </c>
      <c r="G71" s="1" t="str">
        <f t="shared" si="0"/>
        <v>+</v>
      </c>
      <c r="I71" t="s">
        <v>565</v>
      </c>
      <c r="J71" s="72">
        <f>'6pf'!Q372</f>
        <v>6.8</v>
      </c>
      <c r="K71" t="s">
        <v>446</v>
      </c>
      <c r="L71" t="s">
        <v>566</v>
      </c>
      <c r="M71" s="72">
        <f>SUM('6pf'!Q373:Q375)</f>
        <v>6.8</v>
      </c>
      <c r="N71" s="1" t="str">
        <f t="shared" si="1"/>
        <v>+</v>
      </c>
    </row>
    <row r="72" spans="2:14" x14ac:dyDescent="0.2">
      <c r="B72" t="s">
        <v>567</v>
      </c>
      <c r="C72">
        <f>'6pf'!P379</f>
        <v>18</v>
      </c>
      <c r="D72" t="s">
        <v>446</v>
      </c>
      <c r="E72" t="s">
        <v>568</v>
      </c>
      <c r="F72">
        <f>SUM('6pf'!P380:P385)</f>
        <v>18</v>
      </c>
      <c r="G72" s="1" t="str">
        <f t="shared" si="0"/>
        <v>+</v>
      </c>
      <c r="I72" t="s">
        <v>567</v>
      </c>
      <c r="J72" s="72">
        <f>'6pf'!Q379</f>
        <v>40</v>
      </c>
      <c r="K72" t="s">
        <v>446</v>
      </c>
      <c r="L72" t="s">
        <v>568</v>
      </c>
      <c r="M72" s="72">
        <f>SUM('6pf'!Q380:Q385)</f>
        <v>40</v>
      </c>
      <c r="N72" s="1" t="str">
        <f t="shared" si="1"/>
        <v>+</v>
      </c>
    </row>
    <row r="73" spans="2:14" x14ac:dyDescent="0.2">
      <c r="B73" t="s">
        <v>567</v>
      </c>
      <c r="C73">
        <f>'6pf'!P379</f>
        <v>18</v>
      </c>
      <c r="D73" t="s">
        <v>446</v>
      </c>
      <c r="E73" t="s">
        <v>569</v>
      </c>
      <c r="F73">
        <f>'6pf'!P386+'6pf'!P394+'6pf'!P404+'6pf'!P409+'6pf'!P415</f>
        <v>18</v>
      </c>
      <c r="G73" s="1" t="str">
        <f t="shared" si="0"/>
        <v>+</v>
      </c>
      <c r="I73" t="s">
        <v>567</v>
      </c>
      <c r="J73" s="72">
        <f>'6pf'!Q379</f>
        <v>40</v>
      </c>
      <c r="K73" t="s">
        <v>446</v>
      </c>
      <c r="L73" t="s">
        <v>569</v>
      </c>
      <c r="M73" s="72">
        <f>'6pf'!Q386+'6pf'!Q394+'6pf'!Q404+'6pf'!Q409+'6pf'!Q415</f>
        <v>40</v>
      </c>
      <c r="N73" s="1" t="str">
        <f t="shared" si="1"/>
        <v>+</v>
      </c>
    </row>
    <row r="74" spans="2:14" x14ac:dyDescent="0.2">
      <c r="B74" t="s">
        <v>570</v>
      </c>
      <c r="C74">
        <f>'6pf'!P386</f>
        <v>16</v>
      </c>
      <c r="D74" t="s">
        <v>446</v>
      </c>
      <c r="E74" t="s">
        <v>571</v>
      </c>
      <c r="F74">
        <f>SUM('6pf'!P387:P391)</f>
        <v>16</v>
      </c>
      <c r="G74" s="1" t="str">
        <f t="shared" si="0"/>
        <v>+</v>
      </c>
      <c r="I74" t="s">
        <v>570</v>
      </c>
      <c r="J74" s="72">
        <f>'6pf'!Q386</f>
        <v>31.5</v>
      </c>
      <c r="K74" t="s">
        <v>446</v>
      </c>
      <c r="L74" t="s">
        <v>571</v>
      </c>
      <c r="M74" s="72">
        <f>SUM('6pf'!Q387:Q391)</f>
        <v>31.5</v>
      </c>
      <c r="N74" s="1" t="str">
        <f t="shared" si="1"/>
        <v>+</v>
      </c>
    </row>
    <row r="75" spans="2:14" x14ac:dyDescent="0.2">
      <c r="B75" t="s">
        <v>572</v>
      </c>
      <c r="C75">
        <f>'6pf'!P394</f>
        <v>1</v>
      </c>
      <c r="D75" t="s">
        <v>446</v>
      </c>
      <c r="E75" t="s">
        <v>573</v>
      </c>
      <c r="F75">
        <f>SUM('6pf'!P395:P399)</f>
        <v>1</v>
      </c>
      <c r="G75" s="1" t="str">
        <f t="shared" si="0"/>
        <v>+</v>
      </c>
      <c r="I75" t="s">
        <v>572</v>
      </c>
      <c r="J75" s="72">
        <f>'6pf'!Q394</f>
        <v>1.5</v>
      </c>
      <c r="K75" t="s">
        <v>446</v>
      </c>
      <c r="L75" t="s">
        <v>573</v>
      </c>
      <c r="M75" s="72">
        <f>SUM('6pf'!Q395:Q399)</f>
        <v>1.5</v>
      </c>
      <c r="N75" s="1" t="str">
        <f t="shared" si="1"/>
        <v>+</v>
      </c>
    </row>
    <row r="76" spans="2:14" x14ac:dyDescent="0.2">
      <c r="B76" t="s">
        <v>572</v>
      </c>
      <c r="C76">
        <f>'6pf'!P394</f>
        <v>1</v>
      </c>
      <c r="D76" t="s">
        <v>446</v>
      </c>
      <c r="E76" t="s">
        <v>574</v>
      </c>
      <c r="F76">
        <f>SUM('6pf'!P400:P403)</f>
        <v>1</v>
      </c>
      <c r="G76" s="1" t="str">
        <f t="shared" si="0"/>
        <v>+</v>
      </c>
      <c r="I76" t="s">
        <v>572</v>
      </c>
      <c r="J76" s="72">
        <f>'6pf'!Q394</f>
        <v>1.5</v>
      </c>
      <c r="K76" t="s">
        <v>446</v>
      </c>
      <c r="L76" t="s">
        <v>574</v>
      </c>
      <c r="M76" s="72">
        <f>SUM('6pf'!Q400:Q403)</f>
        <v>1.5</v>
      </c>
      <c r="N76" s="1" t="str">
        <f t="shared" si="1"/>
        <v>+</v>
      </c>
    </row>
    <row r="77" spans="2:14" x14ac:dyDescent="0.2">
      <c r="B77" t="s">
        <v>575</v>
      </c>
      <c r="C77">
        <f>'6pf'!P404</f>
        <v>0</v>
      </c>
      <c r="D77" t="s">
        <v>446</v>
      </c>
      <c r="E77" t="s">
        <v>576</v>
      </c>
      <c r="F77">
        <f>SUM('6pf'!P405:P408)</f>
        <v>0</v>
      </c>
      <c r="G77" s="1" t="str">
        <f t="shared" si="0"/>
        <v>+</v>
      </c>
      <c r="I77" t="s">
        <v>575</v>
      </c>
      <c r="J77" s="72">
        <f>'6pf'!Q404</f>
        <v>0</v>
      </c>
      <c r="K77" t="s">
        <v>446</v>
      </c>
      <c r="L77" t="s">
        <v>576</v>
      </c>
      <c r="M77" s="72">
        <f>SUM('6pf'!Q405:Q408)</f>
        <v>0</v>
      </c>
      <c r="N77" s="1" t="str">
        <f t="shared" si="1"/>
        <v>+</v>
      </c>
    </row>
    <row r="78" spans="2:14" x14ac:dyDescent="0.2">
      <c r="B78" t="s">
        <v>577</v>
      </c>
      <c r="C78">
        <f>'6pf'!P409</f>
        <v>1</v>
      </c>
      <c r="D78" t="s">
        <v>446</v>
      </c>
      <c r="E78" t="s">
        <v>578</v>
      </c>
      <c r="F78">
        <f>SUM('6pf'!P410:P414)</f>
        <v>1</v>
      </c>
      <c r="G78" s="1" t="str">
        <f t="shared" si="0"/>
        <v>+</v>
      </c>
      <c r="I78" t="s">
        <v>577</v>
      </c>
      <c r="J78" s="72">
        <f>'6pf'!Q409</f>
        <v>7</v>
      </c>
      <c r="K78" t="s">
        <v>446</v>
      </c>
      <c r="L78" t="s">
        <v>578</v>
      </c>
      <c r="M78" s="72">
        <f>SUM('6pf'!Q410:Q414)</f>
        <v>7</v>
      </c>
      <c r="N78" s="1" t="str">
        <f t="shared" si="1"/>
        <v>+</v>
      </c>
    </row>
    <row r="79" spans="2:14" x14ac:dyDescent="0.2">
      <c r="B79" t="s">
        <v>579</v>
      </c>
      <c r="C79">
        <f>'6pf'!P415</f>
        <v>0</v>
      </c>
      <c r="D79" t="s">
        <v>446</v>
      </c>
      <c r="E79" t="s">
        <v>580</v>
      </c>
      <c r="F79">
        <f>SUM('6pf'!P416:P419)</f>
        <v>0</v>
      </c>
      <c r="G79" s="1" t="str">
        <f t="shared" si="0"/>
        <v>+</v>
      </c>
      <c r="I79" t="s">
        <v>579</v>
      </c>
      <c r="J79" s="72">
        <f>'6pf'!Q415</f>
        <v>0</v>
      </c>
      <c r="K79" t="s">
        <v>446</v>
      </c>
      <c r="L79" t="s">
        <v>580</v>
      </c>
      <c r="M79" s="72">
        <f>SUM('6pf'!Q416:Q419)</f>
        <v>0</v>
      </c>
      <c r="N79" s="1" t="str">
        <f t="shared" si="1"/>
        <v>+</v>
      </c>
    </row>
    <row r="80" spans="2:14" x14ac:dyDescent="0.2">
      <c r="B80" t="s">
        <v>581</v>
      </c>
      <c r="C80">
        <f>'6pf'!P420</f>
        <v>0</v>
      </c>
      <c r="D80" t="s">
        <v>446</v>
      </c>
      <c r="E80" t="s">
        <v>582</v>
      </c>
      <c r="F80">
        <f>SUM('6pf'!P421:P424)</f>
        <v>0</v>
      </c>
      <c r="G80" s="1" t="str">
        <f t="shared" si="0"/>
        <v>+</v>
      </c>
      <c r="I80" t="s">
        <v>581</v>
      </c>
      <c r="J80" s="72">
        <f>'6pf'!Q420</f>
        <v>0</v>
      </c>
      <c r="K80" t="s">
        <v>446</v>
      </c>
      <c r="L80" t="s">
        <v>582</v>
      </c>
      <c r="M80" s="72">
        <f>SUM('6pf'!Q421:Q424)</f>
        <v>0</v>
      </c>
      <c r="N80" s="1" t="str">
        <f t="shared" si="1"/>
        <v>+</v>
      </c>
    </row>
    <row r="81" spans="2:14" x14ac:dyDescent="0.2">
      <c r="B81" t="s">
        <v>583</v>
      </c>
      <c r="C81">
        <f>'6pf'!P426</f>
        <v>223</v>
      </c>
      <c r="D81" t="s">
        <v>584</v>
      </c>
      <c r="E81" t="s">
        <v>585</v>
      </c>
      <c r="F81">
        <f>'6pf'!P427+'6pf'!P451+'6pf'!P452+'6pf'!P453</f>
        <v>270</v>
      </c>
      <c r="G81" s="1" t="str">
        <f>IF(C81&lt;=F81,"+","-")</f>
        <v>+</v>
      </c>
      <c r="I81" t="s">
        <v>583</v>
      </c>
      <c r="J81" s="72">
        <f>'6pf'!Q426</f>
        <v>699.9</v>
      </c>
      <c r="K81" t="s">
        <v>584</v>
      </c>
      <c r="L81" t="s">
        <v>585</v>
      </c>
      <c r="M81" s="72">
        <f>'6pf'!Q427+'6pf'!Q451+'6pf'!Q452+'6pf'!Q453</f>
        <v>911.00000000000011</v>
      </c>
      <c r="N81" s="1" t="str">
        <f>IF(J81&lt;=M81,"+","-")</f>
        <v>+</v>
      </c>
    </row>
    <row r="82" spans="2:14" x14ac:dyDescent="0.2">
      <c r="B82" t="s">
        <v>586</v>
      </c>
      <c r="C82">
        <f>'6pf'!P427</f>
        <v>261</v>
      </c>
      <c r="D82" t="s">
        <v>446</v>
      </c>
      <c r="E82" t="s">
        <v>587</v>
      </c>
      <c r="F82">
        <f>'6pf'!P428+'6pf'!P438+'6pf'!P450</f>
        <v>261</v>
      </c>
      <c r="G82" s="1" t="str">
        <f t="shared" ref="G82:G87" si="2">IF(C82=F82,"+","-")</f>
        <v>+</v>
      </c>
      <c r="I82" t="s">
        <v>586</v>
      </c>
      <c r="J82" s="72">
        <f>'6pf'!Q427</f>
        <v>875.7</v>
      </c>
      <c r="K82" t="s">
        <v>446</v>
      </c>
      <c r="L82" t="s">
        <v>587</v>
      </c>
      <c r="M82" s="72">
        <f>'6pf'!Q428+'6pf'!Q438+'6pf'!Q450</f>
        <v>875.69999999999993</v>
      </c>
      <c r="N82" s="1" t="str">
        <f t="shared" ref="N82:N87" si="3">IF(J82=M82,"+","-")</f>
        <v>+</v>
      </c>
    </row>
    <row r="83" spans="2:14" x14ac:dyDescent="0.2">
      <c r="B83" t="s">
        <v>588</v>
      </c>
      <c r="C83">
        <f>'6pf'!P428</f>
        <v>31</v>
      </c>
      <c r="D83" t="s">
        <v>446</v>
      </c>
      <c r="E83" t="s">
        <v>589</v>
      </c>
      <c r="F83" s="75">
        <f>SUM('6pf'!P429:P431)</f>
        <v>31</v>
      </c>
      <c r="G83" s="1" t="str">
        <f t="shared" si="2"/>
        <v>+</v>
      </c>
      <c r="I83" t="s">
        <v>588</v>
      </c>
      <c r="J83" s="72">
        <f>'6pf'!Q428</f>
        <v>143.80000000000001</v>
      </c>
      <c r="K83" t="s">
        <v>446</v>
      </c>
      <c r="L83" t="s">
        <v>589</v>
      </c>
      <c r="M83" s="75">
        <f>SUM('6pf'!Q429:Q431)</f>
        <v>143.80000000000001</v>
      </c>
      <c r="N83" s="1" t="str">
        <f t="shared" si="3"/>
        <v>+</v>
      </c>
    </row>
    <row r="84" spans="2:14" x14ac:dyDescent="0.2">
      <c r="B84" t="s">
        <v>590</v>
      </c>
      <c r="C84">
        <f>'6pf'!P432</f>
        <v>0</v>
      </c>
      <c r="D84" t="s">
        <v>446</v>
      </c>
      <c r="E84" t="s">
        <v>591</v>
      </c>
      <c r="F84">
        <f>SUM('6pf'!P433:P435)</f>
        <v>0</v>
      </c>
      <c r="G84" s="1" t="str">
        <f t="shared" si="2"/>
        <v>+</v>
      </c>
      <c r="I84" t="s">
        <v>590</v>
      </c>
      <c r="J84" s="72">
        <f>'6pf'!Q432</f>
        <v>0</v>
      </c>
      <c r="K84" t="s">
        <v>446</v>
      </c>
      <c r="L84" t="s">
        <v>591</v>
      </c>
      <c r="M84" s="72">
        <f>SUM('6pf'!Q433:Q435)</f>
        <v>0</v>
      </c>
      <c r="N84" s="1" t="str">
        <f t="shared" si="3"/>
        <v>+</v>
      </c>
    </row>
    <row r="85" spans="2:14" x14ac:dyDescent="0.2">
      <c r="B85" t="s">
        <v>592</v>
      </c>
      <c r="C85">
        <f>'6pf'!P440</f>
        <v>259</v>
      </c>
      <c r="D85" t="s">
        <v>446</v>
      </c>
      <c r="E85" t="s">
        <v>593</v>
      </c>
      <c r="F85">
        <f>SUM('6pf'!P441:P444)</f>
        <v>259</v>
      </c>
      <c r="G85" s="1" t="str">
        <f t="shared" si="2"/>
        <v>+</v>
      </c>
      <c r="I85" t="s">
        <v>592</v>
      </c>
      <c r="J85" s="72">
        <f>'6pf'!Q440</f>
        <v>872.3</v>
      </c>
      <c r="K85" t="s">
        <v>446</v>
      </c>
      <c r="L85" t="s">
        <v>593</v>
      </c>
      <c r="M85" s="72">
        <f>SUM('6pf'!Q441:Q444)</f>
        <v>872.3</v>
      </c>
      <c r="N85" s="1" t="str">
        <f t="shared" si="3"/>
        <v>+</v>
      </c>
    </row>
    <row r="86" spans="2:14" x14ac:dyDescent="0.2">
      <c r="B86" t="s">
        <v>594</v>
      </c>
      <c r="C86">
        <f>'6pf'!P445</f>
        <v>171</v>
      </c>
      <c r="D86" t="s">
        <v>446</v>
      </c>
      <c r="E86" t="s">
        <v>595</v>
      </c>
      <c r="F86">
        <f>SUM('6pf'!P446:P449)</f>
        <v>171</v>
      </c>
      <c r="G86" s="1" t="str">
        <f t="shared" si="2"/>
        <v>+</v>
      </c>
      <c r="I86" t="s">
        <v>594</v>
      </c>
      <c r="J86" s="72">
        <f>'6pf'!Q445</f>
        <v>451</v>
      </c>
      <c r="K86" t="s">
        <v>446</v>
      </c>
      <c r="L86" t="s">
        <v>595</v>
      </c>
      <c r="M86" s="72">
        <f>SUM('6pf'!Q446:Q449)</f>
        <v>451</v>
      </c>
      <c r="N86" s="1" t="str">
        <f t="shared" si="3"/>
        <v>+</v>
      </c>
    </row>
    <row r="87" spans="2:14" x14ac:dyDescent="0.2">
      <c r="B87" t="s">
        <v>596</v>
      </c>
      <c r="C87">
        <f>'6pf'!P476</f>
        <v>0</v>
      </c>
      <c r="D87" t="s">
        <v>446</v>
      </c>
      <c r="E87" t="s">
        <v>597</v>
      </c>
      <c r="F87">
        <f>'6pf'!P477+'6pf'!P478</f>
        <v>0</v>
      </c>
      <c r="G87" s="1" t="str">
        <f t="shared" si="2"/>
        <v>+</v>
      </c>
      <c r="I87" t="s">
        <v>596</v>
      </c>
      <c r="J87" s="72">
        <f>'6pf'!Q476</f>
        <v>0</v>
      </c>
      <c r="K87" t="s">
        <v>446</v>
      </c>
      <c r="L87" t="s">
        <v>597</v>
      </c>
      <c r="M87" s="72">
        <f>'6pf'!Q477+'6pf'!Q478</f>
        <v>0</v>
      </c>
      <c r="N87" s="1" t="str">
        <f t="shared" si="3"/>
        <v>+</v>
      </c>
    </row>
    <row r="88" spans="2:14" x14ac:dyDescent="0.2">
      <c r="B88" t="s">
        <v>598</v>
      </c>
      <c r="C88">
        <f>'6pf'!P480</f>
        <v>0</v>
      </c>
      <c r="D88" t="s">
        <v>584</v>
      </c>
      <c r="E88" t="s">
        <v>599</v>
      </c>
      <c r="F88">
        <f>'6pf'!P481+'6pf'!Q482+'6pf'!P486+'6pf'!P489+'6pf'!P490</f>
        <v>0</v>
      </c>
      <c r="G88" s="1" t="str">
        <f>IF(C88&lt;=F88,"+","-")</f>
        <v>+</v>
      </c>
      <c r="I88" t="s">
        <v>598</v>
      </c>
      <c r="J88" s="72">
        <f>'6pf'!Q480</f>
        <v>0</v>
      </c>
      <c r="K88" t="s">
        <v>584</v>
      </c>
      <c r="L88" t="s">
        <v>599</v>
      </c>
      <c r="M88" s="72">
        <f>'6pf'!Q481+'6pf'!R482+'6pf'!Q486+'6pf'!Q489+'6pf'!Q490</f>
        <v>0</v>
      </c>
      <c r="N88" s="1" t="str">
        <f>IF(J88&lt;=M88,"+","-")</f>
        <v>+</v>
      </c>
    </row>
    <row r="89" spans="2:14" x14ac:dyDescent="0.2">
      <c r="B89" t="s">
        <v>600</v>
      </c>
      <c r="C89">
        <f>'6pf'!Q482</f>
        <v>0</v>
      </c>
      <c r="D89" t="s">
        <v>446</v>
      </c>
      <c r="E89" t="s">
        <v>601</v>
      </c>
      <c r="F89">
        <f>SUM('6pf'!P483:P485)</f>
        <v>0</v>
      </c>
      <c r="G89" s="1" t="str">
        <f t="shared" ref="G89:G113" si="4">IF(C89=F89,"+","-")</f>
        <v>+</v>
      </c>
      <c r="I89" t="s">
        <v>600</v>
      </c>
      <c r="J89" s="72">
        <f>'6pf'!R482</f>
        <v>0</v>
      </c>
      <c r="K89" t="s">
        <v>446</v>
      </c>
      <c r="L89" t="s">
        <v>601</v>
      </c>
      <c r="M89" s="72">
        <f>SUM('6pf'!Q483:Q485)</f>
        <v>0</v>
      </c>
      <c r="N89" s="1" t="str">
        <f t="shared" ref="N89:N113" si="5">IF(J89=M89,"+","-")</f>
        <v>+</v>
      </c>
    </row>
    <row r="90" spans="2:14" x14ac:dyDescent="0.2">
      <c r="B90" t="s">
        <v>602</v>
      </c>
      <c r="C90">
        <f>'6pf'!P486</f>
        <v>0</v>
      </c>
      <c r="D90" t="s">
        <v>446</v>
      </c>
      <c r="E90" t="s">
        <v>603</v>
      </c>
      <c r="F90">
        <f>'6pf'!P487+'6pf'!P488</f>
        <v>0</v>
      </c>
      <c r="G90" s="1" t="str">
        <f t="shared" si="4"/>
        <v>+</v>
      </c>
      <c r="I90" t="s">
        <v>602</v>
      </c>
      <c r="J90" s="72">
        <f>'6pf'!Q486</f>
        <v>0</v>
      </c>
      <c r="K90" t="s">
        <v>446</v>
      </c>
      <c r="L90" t="s">
        <v>603</v>
      </c>
      <c r="M90" s="72">
        <f>'6pf'!Q487+'6pf'!Q488</f>
        <v>0</v>
      </c>
      <c r="N90" s="1" t="str">
        <f t="shared" si="5"/>
        <v>+</v>
      </c>
    </row>
    <row r="91" spans="2:14" x14ac:dyDescent="0.2">
      <c r="B91" t="s">
        <v>604</v>
      </c>
      <c r="C91">
        <f>'6pf'!P492</f>
        <v>1</v>
      </c>
      <c r="D91" t="s">
        <v>446</v>
      </c>
      <c r="E91" t="s">
        <v>605</v>
      </c>
      <c r="F91">
        <f>'6pf'!P493+'6pf'!P497</f>
        <v>1</v>
      </c>
      <c r="G91" s="1" t="str">
        <f t="shared" si="4"/>
        <v>+</v>
      </c>
      <c r="I91" t="s">
        <v>604</v>
      </c>
      <c r="J91" s="72">
        <f>'6pf'!Q492</f>
        <v>10.1</v>
      </c>
      <c r="K91" t="s">
        <v>446</v>
      </c>
      <c r="L91" t="s">
        <v>605</v>
      </c>
      <c r="M91" s="72">
        <f>'6pf'!Q493+'6pf'!Q497</f>
        <v>10.1</v>
      </c>
      <c r="N91" s="1" t="str">
        <f t="shared" si="5"/>
        <v>+</v>
      </c>
    </row>
    <row r="92" spans="2:14" x14ac:dyDescent="0.2">
      <c r="B92" t="s">
        <v>606</v>
      </c>
      <c r="C92">
        <f>'6pf'!P493</f>
        <v>1</v>
      </c>
      <c r="D92" t="s">
        <v>446</v>
      </c>
      <c r="E92" t="s">
        <v>607</v>
      </c>
      <c r="F92">
        <f>SUM('6pf'!P494:P496)</f>
        <v>1</v>
      </c>
      <c r="G92" s="1" t="str">
        <f t="shared" si="4"/>
        <v>+</v>
      </c>
      <c r="I92" t="s">
        <v>606</v>
      </c>
      <c r="J92" s="72">
        <f>'6pf'!Q493</f>
        <v>10.1</v>
      </c>
      <c r="K92" t="s">
        <v>446</v>
      </c>
      <c r="L92" t="s">
        <v>607</v>
      </c>
      <c r="M92" s="72">
        <f>SUM('6pf'!Q494:Q496)</f>
        <v>10.1</v>
      </c>
      <c r="N92" s="1" t="str">
        <f t="shared" si="5"/>
        <v>+</v>
      </c>
    </row>
    <row r="93" spans="2:14" x14ac:dyDescent="0.2">
      <c r="B93" t="s">
        <v>608</v>
      </c>
      <c r="C93">
        <f>'6pf'!P497</f>
        <v>0</v>
      </c>
      <c r="D93" t="s">
        <v>446</v>
      </c>
      <c r="E93" t="s">
        <v>609</v>
      </c>
      <c r="F93">
        <f>SUM('6pf'!P498:P499)</f>
        <v>0</v>
      </c>
      <c r="G93" s="1" t="str">
        <f t="shared" si="4"/>
        <v>+</v>
      </c>
      <c r="I93" t="s">
        <v>608</v>
      </c>
      <c r="J93" s="72">
        <f>'6pf'!Q497</f>
        <v>0</v>
      </c>
      <c r="K93" t="s">
        <v>446</v>
      </c>
      <c r="L93" t="s">
        <v>609</v>
      </c>
      <c r="M93" s="72">
        <f>SUM('6pf'!Q498:Q499)</f>
        <v>0</v>
      </c>
      <c r="N93" s="1" t="str">
        <f t="shared" si="5"/>
        <v>+</v>
      </c>
    </row>
    <row r="94" spans="2:14" x14ac:dyDescent="0.2">
      <c r="B94" t="s">
        <v>610</v>
      </c>
      <c r="C94">
        <f>'6pf'!P501</f>
        <v>183</v>
      </c>
      <c r="D94" t="s">
        <v>446</v>
      </c>
      <c r="E94" t="s">
        <v>611</v>
      </c>
      <c r="F94">
        <f>SUM('6pf'!P502:P506)</f>
        <v>183</v>
      </c>
      <c r="G94" s="1" t="str">
        <f t="shared" si="4"/>
        <v>+</v>
      </c>
      <c r="I94" t="s">
        <v>610</v>
      </c>
      <c r="J94" s="72">
        <f>'6pf'!Q501</f>
        <v>616</v>
      </c>
      <c r="K94" t="s">
        <v>446</v>
      </c>
      <c r="L94" t="s">
        <v>611</v>
      </c>
      <c r="M94" s="72">
        <f>SUM('6pf'!Q502:Q506)</f>
        <v>616.00000000000011</v>
      </c>
      <c r="N94" s="1" t="str">
        <f t="shared" si="5"/>
        <v>+</v>
      </c>
    </row>
    <row r="95" spans="2:14" x14ac:dyDescent="0.2">
      <c r="B95" t="s">
        <v>610</v>
      </c>
      <c r="C95">
        <f>'6pf'!P501</f>
        <v>183</v>
      </c>
      <c r="D95" t="s">
        <v>446</v>
      </c>
      <c r="E95" t="s">
        <v>612</v>
      </c>
      <c r="F95">
        <f>SUM('6pf'!P507:P515)</f>
        <v>183</v>
      </c>
      <c r="G95" s="1" t="str">
        <f t="shared" si="4"/>
        <v>+</v>
      </c>
      <c r="I95" t="s">
        <v>610</v>
      </c>
      <c r="J95" s="72">
        <f>'6pf'!Q501</f>
        <v>616</v>
      </c>
      <c r="K95" t="s">
        <v>446</v>
      </c>
      <c r="L95" t="s">
        <v>612</v>
      </c>
      <c r="M95" s="72">
        <f>SUM('6pf'!Q507:Q515)</f>
        <v>616</v>
      </c>
      <c r="N95" s="1" t="str">
        <f t="shared" si="5"/>
        <v>+</v>
      </c>
    </row>
    <row r="96" spans="2:14" x14ac:dyDescent="0.2">
      <c r="B96" t="s">
        <v>613</v>
      </c>
      <c r="C96">
        <f>'6pf'!P524</f>
        <v>0</v>
      </c>
      <c r="D96" t="s">
        <v>446</v>
      </c>
      <c r="E96" t="s">
        <v>614</v>
      </c>
      <c r="F96">
        <f>SUM('6pf'!P525:P527)</f>
        <v>0</v>
      </c>
      <c r="G96" s="1" t="str">
        <f t="shared" si="4"/>
        <v>+</v>
      </c>
      <c r="I96" t="s">
        <v>613</v>
      </c>
      <c r="J96" s="72">
        <f>'6pf'!Q524</f>
        <v>0</v>
      </c>
      <c r="K96" t="s">
        <v>446</v>
      </c>
      <c r="L96" t="s">
        <v>614</v>
      </c>
      <c r="M96" s="72">
        <f>SUM('6pf'!Q525:Q527)</f>
        <v>0</v>
      </c>
      <c r="N96" s="1" t="str">
        <f t="shared" si="5"/>
        <v>+</v>
      </c>
    </row>
    <row r="97" spans="2:14" x14ac:dyDescent="0.2">
      <c r="B97" t="s">
        <v>615</v>
      </c>
      <c r="C97">
        <f>'6pf'!P533</f>
        <v>0</v>
      </c>
      <c r="D97" t="s">
        <v>446</v>
      </c>
      <c r="E97" t="s">
        <v>616</v>
      </c>
      <c r="F97">
        <f>'6pf'!P534+'6pf'!P541</f>
        <v>0</v>
      </c>
      <c r="G97" s="1" t="str">
        <f t="shared" si="4"/>
        <v>+</v>
      </c>
      <c r="I97" t="s">
        <v>615</v>
      </c>
      <c r="J97" s="72">
        <f>'6pf'!Q533</f>
        <v>0</v>
      </c>
      <c r="K97" t="s">
        <v>446</v>
      </c>
      <c r="L97" t="s">
        <v>616</v>
      </c>
      <c r="M97" s="72">
        <f>'6pf'!Q534+'6pf'!Q541</f>
        <v>0</v>
      </c>
      <c r="N97" s="1" t="str">
        <f t="shared" si="5"/>
        <v>+</v>
      </c>
    </row>
    <row r="98" spans="2:14" x14ac:dyDescent="0.2">
      <c r="B98" t="s">
        <v>617</v>
      </c>
      <c r="C98">
        <f>'6pf'!P534</f>
        <v>0</v>
      </c>
      <c r="D98" t="s">
        <v>446</v>
      </c>
      <c r="E98" t="s">
        <v>618</v>
      </c>
      <c r="F98">
        <f>'6pf'!P535+'6pf'!P537+'6pf'!P539</f>
        <v>0</v>
      </c>
      <c r="G98" s="1" t="str">
        <f t="shared" si="4"/>
        <v>+</v>
      </c>
      <c r="I98" t="s">
        <v>617</v>
      </c>
      <c r="J98" s="72">
        <f>'6pf'!Q534</f>
        <v>0</v>
      </c>
      <c r="K98" t="s">
        <v>446</v>
      </c>
      <c r="L98" t="s">
        <v>618</v>
      </c>
      <c r="M98" s="72">
        <f>'6pf'!Q535+'6pf'!Q537+'6pf'!Q539</f>
        <v>0</v>
      </c>
      <c r="N98" s="1" t="str">
        <f t="shared" si="5"/>
        <v>+</v>
      </c>
    </row>
    <row r="99" spans="2:14" x14ac:dyDescent="0.2">
      <c r="B99" t="s">
        <v>619</v>
      </c>
      <c r="C99">
        <f>'6pf'!P541</f>
        <v>0</v>
      </c>
      <c r="D99" t="s">
        <v>446</v>
      </c>
      <c r="E99" t="s">
        <v>620</v>
      </c>
      <c r="F99">
        <f>SUM('6pf'!P542:P544)</f>
        <v>0</v>
      </c>
      <c r="G99" s="1" t="str">
        <f t="shared" si="4"/>
        <v>+</v>
      </c>
      <c r="I99" t="s">
        <v>619</v>
      </c>
      <c r="J99" s="72">
        <f>'6pf'!Q541</f>
        <v>0</v>
      </c>
      <c r="K99" t="s">
        <v>446</v>
      </c>
      <c r="L99" t="s">
        <v>620</v>
      </c>
      <c r="M99" s="72">
        <f>SUM('6pf'!Q542:Q544)</f>
        <v>0</v>
      </c>
      <c r="N99" s="1" t="str">
        <f t="shared" si="5"/>
        <v>+</v>
      </c>
    </row>
    <row r="100" spans="2:14" x14ac:dyDescent="0.2">
      <c r="B100" t="s">
        <v>621</v>
      </c>
      <c r="C100">
        <f>'6pf'!P545</f>
        <v>0</v>
      </c>
      <c r="D100" t="s">
        <v>446</v>
      </c>
      <c r="E100" t="s">
        <v>622</v>
      </c>
      <c r="F100">
        <f>'6pf'!P546+'6pf'!P550</f>
        <v>0</v>
      </c>
      <c r="G100" s="1" t="str">
        <f t="shared" si="4"/>
        <v>+</v>
      </c>
      <c r="I100" t="s">
        <v>621</v>
      </c>
      <c r="J100" s="72">
        <f>'6pf'!Q545</f>
        <v>0</v>
      </c>
      <c r="K100" t="s">
        <v>446</v>
      </c>
      <c r="L100" t="s">
        <v>622</v>
      </c>
      <c r="M100" s="72">
        <f>'6pf'!Q546+'6pf'!Q550</f>
        <v>0</v>
      </c>
      <c r="N100" s="1" t="str">
        <f t="shared" si="5"/>
        <v>+</v>
      </c>
    </row>
    <row r="101" spans="2:14" x14ac:dyDescent="0.2">
      <c r="B101" t="s">
        <v>623</v>
      </c>
      <c r="C101">
        <f>'6pf'!P546</f>
        <v>0</v>
      </c>
      <c r="D101" t="s">
        <v>446</v>
      </c>
      <c r="E101" t="s">
        <v>624</v>
      </c>
      <c r="F101">
        <f>SUM('6pf'!P547:P549)</f>
        <v>0</v>
      </c>
      <c r="G101" s="1" t="str">
        <f t="shared" si="4"/>
        <v>+</v>
      </c>
      <c r="I101" t="s">
        <v>623</v>
      </c>
      <c r="J101" s="72">
        <f>'6pf'!Q546</f>
        <v>0</v>
      </c>
      <c r="K101" t="s">
        <v>446</v>
      </c>
      <c r="L101" t="s">
        <v>624</v>
      </c>
      <c r="M101" s="72">
        <f>SUM('6pf'!Q547:Q549)</f>
        <v>0</v>
      </c>
      <c r="N101" s="1" t="str">
        <f t="shared" si="5"/>
        <v>+</v>
      </c>
    </row>
    <row r="102" spans="2:14" x14ac:dyDescent="0.2">
      <c r="B102" t="s">
        <v>625</v>
      </c>
      <c r="C102">
        <f>'6pf'!P550</f>
        <v>0</v>
      </c>
      <c r="D102" t="s">
        <v>446</v>
      </c>
      <c r="E102" t="s">
        <v>626</v>
      </c>
      <c r="F102">
        <f>SUM('6pf'!P551:P553)</f>
        <v>0</v>
      </c>
      <c r="G102" s="1" t="str">
        <f t="shared" si="4"/>
        <v>+</v>
      </c>
      <c r="I102" t="s">
        <v>625</v>
      </c>
      <c r="J102" s="72">
        <f>'6pf'!Q550</f>
        <v>0</v>
      </c>
      <c r="K102" t="s">
        <v>446</v>
      </c>
      <c r="L102" t="s">
        <v>626</v>
      </c>
      <c r="M102" s="72">
        <f>SUM('6pf'!Q551:Q553)</f>
        <v>0</v>
      </c>
      <c r="N102" s="1" t="str">
        <f t="shared" si="5"/>
        <v>+</v>
      </c>
    </row>
    <row r="103" spans="2:14" x14ac:dyDescent="0.2">
      <c r="B103" t="s">
        <v>627</v>
      </c>
      <c r="C103">
        <f>'6pf'!P554</f>
        <v>0</v>
      </c>
      <c r="D103" t="s">
        <v>446</v>
      </c>
      <c r="E103" t="s">
        <v>628</v>
      </c>
      <c r="F103">
        <f>'6pf'!P555+'6pf'!P560</f>
        <v>0</v>
      </c>
      <c r="G103" s="1" t="str">
        <f t="shared" si="4"/>
        <v>+</v>
      </c>
      <c r="I103" t="s">
        <v>627</v>
      </c>
      <c r="J103" s="72">
        <f>'6pf'!Q554</f>
        <v>0</v>
      </c>
      <c r="K103" t="s">
        <v>446</v>
      </c>
      <c r="L103" t="s">
        <v>628</v>
      </c>
      <c r="M103" s="72">
        <f>'6pf'!Q555+'6pf'!Q560</f>
        <v>0</v>
      </c>
      <c r="N103" s="1" t="str">
        <f t="shared" si="5"/>
        <v>+</v>
      </c>
    </row>
    <row r="104" spans="2:14" x14ac:dyDescent="0.2">
      <c r="B104" t="s">
        <v>629</v>
      </c>
      <c r="C104">
        <f>'6pf'!P555</f>
        <v>0</v>
      </c>
      <c r="D104" t="s">
        <v>446</v>
      </c>
      <c r="E104" t="s">
        <v>630</v>
      </c>
      <c r="F104">
        <f>SUM('6pf'!P556:P559)</f>
        <v>0</v>
      </c>
      <c r="G104" s="1" t="str">
        <f t="shared" si="4"/>
        <v>+</v>
      </c>
      <c r="I104" t="s">
        <v>629</v>
      </c>
      <c r="J104" s="72">
        <f>'6pf'!Q555</f>
        <v>0</v>
      </c>
      <c r="K104" t="s">
        <v>446</v>
      </c>
      <c r="L104" t="s">
        <v>630</v>
      </c>
      <c r="M104" s="72">
        <f>SUM('6pf'!Q556:Q559)</f>
        <v>0</v>
      </c>
      <c r="N104" s="1" t="str">
        <f t="shared" si="5"/>
        <v>+</v>
      </c>
    </row>
    <row r="105" spans="2:14" x14ac:dyDescent="0.2">
      <c r="B105" t="s">
        <v>631</v>
      </c>
      <c r="C105">
        <f>'6pf'!P560</f>
        <v>0</v>
      </c>
      <c r="D105" t="s">
        <v>446</v>
      </c>
      <c r="E105" t="s">
        <v>632</v>
      </c>
      <c r="F105">
        <f>SUM('6pf'!P561:P563)</f>
        <v>0</v>
      </c>
      <c r="G105" s="1" t="str">
        <f t="shared" si="4"/>
        <v>+</v>
      </c>
      <c r="I105" t="s">
        <v>631</v>
      </c>
      <c r="J105" s="72">
        <f>'6pf'!Q560</f>
        <v>0</v>
      </c>
      <c r="K105" t="s">
        <v>446</v>
      </c>
      <c r="L105" t="s">
        <v>632</v>
      </c>
      <c r="M105" s="72">
        <f>SUM('6pf'!Q561:Q563)</f>
        <v>0</v>
      </c>
      <c r="N105" s="1" t="str">
        <f t="shared" si="5"/>
        <v>+</v>
      </c>
    </row>
    <row r="106" spans="2:14" x14ac:dyDescent="0.2">
      <c r="B106" t="s">
        <v>633</v>
      </c>
      <c r="C106">
        <f>'6pf'!P564</f>
        <v>1</v>
      </c>
      <c r="D106" t="s">
        <v>446</v>
      </c>
      <c r="E106" t="s">
        <v>634</v>
      </c>
      <c r="F106">
        <f>'6pf'!P565+'6pf'!P568</f>
        <v>1</v>
      </c>
      <c r="G106" s="1" t="str">
        <f t="shared" si="4"/>
        <v>+</v>
      </c>
      <c r="I106" t="s">
        <v>633</v>
      </c>
      <c r="J106" s="72">
        <f>'6pf'!Q564</f>
        <v>6.8</v>
      </c>
      <c r="K106" t="s">
        <v>446</v>
      </c>
      <c r="L106" t="s">
        <v>634</v>
      </c>
      <c r="M106" s="72">
        <f>'6pf'!Q565+'6pf'!Q568</f>
        <v>6.8</v>
      </c>
      <c r="N106" s="1" t="str">
        <f t="shared" si="5"/>
        <v>+</v>
      </c>
    </row>
    <row r="107" spans="2:14" x14ac:dyDescent="0.2">
      <c r="B107" t="s">
        <v>635</v>
      </c>
      <c r="C107">
        <f>'6pf'!P565</f>
        <v>1</v>
      </c>
      <c r="D107" t="s">
        <v>446</v>
      </c>
      <c r="E107" t="s">
        <v>636</v>
      </c>
      <c r="F107">
        <f>'6pf'!P566+'6pf'!P567</f>
        <v>1</v>
      </c>
      <c r="G107" s="1" t="str">
        <f t="shared" si="4"/>
        <v>+</v>
      </c>
      <c r="I107" t="s">
        <v>635</v>
      </c>
      <c r="J107" s="72">
        <f>'6pf'!Q565</f>
        <v>6.8</v>
      </c>
      <c r="K107" t="s">
        <v>446</v>
      </c>
      <c r="L107" t="s">
        <v>636</v>
      </c>
      <c r="M107" s="72">
        <f>'6pf'!Q566+'6pf'!Q567</f>
        <v>6.8</v>
      </c>
      <c r="N107" s="1" t="str">
        <f t="shared" si="5"/>
        <v>+</v>
      </c>
    </row>
    <row r="108" spans="2:14" x14ac:dyDescent="0.2">
      <c r="B108" t="s">
        <v>637</v>
      </c>
      <c r="C108">
        <f>'6pf'!P568</f>
        <v>0</v>
      </c>
      <c r="D108" t="s">
        <v>446</v>
      </c>
      <c r="E108" t="s">
        <v>638</v>
      </c>
      <c r="F108">
        <f>'6pf'!P569+'6pf'!P570</f>
        <v>0</v>
      </c>
      <c r="G108" s="1" t="str">
        <f t="shared" si="4"/>
        <v>+</v>
      </c>
      <c r="I108" t="s">
        <v>637</v>
      </c>
      <c r="J108" s="72">
        <f>'6pf'!Q568</f>
        <v>0</v>
      </c>
      <c r="K108" t="s">
        <v>446</v>
      </c>
      <c r="L108" t="s">
        <v>638</v>
      </c>
      <c r="M108" s="72">
        <f>'6pf'!Q569+'6pf'!Q570</f>
        <v>0</v>
      </c>
      <c r="N108" s="1" t="str">
        <f t="shared" si="5"/>
        <v>+</v>
      </c>
    </row>
    <row r="109" spans="2:14" x14ac:dyDescent="0.2">
      <c r="B109" t="s">
        <v>639</v>
      </c>
      <c r="C109">
        <f>'6pf'!P571</f>
        <v>1</v>
      </c>
      <c r="D109" t="s">
        <v>446</v>
      </c>
      <c r="E109" t="s">
        <v>640</v>
      </c>
      <c r="F109">
        <f>'6pf'!P572+'6pf'!P575</f>
        <v>1</v>
      </c>
      <c r="G109" s="1" t="str">
        <f t="shared" si="4"/>
        <v>+</v>
      </c>
      <c r="I109" t="s">
        <v>639</v>
      </c>
      <c r="J109" s="72">
        <f>'6pf'!Q571</f>
        <v>1.5</v>
      </c>
      <c r="K109" t="s">
        <v>446</v>
      </c>
      <c r="L109" t="s">
        <v>640</v>
      </c>
      <c r="M109" s="72">
        <f>'6pf'!Q572+'6pf'!Q575</f>
        <v>1.5</v>
      </c>
      <c r="N109" s="1" t="str">
        <f t="shared" si="5"/>
        <v>+</v>
      </c>
    </row>
    <row r="110" spans="2:14" x14ac:dyDescent="0.2">
      <c r="B110" t="s">
        <v>641</v>
      </c>
      <c r="C110">
        <f>'6pf'!P572</f>
        <v>0</v>
      </c>
      <c r="D110" t="s">
        <v>446</v>
      </c>
      <c r="E110" t="s">
        <v>642</v>
      </c>
      <c r="F110">
        <f>'6pf'!P573+'6pf'!P574</f>
        <v>0</v>
      </c>
      <c r="G110" s="1" t="str">
        <f t="shared" si="4"/>
        <v>+</v>
      </c>
      <c r="I110" t="s">
        <v>641</v>
      </c>
      <c r="J110" s="72">
        <f>'6pf'!Q572</f>
        <v>0</v>
      </c>
      <c r="K110" t="s">
        <v>446</v>
      </c>
      <c r="L110" t="s">
        <v>642</v>
      </c>
      <c r="M110" s="72">
        <f>'6pf'!Q573+'6pf'!Q574</f>
        <v>0</v>
      </c>
      <c r="N110" s="1" t="str">
        <f t="shared" si="5"/>
        <v>+</v>
      </c>
    </row>
    <row r="111" spans="2:14" x14ac:dyDescent="0.2">
      <c r="B111" t="s">
        <v>643</v>
      </c>
      <c r="C111">
        <f>'6pf'!P575</f>
        <v>1</v>
      </c>
      <c r="D111" t="s">
        <v>446</v>
      </c>
      <c r="E111" t="s">
        <v>644</v>
      </c>
      <c r="F111">
        <f>'6pf'!P576+'6pf'!P577</f>
        <v>1</v>
      </c>
      <c r="G111" s="1" t="str">
        <f t="shared" si="4"/>
        <v>+</v>
      </c>
      <c r="I111" t="s">
        <v>643</v>
      </c>
      <c r="J111" s="72">
        <f>'6pf'!Q575</f>
        <v>1.5</v>
      </c>
      <c r="K111" t="s">
        <v>446</v>
      </c>
      <c r="L111" t="s">
        <v>644</v>
      </c>
      <c r="M111" s="72">
        <f>'6pf'!Q576+'6pf'!Q577</f>
        <v>1.5</v>
      </c>
      <c r="N111" s="1" t="str">
        <f t="shared" si="5"/>
        <v>+</v>
      </c>
    </row>
    <row r="112" spans="2:14" x14ac:dyDescent="0.2">
      <c r="B112" t="s">
        <v>645</v>
      </c>
      <c r="C112">
        <f>'6pf'!P578</f>
        <v>0</v>
      </c>
      <c r="D112" t="s">
        <v>446</v>
      </c>
      <c r="E112" t="s">
        <v>646</v>
      </c>
      <c r="F112">
        <f>'6pf'!P579+'6pf'!P580</f>
        <v>0</v>
      </c>
      <c r="G112" s="1" t="str">
        <f t="shared" si="4"/>
        <v>+</v>
      </c>
      <c r="I112" t="s">
        <v>645</v>
      </c>
      <c r="J112" s="72">
        <f>'6pf'!Q578</f>
        <v>0</v>
      </c>
      <c r="K112" t="s">
        <v>446</v>
      </c>
      <c r="L112" t="s">
        <v>646</v>
      </c>
      <c r="M112" s="72">
        <f>'6pf'!Q579+'6pf'!Q580</f>
        <v>0</v>
      </c>
      <c r="N112" s="1" t="str">
        <f t="shared" si="5"/>
        <v>+</v>
      </c>
    </row>
    <row r="113" spans="2:14" x14ac:dyDescent="0.2">
      <c r="B113" t="s">
        <v>588</v>
      </c>
      <c r="C113">
        <f>'6pf'!P428</f>
        <v>31</v>
      </c>
      <c r="D113" t="s">
        <v>446</v>
      </c>
      <c r="E113" t="s">
        <v>647</v>
      </c>
      <c r="F113">
        <f>'6pf'!P110+'6pf'!P135+'6pf'!P156+'6pf'!P181+'6pf'!P195+'6pf'!P225+'6pf'!P269+'6pf'!P278+'6pf'!P291+'6pf'!P300+'6pf'!P309+'6pf'!P319+'6pf'!P329+'6pf'!P338+'6pf'!P355+'6pf'!P371</f>
        <v>31</v>
      </c>
      <c r="G113" s="1" t="str">
        <f t="shared" si="4"/>
        <v>+</v>
      </c>
      <c r="I113" t="s">
        <v>588</v>
      </c>
      <c r="J113" s="72">
        <f>'6pf'!Q428</f>
        <v>143.80000000000001</v>
      </c>
      <c r="K113" t="s">
        <v>446</v>
      </c>
      <c r="L113" t="s">
        <v>647</v>
      </c>
      <c r="M113" s="72">
        <f>'6pf'!Q110+'6pf'!Q135+'6pf'!Q156+'6pf'!Q181+'6pf'!Q195+'6pf'!Q225+'6pf'!Q269+'6pf'!Q278+'6pf'!Q291+'6pf'!Q300+'6pf'!Q309+'6pf'!Q319+'6pf'!Q329+'6pf'!Q338+'6pf'!Q355+'6pf'!Q371</f>
        <v>143.80000000000001</v>
      </c>
      <c r="N113" s="1" t="str">
        <f t="shared" si="5"/>
        <v>+</v>
      </c>
    </row>
    <row r="114" spans="2:14" x14ac:dyDescent="0.2">
      <c r="B114" t="s">
        <v>592</v>
      </c>
      <c r="C114">
        <f>'6pf'!P440</f>
        <v>259</v>
      </c>
      <c r="D114" t="s">
        <v>584</v>
      </c>
      <c r="E114" t="s">
        <v>648</v>
      </c>
      <c r="F114">
        <f>'6pf'!P438+'6pf'!P428</f>
        <v>259</v>
      </c>
      <c r="G114" s="1" t="str">
        <f>IF(C114&lt;=F114,"+","-")</f>
        <v>+</v>
      </c>
      <c r="I114" t="s">
        <v>592</v>
      </c>
      <c r="J114" s="72">
        <f>'6pf'!Q440</f>
        <v>872.3</v>
      </c>
      <c r="K114" t="s">
        <v>584</v>
      </c>
      <c r="L114" t="s">
        <v>648</v>
      </c>
      <c r="M114" s="72">
        <f>'6pf'!Q438+'6pf'!Q428</f>
        <v>872.3</v>
      </c>
      <c r="N114" s="1" t="str">
        <f>IF(J114&lt;=M114,"+","-")</f>
        <v>+</v>
      </c>
    </row>
    <row r="115" spans="2:14" x14ac:dyDescent="0.2">
      <c r="B115" t="s">
        <v>649</v>
      </c>
      <c r="C115">
        <f>'6pf'!P529</f>
        <v>3972</v>
      </c>
      <c r="D115" t="s">
        <v>446</v>
      </c>
      <c r="E115" t="s">
        <v>650</v>
      </c>
      <c r="F115">
        <f>'6pf'!P114+'6pf'!P133+'6pf'!P139+'6pf'!P157+'6pf'!P182+'6pf'!P191+'6pf'!P203+'6pf'!P207+'6pf'!P208+'6pf'!P232+'6pf'!P268+'6pf'!P277+'6pf'!P290+'6pf'!P299+'6pf'!P308+'6pf'!P318+'6pf'!P328+'6pf'!P337+'6pf'!P359+'6pf'!P370+'6pf'!P428+'6pf'!P354-'6pf'!P371-'6pf'!P195</f>
        <v>3972</v>
      </c>
      <c r="G115" s="1" t="str">
        <f t="shared" ref="G115:G117" si="6">IF(C115=F115,"+","-")</f>
        <v>+</v>
      </c>
      <c r="I115" t="s">
        <v>649</v>
      </c>
      <c r="J115" s="72">
        <f>'6pf'!Q529</f>
        <v>7572.6</v>
      </c>
      <c r="K115" t="s">
        <v>446</v>
      </c>
      <c r="L115" t="s">
        <v>650</v>
      </c>
      <c r="M115" s="72">
        <f>'6pf'!Q114+'6pf'!Q133+'6pf'!Q139+'6pf'!Q157+'6pf'!Q182+'6pf'!Q191+'6pf'!Q203+'6pf'!Q207+'6pf'!Q208+'6pf'!Q232+'6pf'!Q268+'6pf'!Q277+'6pf'!Q290+'6pf'!Q299+'6pf'!Q308+'6pf'!Q318+'6pf'!Q328+'6pf'!Q337+'6pf'!Q359+'6pf'!Q370+'6pf'!Q428+'6pf'!Q354-'6pf'!Q371-'6pf'!Q195</f>
        <v>7572.5999999999995</v>
      </c>
      <c r="N115" s="1" t="str">
        <f t="shared" ref="N115:N117" si="7">IF(J115=M115,"+","-")</f>
        <v>+</v>
      </c>
    </row>
    <row r="116" spans="2:14" x14ac:dyDescent="0.2">
      <c r="B116" t="s">
        <v>651</v>
      </c>
      <c r="C116">
        <f>'6pf'!P47</f>
        <v>200</v>
      </c>
      <c r="D116" t="s">
        <v>446</v>
      </c>
      <c r="E116" t="s">
        <v>652</v>
      </c>
      <c r="F116">
        <f>'6pf'!P36+'6pf'!P40+'6pf'!P41+'6pf'!P42+'6pf'!P43+'6pf'!P44+'6pf'!P45+'6pf'!P46</f>
        <v>200</v>
      </c>
      <c r="G116" s="1" t="str">
        <f t="shared" si="6"/>
        <v>+</v>
      </c>
      <c r="I116" t="s">
        <v>651</v>
      </c>
      <c r="J116" s="72">
        <f>'6pf'!Q47</f>
        <v>515.70000000000005</v>
      </c>
      <c r="K116" t="s">
        <v>446</v>
      </c>
      <c r="L116" t="s">
        <v>652</v>
      </c>
      <c r="M116" s="72">
        <f>'6pf'!Q36+'6pf'!Q40+'6pf'!Q41+'6pf'!Q42+'6pf'!Q43+'6pf'!Q44+'6pf'!Q45+'6pf'!Q46</f>
        <v>515.70000000000005</v>
      </c>
      <c r="N116" s="1" t="str">
        <f t="shared" si="7"/>
        <v>+</v>
      </c>
    </row>
    <row r="117" spans="2:14" x14ac:dyDescent="0.2">
      <c r="B117" t="s">
        <v>653</v>
      </c>
      <c r="C117">
        <f>'6pf'!P240</f>
        <v>10</v>
      </c>
      <c r="D117" t="s">
        <v>446</v>
      </c>
      <c r="E117" t="s">
        <v>654</v>
      </c>
      <c r="F117">
        <f>'6pf'!P227+'6pf'!P229+'6pf'!P231+'6pf'!P236+'6pf'!P234+'6pf'!P238</f>
        <v>10</v>
      </c>
      <c r="G117" s="1" t="str">
        <f t="shared" si="6"/>
        <v>+</v>
      </c>
      <c r="I117" t="s">
        <v>653</v>
      </c>
      <c r="J117" s="72">
        <f>'6pf'!Q240</f>
        <v>37</v>
      </c>
      <c r="K117" t="s">
        <v>446</v>
      </c>
      <c r="L117" t="s">
        <v>654</v>
      </c>
      <c r="M117" s="72">
        <f>'6pf'!Q227+'6pf'!Q229+'6pf'!Q231+'6pf'!Q236+'6pf'!Q234+'6pf'!Q238</f>
        <v>37</v>
      </c>
      <c r="N117" s="1" t="str">
        <f t="shared" si="7"/>
        <v>+</v>
      </c>
    </row>
    <row r="118" spans="2:14" x14ac:dyDescent="0.2">
      <c r="B118" t="s">
        <v>655</v>
      </c>
      <c r="C118">
        <f>'6pf'!P441</f>
        <v>0</v>
      </c>
      <c r="D118" t="s">
        <v>584</v>
      </c>
      <c r="E118">
        <v>367</v>
      </c>
      <c r="F118">
        <f>'6pf'!P429</f>
        <v>0</v>
      </c>
      <c r="G118" s="1" t="str">
        <f t="shared" ref="G118:G121" si="8">IF(C118&lt;=F118,"+","-")</f>
        <v>+</v>
      </c>
      <c r="I118" t="s">
        <v>655</v>
      </c>
      <c r="J118" s="72">
        <f>'6pf'!Q441</f>
        <v>0</v>
      </c>
      <c r="K118" t="s">
        <v>584</v>
      </c>
      <c r="L118">
        <v>367</v>
      </c>
      <c r="M118" s="72">
        <f>'6pf'!Q429</f>
        <v>0</v>
      </c>
      <c r="N118" s="1" t="str">
        <f t="shared" ref="N118:N121" si="9">IF(J118&lt;=M118,"+","-")</f>
        <v>+</v>
      </c>
    </row>
    <row r="119" spans="2:14" x14ac:dyDescent="0.2">
      <c r="B119" t="s">
        <v>656</v>
      </c>
      <c r="C119">
        <f>'6pf'!P442</f>
        <v>24</v>
      </c>
      <c r="D119" t="s">
        <v>584</v>
      </c>
      <c r="E119">
        <v>368</v>
      </c>
      <c r="F119">
        <f>'6pf'!P430</f>
        <v>24</v>
      </c>
      <c r="G119" s="1" t="str">
        <f t="shared" si="8"/>
        <v>+</v>
      </c>
      <c r="I119" t="s">
        <v>656</v>
      </c>
      <c r="J119" s="72">
        <f>'6pf'!Q442</f>
        <v>119.8</v>
      </c>
      <c r="K119" t="s">
        <v>584</v>
      </c>
      <c r="L119">
        <v>368</v>
      </c>
      <c r="M119" s="72">
        <f>'6pf'!Q430</f>
        <v>119.8</v>
      </c>
      <c r="N119" s="1" t="str">
        <f t="shared" si="9"/>
        <v>+</v>
      </c>
    </row>
    <row r="120" spans="2:14" x14ac:dyDescent="0.2">
      <c r="B120" t="s">
        <v>657</v>
      </c>
      <c r="C120">
        <f>'6pf'!P443</f>
        <v>7</v>
      </c>
      <c r="D120" t="s">
        <v>584</v>
      </c>
      <c r="E120">
        <v>369</v>
      </c>
      <c r="F120">
        <f>'6pf'!P431</f>
        <v>7</v>
      </c>
      <c r="G120" s="1" t="str">
        <f t="shared" si="8"/>
        <v>+</v>
      </c>
      <c r="I120" t="s">
        <v>657</v>
      </c>
      <c r="J120" s="72">
        <f>'6pf'!Q443</f>
        <v>24</v>
      </c>
      <c r="K120" t="s">
        <v>584</v>
      </c>
      <c r="L120">
        <v>369</v>
      </c>
      <c r="M120" s="72">
        <f>'6pf'!Q431</f>
        <v>24</v>
      </c>
      <c r="N120" s="1" t="str">
        <f t="shared" si="9"/>
        <v>+</v>
      </c>
    </row>
    <row r="121" spans="2:14" x14ac:dyDescent="0.2">
      <c r="B121" t="s">
        <v>658</v>
      </c>
      <c r="C121">
        <f>'6pf'!P444</f>
        <v>228</v>
      </c>
      <c r="D121" t="s">
        <v>584</v>
      </c>
      <c r="E121">
        <v>376</v>
      </c>
      <c r="F121">
        <f>'6pf'!P438</f>
        <v>228</v>
      </c>
      <c r="G121" s="1" t="str">
        <f t="shared" si="8"/>
        <v>+</v>
      </c>
      <c r="I121" t="s">
        <v>658</v>
      </c>
      <c r="J121" s="72">
        <f>'6pf'!Q444</f>
        <v>728.5</v>
      </c>
      <c r="K121" t="s">
        <v>584</v>
      </c>
      <c r="L121">
        <v>376</v>
      </c>
      <c r="M121" s="72">
        <f>'6pf'!Q438</f>
        <v>728.5</v>
      </c>
      <c r="N121" s="1" t="str">
        <f t="shared" si="9"/>
        <v>+</v>
      </c>
    </row>
    <row r="122" spans="2:14" x14ac:dyDescent="0.2">
      <c r="B122" t="s">
        <v>559</v>
      </c>
      <c r="C122">
        <f>'6pf'!P358</f>
        <v>1</v>
      </c>
      <c r="D122" t="s">
        <v>446</v>
      </c>
      <c r="E122" t="s">
        <v>659</v>
      </c>
      <c r="F122">
        <f>'6pf'!P534+'6pf'!P546+'6pf'!P555+'6pf'!P565+'6pf'!P572</f>
        <v>1</v>
      </c>
      <c r="G122" s="1" t="str">
        <f t="shared" ref="G122:G129" si="10">IF(C122=F122,"+","-")</f>
        <v>+</v>
      </c>
      <c r="I122" t="s">
        <v>559</v>
      </c>
      <c r="J122" s="72">
        <f>'6pf'!Q358</f>
        <v>6.8</v>
      </c>
      <c r="K122" t="s">
        <v>446</v>
      </c>
      <c r="L122" t="s">
        <v>659</v>
      </c>
      <c r="M122" s="72">
        <f>'6pf'!Q534+'6pf'!Q546+'6pf'!Q555+'6pf'!Q565+'6pf'!Q572</f>
        <v>6.8</v>
      </c>
      <c r="N122" s="1" t="str">
        <f t="shared" ref="N122:N129" si="11">IF(J122=M122,"+","-")</f>
        <v>+</v>
      </c>
    </row>
    <row r="123" spans="2:14" x14ac:dyDescent="0.2">
      <c r="B123" t="s">
        <v>660</v>
      </c>
      <c r="C123" s="78">
        <f>'6pf'!P359+'6pf'!P370</f>
        <v>0</v>
      </c>
      <c r="D123" t="s">
        <v>446</v>
      </c>
      <c r="E123" t="s">
        <v>661</v>
      </c>
      <c r="F123">
        <f>'6pf'!P534+'6pf'!P546+'6pf'!P555</f>
        <v>0</v>
      </c>
      <c r="G123" s="1" t="str">
        <f t="shared" si="10"/>
        <v>+</v>
      </c>
      <c r="I123" t="s">
        <v>660</v>
      </c>
      <c r="J123" s="72">
        <f>'6pf'!Q359+'6pf'!Q370</f>
        <v>0</v>
      </c>
      <c r="K123" t="s">
        <v>446</v>
      </c>
      <c r="L123" t="s">
        <v>661</v>
      </c>
      <c r="M123" s="72">
        <f>'6pf'!Q534+'6pf'!Q546+'6pf'!Q555</f>
        <v>0</v>
      </c>
      <c r="N123" s="1" t="str">
        <f t="shared" si="11"/>
        <v>+</v>
      </c>
    </row>
    <row r="124" spans="2:14" x14ac:dyDescent="0.2">
      <c r="B124" t="s">
        <v>662</v>
      </c>
      <c r="C124">
        <f>'6pf'!P361</f>
        <v>0</v>
      </c>
      <c r="D124" t="s">
        <v>446</v>
      </c>
      <c r="E124" t="s">
        <v>663</v>
      </c>
      <c r="F124">
        <f>'6pf'!P535+'6pf'!P547+'6pf'!P556</f>
        <v>0</v>
      </c>
      <c r="G124" s="1" t="str">
        <f t="shared" si="10"/>
        <v>+</v>
      </c>
      <c r="I124" t="s">
        <v>662</v>
      </c>
      <c r="J124" s="72">
        <f>'6pf'!Q361</f>
        <v>0</v>
      </c>
      <c r="K124" t="s">
        <v>446</v>
      </c>
      <c r="L124" t="s">
        <v>663</v>
      </c>
      <c r="M124" s="72">
        <f>'6pf'!Q535+'6pf'!Q547+'6pf'!Q556</f>
        <v>0</v>
      </c>
      <c r="N124" s="1" t="str">
        <f t="shared" si="11"/>
        <v>+</v>
      </c>
    </row>
    <row r="125" spans="2:14" x14ac:dyDescent="0.2">
      <c r="B125" t="s">
        <v>664</v>
      </c>
      <c r="C125">
        <f>'6pf'!P364</f>
        <v>0</v>
      </c>
      <c r="D125" t="s">
        <v>446</v>
      </c>
      <c r="E125" t="s">
        <v>665</v>
      </c>
      <c r="F125">
        <f>'6pf'!P537+'6pf'!P548+'6pf'!P557</f>
        <v>0</v>
      </c>
      <c r="G125" s="1" t="str">
        <f t="shared" si="10"/>
        <v>+</v>
      </c>
      <c r="I125" t="s">
        <v>664</v>
      </c>
      <c r="J125" s="72">
        <f>'6pf'!Q364</f>
        <v>0</v>
      </c>
      <c r="K125" t="s">
        <v>446</v>
      </c>
      <c r="L125" t="s">
        <v>665</v>
      </c>
      <c r="M125" s="72">
        <f>'6pf'!Q537+'6pf'!Q548+'6pf'!Q557</f>
        <v>0</v>
      </c>
      <c r="N125" s="1" t="str">
        <f t="shared" si="11"/>
        <v>+</v>
      </c>
    </row>
    <row r="126" spans="2:14" x14ac:dyDescent="0.2">
      <c r="B126" t="s">
        <v>666</v>
      </c>
      <c r="C126">
        <f>'6pf'!P367</f>
        <v>0</v>
      </c>
      <c r="D126" t="s">
        <v>446</v>
      </c>
      <c r="E126" t="s">
        <v>667</v>
      </c>
      <c r="F126">
        <f>'6pf'!P539+'6pf'!P549+'6pf'!P558</f>
        <v>0</v>
      </c>
      <c r="G126" t="str">
        <f t="shared" si="10"/>
        <v>+</v>
      </c>
      <c r="I126" t="s">
        <v>666</v>
      </c>
      <c r="J126" s="72">
        <f>'6pf'!Q367</f>
        <v>0</v>
      </c>
      <c r="K126" t="s">
        <v>446</v>
      </c>
      <c r="L126" t="s">
        <v>667</v>
      </c>
      <c r="M126" s="72">
        <f>'6pf'!Q539+'6pf'!Q549+'6pf'!Q558</f>
        <v>0</v>
      </c>
      <c r="N126" t="str">
        <f t="shared" si="11"/>
        <v>+</v>
      </c>
    </row>
    <row r="127" spans="2:14" x14ac:dyDescent="0.2">
      <c r="B127" t="s">
        <v>565</v>
      </c>
      <c r="C127">
        <f>'6pf'!P372</f>
        <v>1</v>
      </c>
      <c r="D127" t="s">
        <v>446</v>
      </c>
      <c r="E127" t="s">
        <v>668</v>
      </c>
      <c r="F127">
        <f>'6pf'!P565+'6pf'!P572</f>
        <v>1</v>
      </c>
      <c r="G127" t="str">
        <f t="shared" si="10"/>
        <v>+</v>
      </c>
      <c r="I127" t="s">
        <v>565</v>
      </c>
      <c r="J127" s="72">
        <f>'6pf'!Q372</f>
        <v>6.8</v>
      </c>
      <c r="K127" t="s">
        <v>446</v>
      </c>
      <c r="L127" t="s">
        <v>668</v>
      </c>
      <c r="M127" s="72">
        <f>'6pf'!Q565+'6pf'!Q572</f>
        <v>6.8</v>
      </c>
      <c r="N127" t="str">
        <f t="shared" si="11"/>
        <v>+</v>
      </c>
    </row>
    <row r="128" spans="2:14" x14ac:dyDescent="0.2">
      <c r="B128" t="s">
        <v>669</v>
      </c>
      <c r="C128">
        <f>'6pf'!P373</f>
        <v>1</v>
      </c>
      <c r="D128" t="s">
        <v>446</v>
      </c>
      <c r="E128" t="s">
        <v>670</v>
      </c>
      <c r="F128">
        <f>'6pf'!P566+'6pf'!P573</f>
        <v>1</v>
      </c>
      <c r="G128" t="str">
        <f t="shared" si="10"/>
        <v>+</v>
      </c>
      <c r="I128" t="s">
        <v>669</v>
      </c>
      <c r="J128" s="72">
        <f>'6pf'!Q373</f>
        <v>6.8</v>
      </c>
      <c r="K128" t="s">
        <v>446</v>
      </c>
      <c r="L128" t="s">
        <v>670</v>
      </c>
      <c r="M128" s="72">
        <f>'6pf'!Q566+'6pf'!Q573</f>
        <v>6.8</v>
      </c>
      <c r="N128" t="str">
        <f t="shared" si="11"/>
        <v>+</v>
      </c>
    </row>
    <row r="129" spans="1:14" x14ac:dyDescent="0.2">
      <c r="B129" t="s">
        <v>671</v>
      </c>
      <c r="C129">
        <f>'6pf'!C374+'6pf'!P375</f>
        <v>2</v>
      </c>
      <c r="D129" t="s">
        <v>446</v>
      </c>
      <c r="E129" t="s">
        <v>672</v>
      </c>
      <c r="F129">
        <f>'6pf'!P567+'6pf'!P574</f>
        <v>0</v>
      </c>
      <c r="G129" t="str">
        <f t="shared" si="10"/>
        <v>-</v>
      </c>
      <c r="I129" t="s">
        <v>671</v>
      </c>
      <c r="J129" s="72">
        <f>'6pf'!Q374+'6pf'!Q375</f>
        <v>0</v>
      </c>
      <c r="K129" t="s">
        <v>446</v>
      </c>
      <c r="L129" t="s">
        <v>672</v>
      </c>
      <c r="M129" s="72">
        <f>'6pf'!Q567+'6pf'!Q574</f>
        <v>0</v>
      </c>
      <c r="N129" t="str">
        <f t="shared" si="11"/>
        <v>+</v>
      </c>
    </row>
    <row r="134" spans="1:14" x14ac:dyDescent="0.2">
      <c r="B134" s="76" t="s">
        <v>673</v>
      </c>
      <c r="C134" s="76"/>
    </row>
    <row r="135" spans="1:14" x14ac:dyDescent="0.2">
      <c r="A135" s="77"/>
      <c r="D135" t="s">
        <v>443</v>
      </c>
      <c r="G135" t="s">
        <v>444</v>
      </c>
    </row>
    <row r="136" spans="1:14" x14ac:dyDescent="0.2">
      <c r="A136" s="77"/>
      <c r="B136" t="s">
        <v>674</v>
      </c>
      <c r="C136" s="72">
        <f>'6pf'!D26</f>
        <v>440.1</v>
      </c>
      <c r="D136" t="s">
        <v>675</v>
      </c>
      <c r="E136" t="s">
        <v>676</v>
      </c>
      <c r="F136" s="72">
        <v>956.8</v>
      </c>
      <c r="G136" t="str">
        <f t="shared" ref="G136:G137" si="12">IF(C136&gt;=F136,"+","-")</f>
        <v>-</v>
      </c>
    </row>
    <row r="137" spans="1:14" x14ac:dyDescent="0.2">
      <c r="A137" s="77"/>
      <c r="B137" t="s">
        <v>677</v>
      </c>
      <c r="C137" s="72">
        <f>'6pf'!F26</f>
        <v>448.7</v>
      </c>
      <c r="D137" t="s">
        <v>675</v>
      </c>
      <c r="E137" t="s">
        <v>674</v>
      </c>
      <c r="F137" s="72">
        <f>F136</f>
        <v>956.8</v>
      </c>
      <c r="G137" t="str">
        <f t="shared" si="12"/>
        <v>-</v>
      </c>
    </row>
    <row r="138" spans="1:14" x14ac:dyDescent="0.2">
      <c r="A138" s="77"/>
      <c r="B138" t="s">
        <v>678</v>
      </c>
      <c r="C138" s="72">
        <f>'6pf'!G26</f>
        <v>448.7</v>
      </c>
      <c r="D138" t="s">
        <v>675</v>
      </c>
      <c r="E138" t="s">
        <v>677</v>
      </c>
      <c r="F138">
        <v>956.8</v>
      </c>
    </row>
    <row r="139" spans="1:14" x14ac:dyDescent="0.2">
      <c r="A139" s="77"/>
      <c r="B139" t="s">
        <v>679</v>
      </c>
      <c r="C139" s="72">
        <f>'6pf'!H26</f>
        <v>454.6</v>
      </c>
      <c r="D139" t="s">
        <v>675</v>
      </c>
      <c r="E139" t="s">
        <v>678</v>
      </c>
      <c r="F139" s="72">
        <f>'6pf'!G26</f>
        <v>448.7</v>
      </c>
      <c r="G139" t="str">
        <f t="shared" ref="G139:G145" si="13">IF(C139&gt;=F139,"+","-")</f>
        <v>+</v>
      </c>
    </row>
    <row r="140" spans="1:14" x14ac:dyDescent="0.2">
      <c r="A140" s="77"/>
      <c r="B140" t="s">
        <v>680</v>
      </c>
      <c r="C140" s="72">
        <f>'6pf'!I26</f>
        <v>463.7</v>
      </c>
      <c r="D140" t="s">
        <v>675</v>
      </c>
      <c r="E140" t="s">
        <v>679</v>
      </c>
      <c r="F140" s="72">
        <f>'6pf'!H26</f>
        <v>454.6</v>
      </c>
      <c r="G140" t="str">
        <f t="shared" si="13"/>
        <v>+</v>
      </c>
    </row>
    <row r="141" spans="1:14" x14ac:dyDescent="0.2">
      <c r="A141" s="77"/>
      <c r="B141" t="s">
        <v>681</v>
      </c>
      <c r="C141" s="72">
        <f>'6pf'!J26</f>
        <v>2245.41</v>
      </c>
      <c r="D141" t="s">
        <v>675</v>
      </c>
      <c r="E141" t="s">
        <v>682</v>
      </c>
      <c r="F141" s="72">
        <f>'6pf'!K26</f>
        <v>1997.96</v>
      </c>
      <c r="G141" t="str">
        <f t="shared" si="13"/>
        <v>+</v>
      </c>
    </row>
    <row r="142" spans="1:14" x14ac:dyDescent="0.2">
      <c r="A142" s="77"/>
      <c r="B142" t="s">
        <v>683</v>
      </c>
      <c r="C142" s="72">
        <f>'6pf'!L26</f>
        <v>2289.29</v>
      </c>
      <c r="D142" t="s">
        <v>675</v>
      </c>
      <c r="E142" t="s">
        <v>681</v>
      </c>
      <c r="F142" s="72">
        <f>'6pf'!J26</f>
        <v>2245.41</v>
      </c>
      <c r="G142" t="str">
        <f t="shared" si="13"/>
        <v>+</v>
      </c>
    </row>
    <row r="143" spans="1:14" x14ac:dyDescent="0.2">
      <c r="A143" s="77"/>
      <c r="B143" t="s">
        <v>684</v>
      </c>
      <c r="C143" s="72">
        <f>'6pf'!M26</f>
        <v>2289.29</v>
      </c>
      <c r="D143" t="s">
        <v>675</v>
      </c>
      <c r="E143" t="s">
        <v>683</v>
      </c>
      <c r="F143" s="72">
        <f>'6pf'!L26</f>
        <v>2289.29</v>
      </c>
      <c r="G143" t="str">
        <f t="shared" si="13"/>
        <v>+</v>
      </c>
    </row>
    <row r="144" spans="1:14" x14ac:dyDescent="0.2">
      <c r="A144" s="77"/>
      <c r="B144" t="s">
        <v>685</v>
      </c>
      <c r="C144" s="72">
        <f>'6pf'!N26</f>
        <v>2319.39</v>
      </c>
      <c r="D144" t="s">
        <v>675</v>
      </c>
      <c r="E144" t="s">
        <v>684</v>
      </c>
      <c r="F144" s="72">
        <f>'6pf'!M26</f>
        <v>2289.29</v>
      </c>
      <c r="G144" t="str">
        <f t="shared" si="13"/>
        <v>+</v>
      </c>
    </row>
    <row r="145" spans="2:7" x14ac:dyDescent="0.2">
      <c r="B145" t="s">
        <v>686</v>
      </c>
      <c r="C145" s="72">
        <f>'6pf'!O26</f>
        <v>2365.8200000000002</v>
      </c>
      <c r="D145" t="s">
        <v>675</v>
      </c>
      <c r="E145" t="s">
        <v>685</v>
      </c>
      <c r="F145" s="72">
        <f>'6pf'!N26</f>
        <v>2319.39</v>
      </c>
      <c r="G145" t="str">
        <f t="shared" si="13"/>
        <v>+</v>
      </c>
    </row>
  </sheetData>
  <sheetProtection selectLockedCells="1" selectUnlockedCells="1"/>
  <conditionalFormatting sqref="G3:G125 N4:N125">
    <cfRule type="cellIs" dxfId="11" priority="1" stopIfTrue="1" operator="equal">
      <formula>"+"</formula>
    </cfRule>
    <cfRule type="cellIs" dxfId="10" priority="2" stopIfTrue="1" operator="equal">
      <formula>"-"</formula>
    </cfRule>
  </conditionalFormatting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"/>
  <sheetViews>
    <sheetView topLeftCell="H118" zoomScale="170" zoomScaleNormal="170" workbookViewId="0">
      <selection activeCell="M38" sqref="M38"/>
    </sheetView>
  </sheetViews>
  <sheetFormatPr defaultColWidth="9" defaultRowHeight="12.75" x14ac:dyDescent="0.2"/>
  <cols>
    <col min="1" max="4" width="9" customWidth="1"/>
    <col min="5" max="5" width="70.83203125" customWidth="1"/>
    <col min="6" max="6" width="11.5" customWidth="1"/>
    <col min="7" max="7" width="10" customWidth="1"/>
    <col min="8" max="8" width="8.1640625" customWidth="1"/>
    <col min="9" max="9" width="9" customWidth="1"/>
    <col min="10" max="10" width="11.33203125" customWidth="1"/>
    <col min="11" max="11" width="8.5" customWidth="1"/>
    <col min="12" max="12" width="63.5" customWidth="1"/>
    <col min="13" max="13" width="18.6640625" customWidth="1"/>
  </cols>
  <sheetData>
    <row r="1" spans="2:14" x14ac:dyDescent="0.2">
      <c r="B1" t="s">
        <v>439</v>
      </c>
      <c r="I1" t="s">
        <v>439</v>
      </c>
    </row>
    <row r="2" spans="2:14" x14ac:dyDescent="0.2">
      <c r="B2" t="s">
        <v>440</v>
      </c>
      <c r="I2" t="s">
        <v>441</v>
      </c>
      <c r="J2" t="s">
        <v>687</v>
      </c>
    </row>
    <row r="3" spans="2:14" x14ac:dyDescent="0.2">
      <c r="D3" t="s">
        <v>443</v>
      </c>
      <c r="G3" s="1" t="s">
        <v>444</v>
      </c>
      <c r="K3" t="s">
        <v>443</v>
      </c>
      <c r="N3" t="s">
        <v>444</v>
      </c>
    </row>
    <row r="4" spans="2:14" x14ac:dyDescent="0.2">
      <c r="B4" t="s">
        <v>445</v>
      </c>
      <c r="C4">
        <f>'6pf'!C6</f>
        <v>571913</v>
      </c>
      <c r="D4" t="s">
        <v>446</v>
      </c>
      <c r="E4" t="s">
        <v>447</v>
      </c>
      <c r="F4">
        <f>'6pf'!C11+'6pf'!C190+'6pf'!C220+'6pf'!C262+'6pf'!C272+'6pf'!C281+'6pf'!C283+'6pf'!C285+'6pf'!C294+'6pf'!C303+'6pf'!C313+'6pf'!C322+'6pf'!C332+'6pf'!C341+'6pf'!C346+'6pf'!C348+'6pf'!C358</f>
        <v>571913</v>
      </c>
      <c r="G4" s="1" t="str">
        <f t="shared" ref="G4:G80" si="0">IF(C4=F4,"+","-")</f>
        <v>+</v>
      </c>
      <c r="I4" t="s">
        <v>445</v>
      </c>
      <c r="J4" s="72">
        <f>'6pf'!H6</f>
        <v>1347086.3</v>
      </c>
      <c r="K4" t="s">
        <v>446</v>
      </c>
      <c r="L4" t="s">
        <v>447</v>
      </c>
      <c r="M4" s="72">
        <f>'6pf'!H11+'6pf'!H190+'6pf'!H220+'6pf'!H262+'6pf'!H272+'6pf'!H281+'6pf'!H283+'6pf'!H285+'6pf'!H294+'6pf'!H303+'6pf'!H313+'6pf'!H322+'6pf'!H332+'6pf'!H341+'6pf'!H346+'6pf'!H348+'6pf'!H358</f>
        <v>1347086.2999999998</v>
      </c>
      <c r="N4" s="1" t="str">
        <f t="shared" ref="N4:N80" si="1">IF(J4=M4,"+","-")</f>
        <v>+</v>
      </c>
    </row>
    <row r="5" spans="2:14" x14ac:dyDescent="0.2">
      <c r="B5" t="s">
        <v>448</v>
      </c>
      <c r="C5">
        <f>'6pf'!C9</f>
        <v>220445</v>
      </c>
      <c r="D5" t="s">
        <v>446</v>
      </c>
      <c r="E5" s="73" t="s">
        <v>449</v>
      </c>
      <c r="F5">
        <f>'6pf'!C70+'6pf'!C131+'6pf'!C151+'6pf'!C174+'6pf'!C196+'6pf'!C201+'6pf'!C218+'6pf'!C242+'6pf'!C258+'6pf'!C377</f>
        <v>220445</v>
      </c>
      <c r="G5" s="1" t="str">
        <f t="shared" si="0"/>
        <v>+</v>
      </c>
      <c r="I5" t="s">
        <v>448</v>
      </c>
      <c r="J5" s="72">
        <f>'6pf'!H9</f>
        <v>435967.7</v>
      </c>
      <c r="K5" t="s">
        <v>446</v>
      </c>
      <c r="L5" s="73" t="s">
        <v>449</v>
      </c>
      <c r="M5" s="72">
        <f>'6pf'!H70+'6pf'!H131+'6pf'!H151+'6pf'!H174+'6pf'!H196+'6pf'!H201+'6pf'!H218+'6pf'!H242+'6pf'!H258+'6pf'!H377</f>
        <v>435967.69999999984</v>
      </c>
      <c r="N5" s="1" t="str">
        <f t="shared" si="1"/>
        <v>+</v>
      </c>
    </row>
    <row r="6" spans="2:14" ht="12" customHeight="1" x14ac:dyDescent="0.2">
      <c r="B6" t="s">
        <v>450</v>
      </c>
      <c r="C6">
        <f>'6pf'!C11</f>
        <v>556489</v>
      </c>
      <c r="D6" t="s">
        <v>446</v>
      </c>
      <c r="E6" s="74" t="s">
        <v>451</v>
      </c>
      <c r="F6">
        <f>'6pf'!C12+'6pf'!C118+'6pf'!C144+'6pf'!C158</f>
        <v>556489</v>
      </c>
      <c r="G6" s="1" t="str">
        <f t="shared" si="0"/>
        <v>+</v>
      </c>
      <c r="I6" t="s">
        <v>450</v>
      </c>
      <c r="J6" s="72">
        <f>'6pf'!H11</f>
        <v>1293064.3999999999</v>
      </c>
      <c r="K6" t="s">
        <v>446</v>
      </c>
      <c r="L6" s="74" t="s">
        <v>451</v>
      </c>
      <c r="M6" s="72">
        <f>'6pf'!H12+'6pf'!H118+'6pf'!H144+'6pf'!H158</f>
        <v>1293064.4000000001</v>
      </c>
      <c r="N6" s="1" t="str">
        <f t="shared" si="1"/>
        <v>+</v>
      </c>
    </row>
    <row r="7" spans="2:14" ht="12" customHeight="1" x14ac:dyDescent="0.2">
      <c r="B7" t="s">
        <v>452</v>
      </c>
      <c r="C7">
        <f>'6pf'!C12</f>
        <v>442729</v>
      </c>
      <c r="D7" t="s">
        <v>446</v>
      </c>
      <c r="E7" s="73" t="s">
        <v>453</v>
      </c>
      <c r="F7">
        <f>SUM('6pf'!C13:C18)</f>
        <v>442729</v>
      </c>
      <c r="G7" s="1" t="str">
        <f t="shared" si="0"/>
        <v>+</v>
      </c>
      <c r="I7" t="s">
        <v>452</v>
      </c>
      <c r="J7" s="72">
        <f>'6pf'!H12</f>
        <v>1077857.2</v>
      </c>
      <c r="K7" t="s">
        <v>446</v>
      </c>
      <c r="L7" s="73" t="s">
        <v>453</v>
      </c>
      <c r="M7" s="72">
        <f>SUM('6pf'!H13:H18)</f>
        <v>1077857.2</v>
      </c>
      <c r="N7" s="1" t="str">
        <f t="shared" si="1"/>
        <v>+</v>
      </c>
    </row>
    <row r="8" spans="2:14" ht="12" customHeight="1" x14ac:dyDescent="0.2">
      <c r="B8" t="s">
        <v>452</v>
      </c>
      <c r="C8">
        <f>'6pf'!C12</f>
        <v>442729</v>
      </c>
      <c r="D8" t="s">
        <v>446</v>
      </c>
      <c r="E8" t="s">
        <v>454</v>
      </c>
      <c r="F8">
        <f>SUM('6pf'!C71:C80)</f>
        <v>442729</v>
      </c>
      <c r="G8" s="1" t="str">
        <f t="shared" si="0"/>
        <v>+</v>
      </c>
      <c r="I8" t="s">
        <v>452</v>
      </c>
      <c r="J8" s="72">
        <f>'6pf'!H12</f>
        <v>1077857.2</v>
      </c>
      <c r="K8" t="s">
        <v>446</v>
      </c>
      <c r="L8" t="s">
        <v>454</v>
      </c>
      <c r="M8" s="72">
        <f>SUM('6pf'!H71:H80)</f>
        <v>1077857.2000000002</v>
      </c>
      <c r="N8" s="1" t="str">
        <f t="shared" si="1"/>
        <v>+</v>
      </c>
    </row>
    <row r="9" spans="2:14" x14ac:dyDescent="0.2">
      <c r="B9" t="s">
        <v>455</v>
      </c>
      <c r="C9">
        <f>'6pf'!C24</f>
        <v>51797</v>
      </c>
      <c r="D9" t="s">
        <v>446</v>
      </c>
      <c r="E9" t="s">
        <v>456</v>
      </c>
      <c r="F9">
        <f>'6pf'!C25+'6pf'!C32+'6pf'!C36+'6pf'!C40+'6pf'!C41+'6pf'!C42+'6pf'!C43+'6pf'!C44+'6pf'!C45+'6pf'!C46+'6pf'!C50+'6pf'!C57+'6pf'!C61+'6pf'!C64+'6pf'!C67</f>
        <v>51797</v>
      </c>
      <c r="G9" s="1" t="str">
        <f t="shared" si="0"/>
        <v>+</v>
      </c>
      <c r="I9" t="s">
        <v>455</v>
      </c>
      <c r="J9" s="72">
        <f>'6pf'!H24</f>
        <v>157904.1</v>
      </c>
      <c r="K9" t="s">
        <v>446</v>
      </c>
      <c r="L9" t="s">
        <v>456</v>
      </c>
      <c r="M9" s="72">
        <f>'6pf'!H25+'6pf'!H32+'6pf'!H36+'6pf'!H40+'6pf'!H41+'6pf'!H42+'6pf'!H43+'6pf'!H44+'6pf'!H45+'6pf'!H46+'6pf'!H50+'6pf'!H57+'6pf'!H61+'6pf'!H64+'6pf'!H67</f>
        <v>157904.10000000003</v>
      </c>
      <c r="N9" s="1" t="str">
        <f t="shared" si="1"/>
        <v>+</v>
      </c>
    </row>
    <row r="10" spans="2:14" x14ac:dyDescent="0.2">
      <c r="B10" t="s">
        <v>457</v>
      </c>
      <c r="C10">
        <f>'6pf'!C81</f>
        <v>428511</v>
      </c>
      <c r="D10" t="s">
        <v>446</v>
      </c>
      <c r="E10" t="s">
        <v>458</v>
      </c>
      <c r="F10">
        <f>SUM('6pf'!C82:C97)</f>
        <v>428511</v>
      </c>
      <c r="G10" s="1" t="str">
        <f t="shared" si="0"/>
        <v>+</v>
      </c>
      <c r="I10" t="s">
        <v>457</v>
      </c>
      <c r="J10" s="72">
        <f>'6pf'!H81</f>
        <v>1050448.1000000001</v>
      </c>
      <c r="K10" t="s">
        <v>446</v>
      </c>
      <c r="L10" t="s">
        <v>458</v>
      </c>
      <c r="M10" s="72">
        <f>SUM('6pf'!H82:H97)</f>
        <v>1050448.1000000003</v>
      </c>
      <c r="N10" s="1" t="str">
        <f t="shared" si="1"/>
        <v>+</v>
      </c>
    </row>
    <row r="11" spans="2:14" x14ac:dyDescent="0.2">
      <c r="B11" t="s">
        <v>459</v>
      </c>
      <c r="C11">
        <f>'6pf'!C98</f>
        <v>0</v>
      </c>
      <c r="D11" t="s">
        <v>446</v>
      </c>
      <c r="E11" t="s">
        <v>459</v>
      </c>
      <c r="F11">
        <f>'6pf'!C98</f>
        <v>0</v>
      </c>
      <c r="G11" s="1" t="str">
        <f t="shared" si="0"/>
        <v>+</v>
      </c>
      <c r="I11" t="s">
        <v>459</v>
      </c>
      <c r="J11" s="72">
        <f>'6pf'!H98</f>
        <v>0</v>
      </c>
      <c r="K11" t="s">
        <v>446</v>
      </c>
      <c r="L11" t="s">
        <v>459</v>
      </c>
      <c r="M11" s="72">
        <f>'6pf'!H98</f>
        <v>0</v>
      </c>
      <c r="N11" s="1" t="str">
        <f t="shared" si="1"/>
        <v>+</v>
      </c>
    </row>
    <row r="12" spans="2:14" x14ac:dyDescent="0.2">
      <c r="B12" t="s">
        <v>460</v>
      </c>
      <c r="C12">
        <f>'6pf'!C105</f>
        <v>82</v>
      </c>
      <c r="D12" t="s">
        <v>446</v>
      </c>
      <c r="E12" t="s">
        <v>461</v>
      </c>
      <c r="F12">
        <f>'6pf'!C106+'6pf'!C107+'6pf'!C108+'6pf'!C109</f>
        <v>82</v>
      </c>
      <c r="G12" s="1" t="str">
        <f t="shared" si="0"/>
        <v>+</v>
      </c>
      <c r="I12" t="s">
        <v>460</v>
      </c>
      <c r="J12" s="72">
        <f>'6pf'!H105</f>
        <v>465.6</v>
      </c>
      <c r="K12" t="s">
        <v>446</v>
      </c>
      <c r="L12" t="s">
        <v>461</v>
      </c>
      <c r="M12" s="72">
        <f>'6pf'!H106+'6pf'!H107+'6pf'!H108+'6pf'!H109</f>
        <v>465.6</v>
      </c>
      <c r="N12" s="1" t="str">
        <f t="shared" si="1"/>
        <v>+</v>
      </c>
    </row>
    <row r="13" spans="2:14" x14ac:dyDescent="0.2">
      <c r="B13" t="s">
        <v>462</v>
      </c>
      <c r="C13">
        <f>'6pf'!C110</f>
        <v>487</v>
      </c>
      <c r="D13" t="s">
        <v>446</v>
      </c>
      <c r="E13" t="s">
        <v>463</v>
      </c>
      <c r="F13">
        <f>'6pf'!C111+'6pf'!C112+'6pf'!C113</f>
        <v>487</v>
      </c>
      <c r="G13" s="1" t="str">
        <f t="shared" si="0"/>
        <v>+</v>
      </c>
      <c r="I13" t="s">
        <v>462</v>
      </c>
      <c r="J13" s="72">
        <f>'6pf'!H110</f>
        <v>2758.4</v>
      </c>
      <c r="K13" t="s">
        <v>446</v>
      </c>
      <c r="L13" t="s">
        <v>463</v>
      </c>
      <c r="M13" s="72">
        <f>'6pf'!H111+'6pf'!H112+'6pf'!H113</f>
        <v>2758.4</v>
      </c>
      <c r="N13" s="1" t="str">
        <f t="shared" si="1"/>
        <v>+</v>
      </c>
    </row>
    <row r="14" spans="2:14" x14ac:dyDescent="0.2">
      <c r="B14" t="s">
        <v>464</v>
      </c>
      <c r="C14">
        <f>'6pf'!C114</f>
        <v>30790</v>
      </c>
      <c r="D14" t="s">
        <v>446</v>
      </c>
      <c r="E14" t="s">
        <v>465</v>
      </c>
      <c r="F14">
        <f>'6pf'!C115+'6pf'!C116+'6pf'!C117</f>
        <v>30790</v>
      </c>
      <c r="G14" s="1" t="str">
        <f t="shared" si="0"/>
        <v>+</v>
      </c>
      <c r="I14" t="s">
        <v>464</v>
      </c>
      <c r="J14" s="72">
        <f>'6pf'!H114</f>
        <v>83961.4</v>
      </c>
      <c r="K14" t="s">
        <v>446</v>
      </c>
      <c r="L14" t="s">
        <v>465</v>
      </c>
      <c r="M14" s="72">
        <f>'6pf'!H115+'6pf'!H116+'6pf'!H117</f>
        <v>83961.4</v>
      </c>
      <c r="N14" s="1" t="str">
        <f t="shared" si="1"/>
        <v>+</v>
      </c>
    </row>
    <row r="15" spans="2:14" x14ac:dyDescent="0.2">
      <c r="B15" t="s">
        <v>466</v>
      </c>
      <c r="C15">
        <f>'6pf'!C118</f>
        <v>75386</v>
      </c>
      <c r="D15" t="s">
        <v>446</v>
      </c>
      <c r="E15" t="s">
        <v>467</v>
      </c>
      <c r="F15">
        <f>'6pf'!C119+'6pf'!C120+'6pf'!C121</f>
        <v>75386</v>
      </c>
      <c r="G15" s="1" t="str">
        <f t="shared" si="0"/>
        <v>+</v>
      </c>
      <c r="I15" t="s">
        <v>466</v>
      </c>
      <c r="J15" s="72">
        <f>'6pf'!H118</f>
        <v>136994.6</v>
      </c>
      <c r="K15" t="s">
        <v>446</v>
      </c>
      <c r="L15" t="s">
        <v>467</v>
      </c>
      <c r="M15" s="72">
        <f>'6pf'!H119+'6pf'!H120+'6pf'!H121</f>
        <v>136994.6</v>
      </c>
      <c r="N15" s="1" t="str">
        <f t="shared" si="1"/>
        <v>+</v>
      </c>
    </row>
    <row r="16" spans="2:14" x14ac:dyDescent="0.2">
      <c r="B16" t="s">
        <v>466</v>
      </c>
      <c r="C16">
        <f>'6pf'!C118</f>
        <v>75386</v>
      </c>
      <c r="D16" t="s">
        <v>446</v>
      </c>
      <c r="E16" t="s">
        <v>468</v>
      </c>
      <c r="F16">
        <f>'6pf'!C133+'6pf'!C135+'6pf'!C139</f>
        <v>75386</v>
      </c>
      <c r="G16" s="1" t="str">
        <f t="shared" si="0"/>
        <v>+</v>
      </c>
      <c r="I16" t="s">
        <v>466</v>
      </c>
      <c r="J16" s="72">
        <f>'6pf'!H118</f>
        <v>136994.6</v>
      </c>
      <c r="K16" t="s">
        <v>446</v>
      </c>
      <c r="L16" t="s">
        <v>468</v>
      </c>
      <c r="M16" s="72">
        <f>'6pf'!H133+'6pf'!H135+'6pf'!H139</f>
        <v>136994.6</v>
      </c>
      <c r="N16" s="1" t="str">
        <f t="shared" si="1"/>
        <v>+</v>
      </c>
    </row>
    <row r="17" spans="2:14" x14ac:dyDescent="0.2">
      <c r="B17" t="s">
        <v>469</v>
      </c>
      <c r="C17">
        <f>'6pf'!C122</f>
        <v>13007</v>
      </c>
      <c r="D17" t="s">
        <v>446</v>
      </c>
      <c r="E17" t="s">
        <v>470</v>
      </c>
      <c r="F17">
        <f>'6pf'!C123+'6pf'!C124+'6pf'!C125</f>
        <v>13007</v>
      </c>
      <c r="G17" s="1" t="str">
        <f t="shared" si="0"/>
        <v>+</v>
      </c>
      <c r="I17" t="s">
        <v>469</v>
      </c>
      <c r="J17" s="72">
        <f>'6pf'!H122</f>
        <v>19471.5</v>
      </c>
      <c r="K17" t="s">
        <v>446</v>
      </c>
      <c r="L17" t="s">
        <v>470</v>
      </c>
      <c r="M17" s="72">
        <f>'6pf'!H123+'6pf'!H124+'6pf'!H125</f>
        <v>19471.5</v>
      </c>
      <c r="N17" s="1" t="str">
        <f t="shared" si="1"/>
        <v>+</v>
      </c>
    </row>
    <row r="18" spans="2:14" x14ac:dyDescent="0.2">
      <c r="B18" t="s">
        <v>471</v>
      </c>
      <c r="C18">
        <f>'6pf'!C126</f>
        <v>1034</v>
      </c>
      <c r="D18" t="s">
        <v>446</v>
      </c>
      <c r="E18" t="s">
        <v>472</v>
      </c>
      <c r="F18">
        <f>'6pf'!C127+'6pf'!C128+'6pf'!C129</f>
        <v>1034</v>
      </c>
      <c r="G18" s="1" t="str">
        <f t="shared" si="0"/>
        <v>+</v>
      </c>
      <c r="I18" t="s">
        <v>471</v>
      </c>
      <c r="J18" s="72">
        <f>'6pf'!H126</f>
        <v>1547.9</v>
      </c>
      <c r="K18" t="s">
        <v>446</v>
      </c>
      <c r="L18" t="s">
        <v>472</v>
      </c>
      <c r="M18" s="72">
        <f>'6pf'!H127+'6pf'!H128+'6pf'!H129</f>
        <v>1547.9</v>
      </c>
      <c r="N18" s="1" t="str">
        <f t="shared" si="1"/>
        <v>+</v>
      </c>
    </row>
    <row r="19" spans="2:14" x14ac:dyDescent="0.2">
      <c r="B19" t="s">
        <v>473</v>
      </c>
      <c r="C19">
        <f>'6pf'!C135</f>
        <v>391</v>
      </c>
      <c r="D19" t="s">
        <v>446</v>
      </c>
      <c r="E19" t="s">
        <v>474</v>
      </c>
      <c r="F19">
        <f>'6pf'!C136+'6pf'!C137+'6pf'!C138</f>
        <v>391</v>
      </c>
      <c r="G19" s="1" t="str">
        <f t="shared" si="0"/>
        <v>+</v>
      </c>
      <c r="I19" t="s">
        <v>473</v>
      </c>
      <c r="J19" s="72">
        <f>'6pf'!H135</f>
        <v>1831.7</v>
      </c>
      <c r="K19" t="s">
        <v>446</v>
      </c>
      <c r="L19" t="s">
        <v>474</v>
      </c>
      <c r="M19" s="72">
        <f>'6pf'!H136+'6pf'!H137+'6pf'!H138</f>
        <v>1831.7</v>
      </c>
      <c r="N19" s="1" t="str">
        <f t="shared" si="1"/>
        <v>+</v>
      </c>
    </row>
    <row r="20" spans="2:14" x14ac:dyDescent="0.2">
      <c r="B20" t="s">
        <v>475</v>
      </c>
      <c r="C20">
        <f>'6pf'!C144</f>
        <v>23019</v>
      </c>
      <c r="D20" t="s">
        <v>446</v>
      </c>
      <c r="E20" t="s">
        <v>476</v>
      </c>
      <c r="F20">
        <f>'6pf'!C145+'6pf'!C146+'6pf'!C147</f>
        <v>23019</v>
      </c>
      <c r="G20" s="1" t="str">
        <f t="shared" si="0"/>
        <v>+</v>
      </c>
      <c r="I20" t="s">
        <v>475</v>
      </c>
      <c r="J20" s="72">
        <f>'6pf'!H144</f>
        <v>40779.300000000003</v>
      </c>
      <c r="K20" t="s">
        <v>446</v>
      </c>
      <c r="L20" t="s">
        <v>476</v>
      </c>
      <c r="M20" s="72">
        <f>'6pf'!H145+'6pf'!H146+'6pf'!H147</f>
        <v>40779.299999999996</v>
      </c>
      <c r="N20" s="1" t="str">
        <f t="shared" si="1"/>
        <v>+</v>
      </c>
    </row>
    <row r="21" spans="2:14" x14ac:dyDescent="0.2">
      <c r="B21" t="s">
        <v>477</v>
      </c>
      <c r="C21">
        <f>'6pf'!C152</f>
        <v>5662</v>
      </c>
      <c r="D21" t="s">
        <v>446</v>
      </c>
      <c r="E21" t="s">
        <v>478</v>
      </c>
      <c r="F21">
        <f>'6pf'!C153+'6pf'!C154+'6pf'!C155</f>
        <v>5662</v>
      </c>
      <c r="G21" s="1" t="str">
        <f t="shared" si="0"/>
        <v>+</v>
      </c>
      <c r="I21" t="s">
        <v>477</v>
      </c>
      <c r="J21" s="72">
        <f>'6pf'!H152</f>
        <v>10386.299999999999</v>
      </c>
      <c r="K21" t="s">
        <v>446</v>
      </c>
      <c r="L21" t="s">
        <v>478</v>
      </c>
      <c r="M21" s="72">
        <f>'6pf'!H153+'6pf'!H154+'6pf'!H155</f>
        <v>10386.299999999999</v>
      </c>
      <c r="N21" s="1" t="str">
        <f t="shared" si="1"/>
        <v>+</v>
      </c>
    </row>
    <row r="22" spans="2:14" x14ac:dyDescent="0.2">
      <c r="B22" t="s">
        <v>477</v>
      </c>
      <c r="C22">
        <f>'6pf'!C152</f>
        <v>5662</v>
      </c>
      <c r="D22" t="s">
        <v>446</v>
      </c>
      <c r="E22" t="s">
        <v>479</v>
      </c>
      <c r="F22">
        <f>'6pf'!C156+'6pf'!C157</f>
        <v>5662</v>
      </c>
      <c r="G22" s="1" t="str">
        <f t="shared" si="0"/>
        <v>+</v>
      </c>
      <c r="I22" t="s">
        <v>477</v>
      </c>
      <c r="J22" s="72">
        <f>'6pf'!H152</f>
        <v>10386.299999999999</v>
      </c>
      <c r="K22" t="s">
        <v>446</v>
      </c>
      <c r="L22" t="s">
        <v>479</v>
      </c>
      <c r="M22" s="72">
        <f>'6pf'!H156+'6pf'!H157</f>
        <v>10386.300000000001</v>
      </c>
      <c r="N22" s="1" t="str">
        <f t="shared" si="1"/>
        <v>+</v>
      </c>
    </row>
    <row r="23" spans="2:14" x14ac:dyDescent="0.2">
      <c r="B23" t="s">
        <v>480</v>
      </c>
      <c r="C23">
        <f>'6pf'!C158</f>
        <v>15355</v>
      </c>
      <c r="D23" t="s">
        <v>446</v>
      </c>
      <c r="E23" t="s">
        <v>481</v>
      </c>
      <c r="F23">
        <f>'6pf'!C159+'6pf'!C163+'6pf'!C164+'6pf'!C165+'6pf'!C166+'6pf'!C167+'6pf'!C168+'6pf'!C169+'6pf'!C170+'6pf'!C171+'6pf'!C172+'6pf'!C173</f>
        <v>15355</v>
      </c>
      <c r="G23" s="1" t="str">
        <f t="shared" si="0"/>
        <v>+</v>
      </c>
      <c r="I23" t="s">
        <v>480</v>
      </c>
      <c r="J23" s="72">
        <f>'6pf'!H158</f>
        <v>37433.300000000003</v>
      </c>
      <c r="K23" t="s">
        <v>446</v>
      </c>
      <c r="L23" t="s">
        <v>481</v>
      </c>
      <c r="M23" s="72">
        <f>'6pf'!H159+'6pf'!H163+'6pf'!H164+'6pf'!H165+'6pf'!H166+'6pf'!H167+'6pf'!H168+'6pf'!H169+'6pf'!H170+'6pf'!H171+'6pf'!H172+'6pf'!H173</f>
        <v>37433.299999999996</v>
      </c>
      <c r="N23" s="1" t="str">
        <f t="shared" si="1"/>
        <v>+</v>
      </c>
    </row>
    <row r="24" spans="2:14" x14ac:dyDescent="0.2">
      <c r="B24" t="s">
        <v>482</v>
      </c>
      <c r="C24">
        <f>'6pf'!C159</f>
        <v>430</v>
      </c>
      <c r="D24" t="s">
        <v>446</v>
      </c>
      <c r="E24" t="s">
        <v>483</v>
      </c>
      <c r="F24">
        <f>'6pf'!C160+'6pf'!C161+'6pf'!C162</f>
        <v>430</v>
      </c>
      <c r="G24" s="1" t="str">
        <f t="shared" si="0"/>
        <v>+</v>
      </c>
      <c r="I24" t="s">
        <v>482</v>
      </c>
      <c r="J24" s="72">
        <f>'6pf'!H159</f>
        <v>4883.8999999999996</v>
      </c>
      <c r="K24" t="s">
        <v>446</v>
      </c>
      <c r="L24" t="s">
        <v>483</v>
      </c>
      <c r="M24" s="72">
        <f>'6pf'!H160+'6pf'!H161+'6pf'!H162</f>
        <v>4883.8999999999996</v>
      </c>
      <c r="N24" s="1" t="str">
        <f t="shared" si="1"/>
        <v>+</v>
      </c>
    </row>
    <row r="25" spans="2:14" x14ac:dyDescent="0.2">
      <c r="B25" t="s">
        <v>484</v>
      </c>
      <c r="C25">
        <f>'6pf'!C177</f>
        <v>290</v>
      </c>
      <c r="D25" t="s">
        <v>446</v>
      </c>
      <c r="E25" t="s">
        <v>485</v>
      </c>
      <c r="F25">
        <f>'6pf'!C178+'6pf'!C179+'6pf'!C180</f>
        <v>290</v>
      </c>
      <c r="G25" s="1" t="str">
        <f t="shared" si="0"/>
        <v>+</v>
      </c>
      <c r="I25" t="s">
        <v>484</v>
      </c>
      <c r="J25" s="72">
        <f>'6pf'!H177</f>
        <v>1359.1</v>
      </c>
      <c r="K25" t="s">
        <v>446</v>
      </c>
      <c r="L25" t="s">
        <v>485</v>
      </c>
      <c r="M25" s="72">
        <f>'6pf'!H178+'6pf'!H179+'6pf'!H180</f>
        <v>1359.1</v>
      </c>
      <c r="N25" s="1" t="str">
        <f t="shared" si="1"/>
        <v>+</v>
      </c>
    </row>
    <row r="26" spans="2:14" x14ac:dyDescent="0.2">
      <c r="B26" t="s">
        <v>484</v>
      </c>
      <c r="C26">
        <f>'6pf'!C177</f>
        <v>290</v>
      </c>
      <c r="D26" t="s">
        <v>446</v>
      </c>
      <c r="E26" t="s">
        <v>486</v>
      </c>
      <c r="F26">
        <f>'6pf'!C181+'6pf'!C182</f>
        <v>290</v>
      </c>
      <c r="G26" s="1" t="str">
        <f t="shared" si="0"/>
        <v>+</v>
      </c>
      <c r="I26" t="s">
        <v>484</v>
      </c>
      <c r="J26" s="72">
        <f>'6pf'!H177</f>
        <v>1359.1</v>
      </c>
      <c r="K26" t="s">
        <v>446</v>
      </c>
      <c r="L26" t="s">
        <v>486</v>
      </c>
      <c r="M26" s="72">
        <f>'6pf'!H181+'6pf'!H182</f>
        <v>1359.1</v>
      </c>
      <c r="N26" s="1" t="str">
        <f t="shared" si="1"/>
        <v>+</v>
      </c>
    </row>
    <row r="27" spans="2:14" x14ac:dyDescent="0.2">
      <c r="B27" t="s">
        <v>487</v>
      </c>
      <c r="C27">
        <f>'6pf'!C190</f>
        <v>5132</v>
      </c>
      <c r="D27" t="s">
        <v>446</v>
      </c>
      <c r="E27" t="s">
        <v>488</v>
      </c>
      <c r="F27">
        <f>'6pf'!C191+'6pf'!C197+'6pf'!C202</f>
        <v>5132</v>
      </c>
      <c r="G27" s="1" t="str">
        <f t="shared" si="0"/>
        <v>+</v>
      </c>
      <c r="I27" t="s">
        <v>487</v>
      </c>
      <c r="J27" s="72">
        <f>'6pf'!H190</f>
        <v>7804.5</v>
      </c>
      <c r="K27" t="s">
        <v>446</v>
      </c>
      <c r="L27" t="s">
        <v>488</v>
      </c>
      <c r="M27" s="72">
        <f>'6pf'!H191+'6pf'!H197+'6pf'!H202</f>
        <v>7804.5</v>
      </c>
      <c r="N27" s="1" t="str">
        <f t="shared" si="1"/>
        <v>+</v>
      </c>
    </row>
    <row r="28" spans="2:14" x14ac:dyDescent="0.2">
      <c r="B28" t="s">
        <v>489</v>
      </c>
      <c r="C28">
        <f>'6pf'!C191</f>
        <v>71</v>
      </c>
      <c r="D28" t="s">
        <v>446</v>
      </c>
      <c r="E28" t="s">
        <v>490</v>
      </c>
      <c r="F28">
        <f>'6pf'!C192+'6pf'!C193+'6pf'!C194</f>
        <v>71</v>
      </c>
      <c r="G28" s="1" t="str">
        <f t="shared" si="0"/>
        <v>+</v>
      </c>
      <c r="I28" t="s">
        <v>489</v>
      </c>
      <c r="J28" s="72">
        <f>'6pf'!H191</f>
        <v>128.1</v>
      </c>
      <c r="K28" t="s">
        <v>446</v>
      </c>
      <c r="L28" t="s">
        <v>490</v>
      </c>
      <c r="M28" s="72">
        <f>'6pf'!H192+'6pf'!H193+'6pf'!H194</f>
        <v>128.1</v>
      </c>
      <c r="N28" s="1" t="str">
        <f t="shared" si="1"/>
        <v>+</v>
      </c>
    </row>
    <row r="29" spans="2:14" x14ac:dyDescent="0.2">
      <c r="B29" t="s">
        <v>491</v>
      </c>
      <c r="C29">
        <f>'6pf'!C197</f>
        <v>57</v>
      </c>
      <c r="D29" t="s">
        <v>446</v>
      </c>
      <c r="E29" t="s">
        <v>492</v>
      </c>
      <c r="F29">
        <f>'6pf'!C198+'6pf'!C199+'6pf'!C200</f>
        <v>57</v>
      </c>
      <c r="G29" s="1" t="str">
        <f t="shared" si="0"/>
        <v>+</v>
      </c>
      <c r="I29" t="s">
        <v>491</v>
      </c>
      <c r="J29" s="72">
        <f>'6pf'!H197</f>
        <v>200.2</v>
      </c>
      <c r="K29" t="s">
        <v>446</v>
      </c>
      <c r="L29" t="s">
        <v>492</v>
      </c>
      <c r="M29" s="72">
        <f>'6pf'!H198+'6pf'!H199+'6pf'!H200</f>
        <v>200.2</v>
      </c>
      <c r="N29" s="1" t="str">
        <f t="shared" si="1"/>
        <v>+</v>
      </c>
    </row>
    <row r="30" spans="2:14" x14ac:dyDescent="0.2">
      <c r="B30" t="s">
        <v>493</v>
      </c>
      <c r="C30">
        <f>'6pf'!C202</f>
        <v>5004</v>
      </c>
      <c r="D30" t="s">
        <v>446</v>
      </c>
      <c r="E30" t="s">
        <v>494</v>
      </c>
      <c r="F30">
        <f>'6pf'!C203+'6pf'!C207+'6pf'!C208+'6pf'!C214+'6pf'!C216+'6pf'!C217</f>
        <v>5004</v>
      </c>
      <c r="G30" s="1" t="str">
        <f t="shared" si="0"/>
        <v>+</v>
      </c>
      <c r="I30" t="s">
        <v>493</v>
      </c>
      <c r="J30" s="72">
        <f>'6pf'!H202</f>
        <v>7476.2</v>
      </c>
      <c r="K30" t="s">
        <v>446</v>
      </c>
      <c r="L30" t="s">
        <v>494</v>
      </c>
      <c r="M30" s="72">
        <f>'6pf'!H203+'6pf'!H207+'6pf'!H208+'6pf'!H214+'6pf'!H216+'6pf'!H217</f>
        <v>7476.2</v>
      </c>
      <c r="N30" s="1" t="str">
        <f t="shared" si="1"/>
        <v>+</v>
      </c>
    </row>
    <row r="31" spans="2:14" x14ac:dyDescent="0.2">
      <c r="B31" t="s">
        <v>495</v>
      </c>
      <c r="C31">
        <f>'6pf'!C203</f>
        <v>4298</v>
      </c>
      <c r="D31" t="s">
        <v>446</v>
      </c>
      <c r="E31" t="s">
        <v>496</v>
      </c>
      <c r="F31">
        <f>'6pf'!C204+'6pf'!C205+'6pf'!C206</f>
        <v>4298</v>
      </c>
      <c r="G31" s="1" t="str">
        <f t="shared" si="0"/>
        <v>+</v>
      </c>
      <c r="I31" t="s">
        <v>495</v>
      </c>
      <c r="J31" s="72">
        <f>'6pf'!H203</f>
        <v>6436.7</v>
      </c>
      <c r="K31" t="s">
        <v>446</v>
      </c>
      <c r="L31" t="s">
        <v>496</v>
      </c>
      <c r="M31" s="72">
        <f>'6pf'!H204+'6pf'!H205+'6pf'!H206</f>
        <v>6436.6999999999989</v>
      </c>
      <c r="N31" s="1" t="str">
        <f t="shared" si="1"/>
        <v>+</v>
      </c>
    </row>
    <row r="32" spans="2:14" x14ac:dyDescent="0.2">
      <c r="B32" t="s">
        <v>497</v>
      </c>
      <c r="C32">
        <f>'6pf'!C208</f>
        <v>491</v>
      </c>
      <c r="D32" t="s">
        <v>446</v>
      </c>
      <c r="E32" t="s">
        <v>498</v>
      </c>
      <c r="F32">
        <f>'6pf'!C209+'6pf'!C210+'6pf'!C211</f>
        <v>491</v>
      </c>
      <c r="G32" s="1" t="str">
        <f t="shared" si="0"/>
        <v>+</v>
      </c>
      <c r="I32" t="s">
        <v>497</v>
      </c>
      <c r="J32" s="72">
        <f>'6pf'!H208</f>
        <v>720</v>
      </c>
      <c r="K32" t="s">
        <v>446</v>
      </c>
      <c r="L32" t="s">
        <v>498</v>
      </c>
      <c r="M32" s="72">
        <f>'6pf'!H209+'6pf'!H210+'6pf'!H211</f>
        <v>720</v>
      </c>
      <c r="N32" s="1" t="str">
        <f t="shared" si="1"/>
        <v>+</v>
      </c>
    </row>
    <row r="33" spans="2:14" x14ac:dyDescent="0.2">
      <c r="B33" t="s">
        <v>499</v>
      </c>
      <c r="C33">
        <f>'6pf'!C220</f>
        <v>2926</v>
      </c>
      <c r="D33" t="s">
        <v>446</v>
      </c>
      <c r="E33" t="s">
        <v>500</v>
      </c>
      <c r="F33">
        <f>'6pf'!C221+'6pf'!C254</f>
        <v>2926</v>
      </c>
      <c r="G33" s="1" t="str">
        <f t="shared" si="0"/>
        <v>+</v>
      </c>
      <c r="I33" t="s">
        <v>499</v>
      </c>
      <c r="J33" s="72">
        <f>'6pf'!H220</f>
        <v>12623.4</v>
      </c>
      <c r="K33" t="s">
        <v>446</v>
      </c>
      <c r="L33" t="s">
        <v>500</v>
      </c>
      <c r="M33" s="72">
        <f>'6pf'!H221+'6pf'!H254</f>
        <v>12623.400000000001</v>
      </c>
      <c r="N33" s="1" t="str">
        <f t="shared" si="1"/>
        <v>+</v>
      </c>
    </row>
    <row r="34" spans="2:14" x14ac:dyDescent="0.2">
      <c r="B34" t="s">
        <v>501</v>
      </c>
      <c r="C34">
        <f>'6pf'!C221</f>
        <v>1756</v>
      </c>
      <c r="D34" t="s">
        <v>446</v>
      </c>
      <c r="E34" t="s">
        <v>502</v>
      </c>
      <c r="F34">
        <f>'6pf'!C222+'6pf'!C223+'6pf'!C224</f>
        <v>1756</v>
      </c>
      <c r="G34" s="1" t="str">
        <f t="shared" si="0"/>
        <v>+</v>
      </c>
      <c r="I34" t="s">
        <v>501</v>
      </c>
      <c r="J34" s="72">
        <f>'6pf'!H221</f>
        <v>8374.7000000000007</v>
      </c>
      <c r="K34" t="s">
        <v>446</v>
      </c>
      <c r="L34" t="s">
        <v>502</v>
      </c>
      <c r="M34" s="72">
        <f>'6pf'!H222+'6pf'!H223+'6pf'!H224</f>
        <v>8374.6999999999989</v>
      </c>
      <c r="N34" s="1" t="str">
        <f t="shared" si="1"/>
        <v>+</v>
      </c>
    </row>
    <row r="35" spans="2:14" x14ac:dyDescent="0.2">
      <c r="B35" t="s">
        <v>501</v>
      </c>
      <c r="C35">
        <f>'6pf'!C221</f>
        <v>1756</v>
      </c>
      <c r="D35" t="s">
        <v>446</v>
      </c>
      <c r="E35" t="s">
        <v>503</v>
      </c>
      <c r="F35">
        <f>'6pf'!C225+'6pf'!C232</f>
        <v>1756</v>
      </c>
      <c r="G35" s="1" t="str">
        <f t="shared" si="0"/>
        <v>+</v>
      </c>
      <c r="I35" t="s">
        <v>501</v>
      </c>
      <c r="J35" s="72">
        <f>'6pf'!H221</f>
        <v>8374.7000000000007</v>
      </c>
      <c r="K35" t="s">
        <v>446</v>
      </c>
      <c r="L35" t="s">
        <v>503</v>
      </c>
      <c r="M35" s="72">
        <f>'6pf'!H225+'6pf'!H232</f>
        <v>8374.7000000000007</v>
      </c>
      <c r="N35" s="1" t="str">
        <f t="shared" si="1"/>
        <v>+</v>
      </c>
    </row>
    <row r="36" spans="2:14" x14ac:dyDescent="0.2">
      <c r="B36" t="s">
        <v>504</v>
      </c>
      <c r="C36">
        <f>'6pf'!C225</f>
        <v>1382</v>
      </c>
      <c r="D36" t="s">
        <v>446</v>
      </c>
      <c r="E36" t="s">
        <v>505</v>
      </c>
      <c r="F36">
        <f>'6pf'!C226+'6pf'!C228+'6pf'!C230</f>
        <v>1382</v>
      </c>
      <c r="G36" s="1" t="str">
        <f t="shared" si="0"/>
        <v>+</v>
      </c>
      <c r="I36" t="s">
        <v>504</v>
      </c>
      <c r="J36" s="72">
        <f>'6pf'!H225</f>
        <v>7589.7</v>
      </c>
      <c r="K36" t="s">
        <v>446</v>
      </c>
      <c r="L36" t="s">
        <v>505</v>
      </c>
      <c r="M36" s="72">
        <f>'6pf'!H226+'6pf'!H228+'6pf'!H230</f>
        <v>7589.7</v>
      </c>
      <c r="N36" s="1" t="str">
        <f t="shared" si="1"/>
        <v>+</v>
      </c>
    </row>
    <row r="37" spans="2:14" x14ac:dyDescent="0.2">
      <c r="B37" t="s">
        <v>506</v>
      </c>
      <c r="C37">
        <f>'6pf'!C232</f>
        <v>374</v>
      </c>
      <c r="D37" t="s">
        <v>446</v>
      </c>
      <c r="E37" t="s">
        <v>507</v>
      </c>
      <c r="F37">
        <f>'6pf'!C233+'6pf'!C235+'6pf'!C237</f>
        <v>374</v>
      </c>
      <c r="G37" s="1" t="str">
        <f t="shared" si="0"/>
        <v>+</v>
      </c>
      <c r="I37" t="s">
        <v>506</v>
      </c>
      <c r="J37" s="72">
        <f>'6pf'!H232</f>
        <v>785</v>
      </c>
      <c r="K37" t="s">
        <v>446</v>
      </c>
      <c r="L37" t="s">
        <v>507</v>
      </c>
      <c r="M37" s="72">
        <f>'6pf'!H233+'6pf'!H235+'6pf'!H237</f>
        <v>785</v>
      </c>
      <c r="N37" s="1" t="str">
        <f t="shared" si="1"/>
        <v>+</v>
      </c>
    </row>
    <row r="38" spans="2:14" x14ac:dyDescent="0.2">
      <c r="B38" t="s">
        <v>508</v>
      </c>
      <c r="C38">
        <f>'6pf'!C247</f>
        <v>41</v>
      </c>
      <c r="D38" t="s">
        <v>446</v>
      </c>
      <c r="E38" t="s">
        <v>509</v>
      </c>
      <c r="F38">
        <f>'6pf'!C248+'6pf'!C249+'6pf'!C250</f>
        <v>41</v>
      </c>
      <c r="G38" s="1" t="str">
        <f t="shared" si="0"/>
        <v>+</v>
      </c>
      <c r="I38" t="s">
        <v>508</v>
      </c>
      <c r="J38" s="72">
        <f>'6pf'!H247</f>
        <v>134.19999999999999</v>
      </c>
      <c r="K38" t="s">
        <v>446</v>
      </c>
      <c r="L38" t="s">
        <v>509</v>
      </c>
      <c r="M38" s="72">
        <f>'6pf'!H248+'6pf'!H249+'6pf'!H250</f>
        <v>134.19999999999999</v>
      </c>
      <c r="N38" s="1" t="str">
        <f t="shared" si="1"/>
        <v>+</v>
      </c>
    </row>
    <row r="39" spans="2:14" x14ac:dyDescent="0.2">
      <c r="B39" t="s">
        <v>510</v>
      </c>
      <c r="C39">
        <f>'6pf'!C254</f>
        <v>1170</v>
      </c>
      <c r="D39" t="s">
        <v>446</v>
      </c>
      <c r="E39" t="s">
        <v>511</v>
      </c>
      <c r="F39">
        <f>'6pf'!C255+'6pf'!C256+'6pf'!C257</f>
        <v>1170</v>
      </c>
      <c r="G39" s="1" t="str">
        <f t="shared" si="0"/>
        <v>+</v>
      </c>
      <c r="I39" t="s">
        <v>510</v>
      </c>
      <c r="J39" s="72">
        <f>'6pf'!H254</f>
        <v>4248.7</v>
      </c>
      <c r="K39" t="s">
        <v>446</v>
      </c>
      <c r="L39" t="s">
        <v>511</v>
      </c>
      <c r="M39" s="72">
        <f>'6pf'!H255+'6pf'!H256+'6pf'!H257</f>
        <v>4248.7</v>
      </c>
      <c r="N39" s="1" t="str">
        <f t="shared" si="1"/>
        <v>+</v>
      </c>
    </row>
    <row r="40" spans="2:14" x14ac:dyDescent="0.2">
      <c r="B40" t="s">
        <v>512</v>
      </c>
      <c r="C40">
        <f>'6pf'!C262</f>
        <v>3408</v>
      </c>
      <c r="D40" t="s">
        <v>446</v>
      </c>
      <c r="E40" t="s">
        <v>513</v>
      </c>
      <c r="F40">
        <f>'6pf'!C263+'6pf'!C264+'6pf'!C270</f>
        <v>3408</v>
      </c>
      <c r="G40" s="1" t="str">
        <f t="shared" si="0"/>
        <v>+</v>
      </c>
      <c r="I40" t="s">
        <v>512</v>
      </c>
      <c r="J40" s="72">
        <f>'6pf'!H262</f>
        <v>11590.3</v>
      </c>
      <c r="K40" t="s">
        <v>446</v>
      </c>
      <c r="L40" t="s">
        <v>513</v>
      </c>
      <c r="M40" s="72">
        <f>'6pf'!H263+'6pf'!H264+'6pf'!H270</f>
        <v>11590.3</v>
      </c>
      <c r="N40" s="1" t="str">
        <f t="shared" si="1"/>
        <v>+</v>
      </c>
    </row>
    <row r="41" spans="2:14" x14ac:dyDescent="0.2">
      <c r="B41" t="s">
        <v>514</v>
      </c>
      <c r="C41">
        <f>'6pf'!C264</f>
        <v>700</v>
      </c>
      <c r="D41" t="s">
        <v>446</v>
      </c>
      <c r="E41" t="s">
        <v>515</v>
      </c>
      <c r="F41">
        <f>'6pf'!C265+'6pf'!C266+'6pf'!C267</f>
        <v>700</v>
      </c>
      <c r="G41" s="1" t="str">
        <f t="shared" si="0"/>
        <v>+</v>
      </c>
      <c r="I41" t="s">
        <v>514</v>
      </c>
      <c r="J41" s="72">
        <f>'6pf'!H264</f>
        <v>2482.3000000000002</v>
      </c>
      <c r="K41" t="s">
        <v>446</v>
      </c>
      <c r="L41" t="s">
        <v>515</v>
      </c>
      <c r="M41" s="72">
        <f>'6pf'!H265+'6pf'!H266+'6pf'!H267</f>
        <v>2482.3000000000002</v>
      </c>
      <c r="N41" s="1" t="str">
        <f t="shared" si="1"/>
        <v>+</v>
      </c>
    </row>
    <row r="42" spans="2:14" x14ac:dyDescent="0.2">
      <c r="B42" t="s">
        <v>514</v>
      </c>
      <c r="C42">
        <f>'6pf'!C264</f>
        <v>700</v>
      </c>
      <c r="D42" t="s">
        <v>446</v>
      </c>
      <c r="E42" t="s">
        <v>516</v>
      </c>
      <c r="F42">
        <f>'6pf'!C268+'6pf'!C269</f>
        <v>700</v>
      </c>
      <c r="G42" s="1" t="str">
        <f t="shared" si="0"/>
        <v>+</v>
      </c>
      <c r="I42" t="s">
        <v>514</v>
      </c>
      <c r="J42" s="72">
        <f>'6pf'!H264</f>
        <v>2482.3000000000002</v>
      </c>
      <c r="K42" t="s">
        <v>446</v>
      </c>
      <c r="L42" t="s">
        <v>516</v>
      </c>
      <c r="M42" s="72">
        <f>'6pf'!H268+'6pf'!H269</f>
        <v>2482.3000000000002</v>
      </c>
      <c r="N42" s="1" t="str">
        <f t="shared" si="1"/>
        <v>+</v>
      </c>
    </row>
    <row r="43" spans="2:14" x14ac:dyDescent="0.2">
      <c r="B43" t="s">
        <v>517</v>
      </c>
      <c r="C43">
        <f>'6pf'!C272</f>
        <v>26</v>
      </c>
      <c r="D43" t="s">
        <v>446</v>
      </c>
      <c r="E43" t="s">
        <v>518</v>
      </c>
      <c r="F43">
        <f>'6pf'!C273+'6pf'!C274+'6pf'!C279</f>
        <v>26</v>
      </c>
      <c r="G43" s="1" t="str">
        <f t="shared" si="0"/>
        <v>+</v>
      </c>
      <c r="I43" t="s">
        <v>517</v>
      </c>
      <c r="J43" s="72">
        <f>'6pf'!H272</f>
        <v>391.3</v>
      </c>
      <c r="K43" t="s">
        <v>446</v>
      </c>
      <c r="L43" t="s">
        <v>518</v>
      </c>
      <c r="M43" s="72">
        <f>'6pf'!H273+'6pf'!H274+'6pf'!H279</f>
        <v>391.3</v>
      </c>
      <c r="N43" s="1" t="str">
        <f t="shared" si="1"/>
        <v>+</v>
      </c>
    </row>
    <row r="44" spans="2:14" x14ac:dyDescent="0.2">
      <c r="B44" t="s">
        <v>519</v>
      </c>
      <c r="C44">
        <f>'6pf'!C274</f>
        <v>0</v>
      </c>
      <c r="D44" t="s">
        <v>446</v>
      </c>
      <c r="E44" t="s">
        <v>520</v>
      </c>
      <c r="F44">
        <f>SUM('6pf'!C275:C276)</f>
        <v>0</v>
      </c>
      <c r="G44" s="1" t="str">
        <f t="shared" si="0"/>
        <v>+</v>
      </c>
      <c r="I44" t="s">
        <v>519</v>
      </c>
      <c r="J44" s="72">
        <f>'6pf'!H274</f>
        <v>0</v>
      </c>
      <c r="K44" t="s">
        <v>446</v>
      </c>
      <c r="L44" t="s">
        <v>520</v>
      </c>
      <c r="M44" s="72">
        <f>SUM('6pf'!H275:H276)</f>
        <v>0</v>
      </c>
      <c r="N44" s="1" t="str">
        <f t="shared" si="1"/>
        <v>+</v>
      </c>
    </row>
    <row r="45" spans="2:14" x14ac:dyDescent="0.2">
      <c r="B45" t="s">
        <v>519</v>
      </c>
      <c r="C45">
        <f>'6pf'!C274</f>
        <v>0</v>
      </c>
      <c r="D45" t="s">
        <v>446</v>
      </c>
      <c r="E45" t="s">
        <v>521</v>
      </c>
      <c r="F45">
        <f>SUM('6pf'!C277:C278)</f>
        <v>0</v>
      </c>
      <c r="G45" s="1" t="str">
        <f t="shared" si="0"/>
        <v>+</v>
      </c>
      <c r="I45" t="s">
        <v>519</v>
      </c>
      <c r="J45" s="72">
        <f>'6pf'!H274</f>
        <v>0</v>
      </c>
      <c r="K45" t="s">
        <v>446</v>
      </c>
      <c r="L45" t="s">
        <v>521</v>
      </c>
      <c r="M45" s="72">
        <f>SUM('6pf'!H277:H278)</f>
        <v>0</v>
      </c>
      <c r="N45" s="1" t="str">
        <f t="shared" si="1"/>
        <v>+</v>
      </c>
    </row>
    <row r="46" spans="2:14" x14ac:dyDescent="0.2">
      <c r="B46" t="s">
        <v>522</v>
      </c>
      <c r="C46">
        <f>'6pf'!C285</f>
        <v>44</v>
      </c>
      <c r="D46" t="s">
        <v>446</v>
      </c>
      <c r="E46" t="s">
        <v>523</v>
      </c>
      <c r="F46">
        <f>'6pf'!C286+'6pf'!C287+'6pf'!C292</f>
        <v>44</v>
      </c>
      <c r="G46" s="1" t="str">
        <f t="shared" si="0"/>
        <v>+</v>
      </c>
      <c r="I46" t="s">
        <v>522</v>
      </c>
      <c r="J46" s="72">
        <f>'6pf'!H285</f>
        <v>358</v>
      </c>
      <c r="K46" t="s">
        <v>446</v>
      </c>
      <c r="L46" t="s">
        <v>523</v>
      </c>
      <c r="M46" s="72">
        <f>'6pf'!H286+'6pf'!H287+'6pf'!H292</f>
        <v>358</v>
      </c>
      <c r="N46" s="1" t="str">
        <f t="shared" si="1"/>
        <v>+</v>
      </c>
    </row>
    <row r="47" spans="2:14" x14ac:dyDescent="0.2">
      <c r="B47" t="s">
        <v>524</v>
      </c>
      <c r="C47">
        <f>'6pf'!C287</f>
        <v>3</v>
      </c>
      <c r="D47" t="s">
        <v>446</v>
      </c>
      <c r="E47" t="s">
        <v>525</v>
      </c>
      <c r="F47">
        <f>'6pf'!C288+'6pf'!C289</f>
        <v>3</v>
      </c>
      <c r="G47" s="1" t="str">
        <f t="shared" si="0"/>
        <v>+</v>
      </c>
      <c r="I47" t="s">
        <v>524</v>
      </c>
      <c r="J47" s="72">
        <f>'6pf'!H287</f>
        <v>22.1</v>
      </c>
      <c r="K47" t="s">
        <v>446</v>
      </c>
      <c r="L47" t="s">
        <v>525</v>
      </c>
      <c r="M47" s="72">
        <f>'6pf'!H288+'6pf'!H289</f>
        <v>22.1</v>
      </c>
      <c r="N47" s="1" t="str">
        <f t="shared" si="1"/>
        <v>+</v>
      </c>
    </row>
    <row r="48" spans="2:14" x14ac:dyDescent="0.2">
      <c r="B48" t="s">
        <v>524</v>
      </c>
      <c r="C48">
        <f>'6pf'!C287</f>
        <v>3</v>
      </c>
      <c r="D48" t="s">
        <v>446</v>
      </c>
      <c r="E48" t="s">
        <v>526</v>
      </c>
      <c r="F48">
        <f>'6pf'!C290+'6pf'!C291</f>
        <v>3</v>
      </c>
      <c r="G48" s="1" t="str">
        <f t="shared" si="0"/>
        <v>+</v>
      </c>
      <c r="I48" t="s">
        <v>524</v>
      </c>
      <c r="J48" s="72">
        <f>'6pf'!H287</f>
        <v>22.1</v>
      </c>
      <c r="K48" t="s">
        <v>446</v>
      </c>
      <c r="L48" t="s">
        <v>526</v>
      </c>
      <c r="M48" s="72">
        <f>'6pf'!H290+'6pf'!H291</f>
        <v>22.1</v>
      </c>
      <c r="N48" s="1" t="str">
        <f t="shared" si="1"/>
        <v>+</v>
      </c>
    </row>
    <row r="49" spans="2:14" x14ac:dyDescent="0.2">
      <c r="B49" t="s">
        <v>527</v>
      </c>
      <c r="C49">
        <f>'6pf'!C294</f>
        <v>112</v>
      </c>
      <c r="D49" t="s">
        <v>446</v>
      </c>
      <c r="E49" t="s">
        <v>528</v>
      </c>
      <c r="F49">
        <f>'6pf'!C295+'6pf'!C296+'6pf'!C301</f>
        <v>112</v>
      </c>
      <c r="G49" s="1" t="str">
        <f t="shared" si="0"/>
        <v>+</v>
      </c>
      <c r="I49" t="s">
        <v>527</v>
      </c>
      <c r="J49" s="72">
        <f>'6pf'!H294</f>
        <v>428.7</v>
      </c>
      <c r="K49" t="s">
        <v>446</v>
      </c>
      <c r="L49" t="s">
        <v>528</v>
      </c>
      <c r="M49" s="72">
        <f>'6pf'!H295+'6pf'!H296+'6pf'!H301</f>
        <v>428.7</v>
      </c>
      <c r="N49" s="1" t="str">
        <f t="shared" si="1"/>
        <v>+</v>
      </c>
    </row>
    <row r="50" spans="2:14" x14ac:dyDescent="0.2">
      <c r="B50" t="s">
        <v>529</v>
      </c>
      <c r="C50">
        <f>'6pf'!C296</f>
        <v>5</v>
      </c>
      <c r="D50" t="s">
        <v>446</v>
      </c>
      <c r="E50" t="s">
        <v>530</v>
      </c>
      <c r="F50">
        <f>'6pf'!C297+'6pf'!C298</f>
        <v>5</v>
      </c>
      <c r="G50" s="1" t="str">
        <f t="shared" si="0"/>
        <v>+</v>
      </c>
      <c r="I50" t="s">
        <v>529</v>
      </c>
      <c r="J50" s="72">
        <f>'6pf'!H296</f>
        <v>19.7</v>
      </c>
      <c r="K50" t="s">
        <v>446</v>
      </c>
      <c r="L50" t="s">
        <v>530</v>
      </c>
      <c r="M50" s="72">
        <f>'6pf'!H297+'6pf'!H298</f>
        <v>19.7</v>
      </c>
      <c r="N50" s="1" t="str">
        <f t="shared" si="1"/>
        <v>+</v>
      </c>
    </row>
    <row r="51" spans="2:14" x14ac:dyDescent="0.2">
      <c r="B51" t="s">
        <v>529</v>
      </c>
      <c r="C51">
        <f>'6pf'!C296</f>
        <v>5</v>
      </c>
      <c r="D51" t="s">
        <v>446</v>
      </c>
      <c r="E51" t="s">
        <v>531</v>
      </c>
      <c r="F51">
        <f>'6pf'!C299+'6pf'!C300</f>
        <v>5</v>
      </c>
      <c r="G51" s="1" t="str">
        <f t="shared" si="0"/>
        <v>+</v>
      </c>
      <c r="I51" t="s">
        <v>529</v>
      </c>
      <c r="J51" s="72">
        <f>'6pf'!H296</f>
        <v>19.7</v>
      </c>
      <c r="K51" t="s">
        <v>446</v>
      </c>
      <c r="L51" t="s">
        <v>531</v>
      </c>
      <c r="M51" s="72">
        <f>'6pf'!H299+'6pf'!H300</f>
        <v>19.7</v>
      </c>
      <c r="N51" s="1" t="str">
        <f t="shared" si="1"/>
        <v>+</v>
      </c>
    </row>
    <row r="52" spans="2:14" x14ac:dyDescent="0.2">
      <c r="B52" t="s">
        <v>532</v>
      </c>
      <c r="C52">
        <f>'6pf'!C303</f>
        <v>895</v>
      </c>
      <c r="D52" t="s">
        <v>446</v>
      </c>
      <c r="E52" t="s">
        <v>533</v>
      </c>
      <c r="F52">
        <f>'6pf'!C304+'6pf'!C305+'6pf'!C310</f>
        <v>895</v>
      </c>
      <c r="G52" s="1" t="str">
        <f t="shared" si="0"/>
        <v>+</v>
      </c>
      <c r="I52" t="s">
        <v>532</v>
      </c>
      <c r="J52" s="72">
        <f>'6pf'!H303</f>
        <v>2812.4</v>
      </c>
      <c r="K52" t="s">
        <v>446</v>
      </c>
      <c r="L52" t="s">
        <v>533</v>
      </c>
      <c r="M52" s="72">
        <f>'6pf'!H304+'6pf'!H305+'6pf'!H310</f>
        <v>2812.3999999999996</v>
      </c>
      <c r="N52" s="1" t="str">
        <f t="shared" si="1"/>
        <v>+</v>
      </c>
    </row>
    <row r="53" spans="2:14" x14ac:dyDescent="0.2">
      <c r="B53" t="s">
        <v>534</v>
      </c>
      <c r="C53">
        <f>'6pf'!C305</f>
        <v>125</v>
      </c>
      <c r="D53" t="s">
        <v>446</v>
      </c>
      <c r="E53" t="s">
        <v>535</v>
      </c>
      <c r="F53">
        <f>'6pf'!C306+'6pf'!C307</f>
        <v>125</v>
      </c>
      <c r="G53" s="1" t="str">
        <f t="shared" si="0"/>
        <v>+</v>
      </c>
      <c r="I53" t="s">
        <v>534</v>
      </c>
      <c r="J53" s="72">
        <f>'6pf'!H305</f>
        <v>406.2</v>
      </c>
      <c r="K53" t="s">
        <v>446</v>
      </c>
      <c r="L53" t="s">
        <v>535</v>
      </c>
      <c r="M53" s="72">
        <f>'6pf'!H306+'6pf'!H307</f>
        <v>406.2</v>
      </c>
      <c r="N53" s="1" t="str">
        <f t="shared" si="1"/>
        <v>+</v>
      </c>
    </row>
    <row r="54" spans="2:14" x14ac:dyDescent="0.2">
      <c r="B54" t="s">
        <v>534</v>
      </c>
      <c r="C54">
        <f>'6pf'!C305</f>
        <v>125</v>
      </c>
      <c r="D54" t="s">
        <v>446</v>
      </c>
      <c r="E54" t="s">
        <v>536</v>
      </c>
      <c r="F54">
        <f>'6pf'!C308+'6pf'!C309</f>
        <v>125</v>
      </c>
      <c r="G54" s="1" t="str">
        <f t="shared" si="0"/>
        <v>+</v>
      </c>
      <c r="I54" t="s">
        <v>534</v>
      </c>
      <c r="J54" s="72">
        <f>'6pf'!H305</f>
        <v>406.2</v>
      </c>
      <c r="K54" t="s">
        <v>446</v>
      </c>
      <c r="L54" t="s">
        <v>536</v>
      </c>
      <c r="M54" s="72">
        <f>'6pf'!H308+'6pf'!H309</f>
        <v>406.2</v>
      </c>
      <c r="N54" s="1" t="str">
        <f t="shared" si="1"/>
        <v>+</v>
      </c>
    </row>
    <row r="55" spans="2:14" x14ac:dyDescent="0.2">
      <c r="B55" t="s">
        <v>537</v>
      </c>
      <c r="C55">
        <f>'6pf'!C313</f>
        <v>61</v>
      </c>
      <c r="D55" t="s">
        <v>446</v>
      </c>
      <c r="E55" t="s">
        <v>538</v>
      </c>
      <c r="F55">
        <f>'6pf'!C314+'6pf'!C315+'6pf'!C320</f>
        <v>61</v>
      </c>
      <c r="G55" s="1" t="str">
        <f t="shared" si="0"/>
        <v>+</v>
      </c>
      <c r="I55" t="s">
        <v>537</v>
      </c>
      <c r="J55" s="72">
        <f>'6pf'!H313</f>
        <v>286.7</v>
      </c>
      <c r="K55" t="s">
        <v>446</v>
      </c>
      <c r="L55" t="s">
        <v>538</v>
      </c>
      <c r="M55" s="72">
        <f>'6pf'!H314+'6pf'!H315+'6pf'!H320</f>
        <v>286.7</v>
      </c>
      <c r="N55" s="1" t="str">
        <f t="shared" si="1"/>
        <v>+</v>
      </c>
    </row>
    <row r="56" spans="2:14" x14ac:dyDescent="0.2">
      <c r="B56" t="s">
        <v>539</v>
      </c>
      <c r="C56">
        <f>'6pf'!C315</f>
        <v>26</v>
      </c>
      <c r="D56" t="s">
        <v>446</v>
      </c>
      <c r="E56" t="s">
        <v>540</v>
      </c>
      <c r="F56">
        <f>'6pf'!C316+'6pf'!C317</f>
        <v>26</v>
      </c>
      <c r="G56" s="1" t="str">
        <f t="shared" si="0"/>
        <v>+</v>
      </c>
      <c r="I56" t="s">
        <v>539</v>
      </c>
      <c r="J56" s="72">
        <f>'6pf'!H315</f>
        <v>121</v>
      </c>
      <c r="K56" t="s">
        <v>446</v>
      </c>
      <c r="L56" t="s">
        <v>540</v>
      </c>
      <c r="M56" s="72">
        <f>'6pf'!H316+'6pf'!H317</f>
        <v>121</v>
      </c>
      <c r="N56" s="1" t="str">
        <f t="shared" si="1"/>
        <v>+</v>
      </c>
    </row>
    <row r="57" spans="2:14" x14ac:dyDescent="0.2">
      <c r="B57" t="s">
        <v>539</v>
      </c>
      <c r="C57">
        <f>'6pf'!C315</f>
        <v>26</v>
      </c>
      <c r="D57" t="s">
        <v>446</v>
      </c>
      <c r="E57" t="s">
        <v>541</v>
      </c>
      <c r="F57">
        <f>'6pf'!C318+'6pf'!C319</f>
        <v>26</v>
      </c>
      <c r="G57" s="1" t="str">
        <f t="shared" si="0"/>
        <v>+</v>
      </c>
      <c r="I57" t="s">
        <v>539</v>
      </c>
      <c r="J57" s="72">
        <f>'6pf'!H315</f>
        <v>121</v>
      </c>
      <c r="K57" t="s">
        <v>446</v>
      </c>
      <c r="L57" t="s">
        <v>541</v>
      </c>
      <c r="M57" s="72">
        <f>'6pf'!H318+'6pf'!H319</f>
        <v>121</v>
      </c>
      <c r="N57" s="1" t="str">
        <f t="shared" si="1"/>
        <v>+</v>
      </c>
    </row>
    <row r="58" spans="2:14" x14ac:dyDescent="0.2">
      <c r="B58" t="s">
        <v>542</v>
      </c>
      <c r="C58">
        <f>'6pf'!C322</f>
        <v>792</v>
      </c>
      <c r="D58" t="s">
        <v>446</v>
      </c>
      <c r="E58" t="s">
        <v>543</v>
      </c>
      <c r="F58">
        <f>'6pf'!C323+'6pf'!C324+'6pf'!C330</f>
        <v>792</v>
      </c>
      <c r="G58" s="1" t="str">
        <f t="shared" si="0"/>
        <v>+</v>
      </c>
      <c r="I58" t="s">
        <v>542</v>
      </c>
      <c r="J58" s="72">
        <f>'6pf'!H322</f>
        <v>2503.1</v>
      </c>
      <c r="K58" t="s">
        <v>446</v>
      </c>
      <c r="L58" t="s">
        <v>543</v>
      </c>
      <c r="M58" s="72">
        <f>'6pf'!H323+'6pf'!H324+'6pf'!H330</f>
        <v>2503.1</v>
      </c>
      <c r="N58" s="1" t="str">
        <f t="shared" si="1"/>
        <v>+</v>
      </c>
    </row>
    <row r="59" spans="2:14" x14ac:dyDescent="0.2">
      <c r="B59" t="s">
        <v>544</v>
      </c>
      <c r="C59">
        <f>'6pf'!C324</f>
        <v>28</v>
      </c>
      <c r="D59" t="s">
        <v>446</v>
      </c>
      <c r="E59" t="s">
        <v>545</v>
      </c>
      <c r="F59">
        <f>SUM('6pf'!C325:C327)</f>
        <v>28</v>
      </c>
      <c r="G59" s="1" t="str">
        <f t="shared" si="0"/>
        <v>+</v>
      </c>
      <c r="I59" t="s">
        <v>544</v>
      </c>
      <c r="J59" s="72">
        <f>'6pf'!H324</f>
        <v>97.5</v>
      </c>
      <c r="K59" t="s">
        <v>446</v>
      </c>
      <c r="L59" t="s">
        <v>545</v>
      </c>
      <c r="M59" s="72">
        <f>SUM('6pf'!H325:H327)</f>
        <v>97.5</v>
      </c>
      <c r="N59" s="1" t="str">
        <f t="shared" si="1"/>
        <v>+</v>
      </c>
    </row>
    <row r="60" spans="2:14" x14ac:dyDescent="0.2">
      <c r="B60" t="s">
        <v>544</v>
      </c>
      <c r="C60">
        <f>'6pf'!C324</f>
        <v>28</v>
      </c>
      <c r="D60" t="s">
        <v>446</v>
      </c>
      <c r="E60" t="s">
        <v>546</v>
      </c>
      <c r="F60">
        <f>'6pf'!C328+'6pf'!C329</f>
        <v>28</v>
      </c>
      <c r="G60" s="1" t="str">
        <f t="shared" si="0"/>
        <v>+</v>
      </c>
      <c r="I60" t="s">
        <v>544</v>
      </c>
      <c r="J60" s="72">
        <f>'6pf'!H324</f>
        <v>97.5</v>
      </c>
      <c r="K60" t="s">
        <v>446</v>
      </c>
      <c r="L60" t="s">
        <v>546</v>
      </c>
      <c r="M60" s="72">
        <f>'6pf'!H328+'6pf'!H329</f>
        <v>97.5</v>
      </c>
      <c r="N60" s="1" t="str">
        <f t="shared" si="1"/>
        <v>+</v>
      </c>
    </row>
    <row r="61" spans="2:14" x14ac:dyDescent="0.2">
      <c r="B61" t="s">
        <v>547</v>
      </c>
      <c r="C61">
        <f>'6pf'!C332</f>
        <v>409</v>
      </c>
      <c r="D61" t="s">
        <v>446</v>
      </c>
      <c r="E61" t="s">
        <v>548</v>
      </c>
      <c r="F61">
        <f>'6pf'!C333+'6pf'!C334+'6pf'!C339</f>
        <v>409</v>
      </c>
      <c r="G61" s="1" t="str">
        <f t="shared" si="0"/>
        <v>+</v>
      </c>
      <c r="I61" t="s">
        <v>547</v>
      </c>
      <c r="J61" s="72">
        <f>'6pf'!H332</f>
        <v>3944.2</v>
      </c>
      <c r="K61" t="s">
        <v>446</v>
      </c>
      <c r="L61" t="s">
        <v>548</v>
      </c>
      <c r="M61" s="72">
        <f>'6pf'!H333+'6pf'!H334+'6pf'!H339</f>
        <v>3944.2</v>
      </c>
      <c r="N61" s="1" t="str">
        <f t="shared" si="1"/>
        <v>+</v>
      </c>
    </row>
    <row r="62" spans="2:14" x14ac:dyDescent="0.2">
      <c r="B62" t="s">
        <v>549</v>
      </c>
      <c r="C62">
        <f>'6pf'!C334</f>
        <v>16</v>
      </c>
      <c r="D62" t="s">
        <v>446</v>
      </c>
      <c r="E62" t="s">
        <v>550</v>
      </c>
      <c r="F62">
        <f>'6pf'!C335+'6pf'!C336</f>
        <v>16</v>
      </c>
      <c r="G62" s="1" t="str">
        <f t="shared" si="0"/>
        <v>+</v>
      </c>
      <c r="I62" t="s">
        <v>549</v>
      </c>
      <c r="J62" s="72">
        <f>'6pf'!H334</f>
        <v>138.19999999999999</v>
      </c>
      <c r="K62" t="s">
        <v>446</v>
      </c>
      <c r="L62" t="s">
        <v>550</v>
      </c>
      <c r="M62" s="72">
        <f>'6pf'!H335+'6pf'!H336</f>
        <v>138.20000000000002</v>
      </c>
      <c r="N62" s="1" t="str">
        <f t="shared" si="1"/>
        <v>+</v>
      </c>
    </row>
    <row r="63" spans="2:14" x14ac:dyDescent="0.2">
      <c r="B63" t="s">
        <v>549</v>
      </c>
      <c r="C63">
        <f>'6pf'!C334</f>
        <v>16</v>
      </c>
      <c r="D63" t="s">
        <v>446</v>
      </c>
      <c r="E63" t="s">
        <v>551</v>
      </c>
      <c r="F63">
        <f>'6pf'!C337+'6pf'!C338</f>
        <v>16</v>
      </c>
      <c r="G63" s="1" t="str">
        <f t="shared" si="0"/>
        <v>+</v>
      </c>
      <c r="I63" t="s">
        <v>549</v>
      </c>
      <c r="J63" s="72">
        <f>'6pf'!H334</f>
        <v>138.19999999999999</v>
      </c>
      <c r="K63" t="s">
        <v>446</v>
      </c>
      <c r="L63" t="s">
        <v>551</v>
      </c>
      <c r="M63" s="72">
        <f>'6pf'!H337+'6pf'!H338</f>
        <v>138.19999999999999</v>
      </c>
      <c r="N63" s="1" t="str">
        <f t="shared" si="1"/>
        <v>+</v>
      </c>
    </row>
    <row r="64" spans="2:14" x14ac:dyDescent="0.2">
      <c r="B64" t="s">
        <v>552</v>
      </c>
      <c r="C64">
        <f>'6pf'!C341</f>
        <v>206</v>
      </c>
      <c r="D64" t="s">
        <v>446</v>
      </c>
      <c r="E64" t="s">
        <v>553</v>
      </c>
      <c r="F64">
        <f>SUM('6pf'!C342:C344)</f>
        <v>206</v>
      </c>
      <c r="G64" s="1" t="str">
        <f t="shared" si="0"/>
        <v>+</v>
      </c>
      <c r="I64" t="s">
        <v>552</v>
      </c>
      <c r="J64" s="72">
        <f>'6pf'!H341</f>
        <v>5592.6</v>
      </c>
      <c r="K64" t="s">
        <v>446</v>
      </c>
      <c r="L64" t="s">
        <v>553</v>
      </c>
      <c r="M64" s="72">
        <f>SUM('6pf'!H342:H344)</f>
        <v>5592.6</v>
      </c>
      <c r="N64" s="1" t="str">
        <f t="shared" si="1"/>
        <v>+</v>
      </c>
    </row>
    <row r="65" spans="2:14" x14ac:dyDescent="0.2">
      <c r="B65" t="s">
        <v>554</v>
      </c>
      <c r="C65">
        <f>'6pf'!C348</f>
        <v>0</v>
      </c>
      <c r="D65" t="s">
        <v>446</v>
      </c>
      <c r="E65" t="s">
        <v>555</v>
      </c>
      <c r="F65">
        <f>'6pf'!C349+'6pf'!C350+'6pf'!C356</f>
        <v>0</v>
      </c>
      <c r="G65" s="1" t="str">
        <f t="shared" si="0"/>
        <v>+</v>
      </c>
      <c r="I65" t="s">
        <v>554</v>
      </c>
      <c r="J65" s="72">
        <f>'6pf'!H348</f>
        <v>0</v>
      </c>
      <c r="K65" t="s">
        <v>446</v>
      </c>
      <c r="L65" t="s">
        <v>555</v>
      </c>
      <c r="M65" s="72">
        <f>'6pf'!H349+'6pf'!H350+'6pf'!H356</f>
        <v>0</v>
      </c>
      <c r="N65" s="1" t="str">
        <f t="shared" si="1"/>
        <v>+</v>
      </c>
    </row>
    <row r="66" spans="2:14" x14ac:dyDescent="0.2">
      <c r="B66" t="s">
        <v>556</v>
      </c>
      <c r="C66">
        <f>'6pf'!C350</f>
        <v>0</v>
      </c>
      <c r="D66" t="s">
        <v>446</v>
      </c>
      <c r="E66" t="s">
        <v>557</v>
      </c>
      <c r="F66">
        <f>'6pf'!C351+'6pf'!C352</f>
        <v>0</v>
      </c>
      <c r="G66" s="1" t="str">
        <f t="shared" si="0"/>
        <v>+</v>
      </c>
      <c r="I66" t="s">
        <v>556</v>
      </c>
      <c r="J66" s="72">
        <f>'6pf'!H350</f>
        <v>0</v>
      </c>
      <c r="K66" t="s">
        <v>446</v>
      </c>
      <c r="L66" t="s">
        <v>557</v>
      </c>
      <c r="M66" s="72">
        <f>'6pf'!H351+'6pf'!H352</f>
        <v>0</v>
      </c>
      <c r="N66" s="1" t="str">
        <f t="shared" si="1"/>
        <v>+</v>
      </c>
    </row>
    <row r="67" spans="2:14" x14ac:dyDescent="0.2">
      <c r="B67" t="s">
        <v>556</v>
      </c>
      <c r="C67">
        <f>'6pf'!C350</f>
        <v>0</v>
      </c>
      <c r="D67" t="s">
        <v>446</v>
      </c>
      <c r="E67" t="s">
        <v>558</v>
      </c>
      <c r="F67">
        <f>'6pf'!C354+'6pf'!C355</f>
        <v>0</v>
      </c>
      <c r="G67" s="1" t="str">
        <f t="shared" si="0"/>
        <v>+</v>
      </c>
      <c r="I67" t="s">
        <v>556</v>
      </c>
      <c r="J67" s="72">
        <f>'6pf'!H350</f>
        <v>0</v>
      </c>
      <c r="K67" t="s">
        <v>446</v>
      </c>
      <c r="L67" t="s">
        <v>558</v>
      </c>
      <c r="M67" s="72">
        <f>'6pf'!H354+'6pf'!H355</f>
        <v>0</v>
      </c>
      <c r="N67" s="1" t="str">
        <f t="shared" si="1"/>
        <v>+</v>
      </c>
    </row>
    <row r="68" spans="2:14" x14ac:dyDescent="0.2">
      <c r="B68" t="s">
        <v>559</v>
      </c>
      <c r="C68">
        <f>'6pf'!C358</f>
        <v>1400</v>
      </c>
      <c r="D68" t="s">
        <v>446</v>
      </c>
      <c r="E68" t="s">
        <v>560</v>
      </c>
      <c r="F68">
        <f>'6pf'!C359+'6pf'!C370+'6pf'!C372</f>
        <v>1400</v>
      </c>
      <c r="G68" s="1" t="str">
        <f t="shared" si="0"/>
        <v>+</v>
      </c>
      <c r="I68" t="s">
        <v>559</v>
      </c>
      <c r="J68" s="72">
        <f>'6pf'!H358</f>
        <v>5628.5</v>
      </c>
      <c r="K68" t="s">
        <v>446</v>
      </c>
      <c r="L68" t="s">
        <v>560</v>
      </c>
      <c r="M68" s="72">
        <f>'6pf'!H359+'6pf'!H370+'6pf'!H372</f>
        <v>5628.5</v>
      </c>
      <c r="N68" s="1" t="str">
        <f t="shared" si="1"/>
        <v>+</v>
      </c>
    </row>
    <row r="69" spans="2:14" x14ac:dyDescent="0.2">
      <c r="B69" t="s">
        <v>561</v>
      </c>
      <c r="C69">
        <f>'6pf'!C359</f>
        <v>1309</v>
      </c>
      <c r="D69" t="s">
        <v>446</v>
      </c>
      <c r="E69" t="s">
        <v>562</v>
      </c>
      <c r="F69">
        <f>'6pf'!C361+'6pf'!C364+'6pf'!C367</f>
        <v>1309</v>
      </c>
      <c r="G69" s="1" t="str">
        <f t="shared" si="0"/>
        <v>+</v>
      </c>
      <c r="I69" t="s">
        <v>561</v>
      </c>
      <c r="J69" s="72">
        <f>'6pf'!H359</f>
        <v>5210.3</v>
      </c>
      <c r="K69" t="s">
        <v>446</v>
      </c>
      <c r="L69" t="s">
        <v>562</v>
      </c>
      <c r="M69" s="72">
        <f>'6pf'!H361+'6pf'!H364+'6pf'!H367</f>
        <v>5210.3</v>
      </c>
      <c r="N69" s="1" t="str">
        <f t="shared" si="1"/>
        <v>+</v>
      </c>
    </row>
    <row r="70" spans="2:14" x14ac:dyDescent="0.2">
      <c r="B70" t="s">
        <v>563</v>
      </c>
      <c r="C70">
        <f>'6pf'!C360</f>
        <v>861</v>
      </c>
      <c r="D70" t="s">
        <v>446</v>
      </c>
      <c r="E70" t="s">
        <v>564</v>
      </c>
      <c r="F70">
        <f>'6pf'!C362+'6pf'!C365+'6pf'!C368</f>
        <v>861</v>
      </c>
      <c r="G70" s="1" t="str">
        <f t="shared" si="0"/>
        <v>+</v>
      </c>
      <c r="I70" t="s">
        <v>563</v>
      </c>
      <c r="J70" s="72">
        <f>'6pf'!H360</f>
        <v>2502</v>
      </c>
      <c r="K70" t="s">
        <v>446</v>
      </c>
      <c r="L70" t="s">
        <v>564</v>
      </c>
      <c r="M70" s="72">
        <f>'6pf'!H362+'6pf'!H365+'6pf'!H368</f>
        <v>2502</v>
      </c>
      <c r="N70" s="1" t="str">
        <f t="shared" si="1"/>
        <v>+</v>
      </c>
    </row>
    <row r="71" spans="2:14" x14ac:dyDescent="0.2">
      <c r="B71" t="s">
        <v>565</v>
      </c>
      <c r="C71">
        <f>'6pf'!C372</f>
        <v>91</v>
      </c>
      <c r="D71" t="s">
        <v>446</v>
      </c>
      <c r="E71" t="s">
        <v>566</v>
      </c>
      <c r="F71">
        <f>SUM('6pf'!C373:C375)</f>
        <v>91</v>
      </c>
      <c r="G71" s="1" t="str">
        <f t="shared" si="0"/>
        <v>+</v>
      </c>
      <c r="I71" t="s">
        <v>565</v>
      </c>
      <c r="J71" s="72">
        <f>'6pf'!H372</f>
        <v>418.2</v>
      </c>
      <c r="K71" t="s">
        <v>446</v>
      </c>
      <c r="L71" t="s">
        <v>566</v>
      </c>
      <c r="M71" s="72">
        <f>SUM('6pf'!H373:H375)</f>
        <v>418.2</v>
      </c>
      <c r="N71" s="1" t="str">
        <f t="shared" si="1"/>
        <v>+</v>
      </c>
    </row>
    <row r="72" spans="2:14" x14ac:dyDescent="0.2">
      <c r="B72" t="s">
        <v>567</v>
      </c>
      <c r="C72">
        <f>'6pf'!C379</f>
        <v>3712</v>
      </c>
      <c r="D72" t="s">
        <v>446</v>
      </c>
      <c r="E72" t="s">
        <v>568</v>
      </c>
      <c r="F72">
        <f>SUM('6pf'!C380:C385)</f>
        <v>3712</v>
      </c>
      <c r="G72" s="1" t="str">
        <f t="shared" si="0"/>
        <v>+</v>
      </c>
      <c r="I72" t="s">
        <v>567</v>
      </c>
      <c r="J72" s="72">
        <f>'6pf'!H379</f>
        <v>12960.2</v>
      </c>
      <c r="K72" t="s">
        <v>446</v>
      </c>
      <c r="L72" t="s">
        <v>568</v>
      </c>
      <c r="M72" s="72">
        <f>SUM('6pf'!H380:H385)</f>
        <v>12960.2</v>
      </c>
      <c r="N72" s="1" t="str">
        <f t="shared" si="1"/>
        <v>+</v>
      </c>
    </row>
    <row r="73" spans="2:14" x14ac:dyDescent="0.2">
      <c r="B73" t="s">
        <v>567</v>
      </c>
      <c r="C73">
        <f>'6pf'!C379</f>
        <v>3712</v>
      </c>
      <c r="D73" t="s">
        <v>446</v>
      </c>
      <c r="E73" t="s">
        <v>569</v>
      </c>
      <c r="F73">
        <f>'6pf'!C386+'6pf'!C394+'6pf'!C404+'6pf'!C409+'6pf'!C415</f>
        <v>3712</v>
      </c>
      <c r="G73" s="1" t="str">
        <f t="shared" si="0"/>
        <v>+</v>
      </c>
      <c r="I73" t="s">
        <v>567</v>
      </c>
      <c r="J73" s="72">
        <f>'6pf'!H379</f>
        <v>12960.2</v>
      </c>
      <c r="K73" t="s">
        <v>446</v>
      </c>
      <c r="L73" t="s">
        <v>569</v>
      </c>
      <c r="M73" s="72">
        <f>'6pf'!H386+'6pf'!H394+'6pf'!H404+'6pf'!H409+'6pf'!H415</f>
        <v>12960.199999999999</v>
      </c>
      <c r="N73" s="1" t="str">
        <f t="shared" si="1"/>
        <v>+</v>
      </c>
    </row>
    <row r="74" spans="2:14" x14ac:dyDescent="0.2">
      <c r="B74" t="s">
        <v>570</v>
      </c>
      <c r="C74">
        <f>'6pf'!C386</f>
        <v>2043</v>
      </c>
      <c r="D74" t="s">
        <v>446</v>
      </c>
      <c r="E74" t="s">
        <v>571</v>
      </c>
      <c r="F74">
        <f>SUM('6pf'!C387:C391)</f>
        <v>2043</v>
      </c>
      <c r="G74" s="1" t="str">
        <f t="shared" si="0"/>
        <v>+</v>
      </c>
      <c r="I74" t="s">
        <v>570</v>
      </c>
      <c r="J74" s="72">
        <f>'6pf'!H386</f>
        <v>5928.4</v>
      </c>
      <c r="K74" t="s">
        <v>446</v>
      </c>
      <c r="L74" t="s">
        <v>571</v>
      </c>
      <c r="M74" s="72">
        <f>SUM('6pf'!H387:H391)</f>
        <v>5928.4000000000005</v>
      </c>
      <c r="N74" s="1" t="str">
        <f t="shared" si="1"/>
        <v>+</v>
      </c>
    </row>
    <row r="75" spans="2:14" x14ac:dyDescent="0.2">
      <c r="B75" t="s">
        <v>572</v>
      </c>
      <c r="C75">
        <f>'6pf'!C394</f>
        <v>1454</v>
      </c>
      <c r="D75" t="s">
        <v>446</v>
      </c>
      <c r="E75" t="s">
        <v>573</v>
      </c>
      <c r="F75">
        <f>SUM('6pf'!C395:C399)</f>
        <v>1454</v>
      </c>
      <c r="G75" s="1" t="str">
        <f t="shared" si="0"/>
        <v>+</v>
      </c>
      <c r="I75" t="s">
        <v>572</v>
      </c>
      <c r="J75" s="72">
        <f>'6pf'!H394</f>
        <v>5826</v>
      </c>
      <c r="K75" t="s">
        <v>446</v>
      </c>
      <c r="L75" t="s">
        <v>573</v>
      </c>
      <c r="M75" s="72">
        <f>SUM('6pf'!H395:H399)</f>
        <v>5826.0000000000009</v>
      </c>
      <c r="N75" s="1" t="str">
        <f t="shared" si="1"/>
        <v>+</v>
      </c>
    </row>
    <row r="76" spans="2:14" x14ac:dyDescent="0.2">
      <c r="B76" t="s">
        <v>572</v>
      </c>
      <c r="C76">
        <f>'6pf'!C394</f>
        <v>1454</v>
      </c>
      <c r="D76" t="s">
        <v>446</v>
      </c>
      <c r="E76" t="s">
        <v>574</v>
      </c>
      <c r="F76">
        <f>SUM('6pf'!C400:C403)</f>
        <v>1454</v>
      </c>
      <c r="G76" s="1" t="str">
        <f t="shared" si="0"/>
        <v>+</v>
      </c>
      <c r="I76" t="s">
        <v>572</v>
      </c>
      <c r="J76" s="72">
        <f>'6pf'!H394</f>
        <v>5826</v>
      </c>
      <c r="K76" t="s">
        <v>446</v>
      </c>
      <c r="L76" t="s">
        <v>574</v>
      </c>
      <c r="M76" s="72">
        <f>SUM('6pf'!H400:H403)</f>
        <v>5826</v>
      </c>
      <c r="N76" s="1" t="str">
        <f t="shared" si="1"/>
        <v>+</v>
      </c>
    </row>
    <row r="77" spans="2:14" x14ac:dyDescent="0.2">
      <c r="B77" t="s">
        <v>575</v>
      </c>
      <c r="C77">
        <f>'6pf'!C404</f>
        <v>197</v>
      </c>
      <c r="D77" t="s">
        <v>446</v>
      </c>
      <c r="E77" t="s">
        <v>576</v>
      </c>
      <c r="F77">
        <f>SUM('6pf'!C405:C408)</f>
        <v>197</v>
      </c>
      <c r="G77" s="1" t="str">
        <f t="shared" si="0"/>
        <v>+</v>
      </c>
      <c r="I77" t="s">
        <v>575</v>
      </c>
      <c r="J77" s="72">
        <f>'6pf'!H404</f>
        <v>1034</v>
      </c>
      <c r="K77" t="s">
        <v>446</v>
      </c>
      <c r="L77" t="s">
        <v>576</v>
      </c>
      <c r="M77" s="72">
        <f>SUM('6pf'!H405:H408)</f>
        <v>1034</v>
      </c>
      <c r="N77" s="1" t="str">
        <f t="shared" si="1"/>
        <v>+</v>
      </c>
    </row>
    <row r="78" spans="2:14" x14ac:dyDescent="0.2">
      <c r="B78" t="s">
        <v>577</v>
      </c>
      <c r="C78">
        <f>'6pf'!C409</f>
        <v>18</v>
      </c>
      <c r="D78" t="s">
        <v>446</v>
      </c>
      <c r="E78" t="s">
        <v>578</v>
      </c>
      <c r="F78">
        <f>SUM('6pf'!C410:C414)</f>
        <v>18</v>
      </c>
      <c r="G78" s="1" t="str">
        <f t="shared" si="0"/>
        <v>+</v>
      </c>
      <c r="I78" t="s">
        <v>577</v>
      </c>
      <c r="J78" s="72">
        <f>'6pf'!H409</f>
        <v>171.8</v>
      </c>
      <c r="K78" t="s">
        <v>446</v>
      </c>
      <c r="L78" t="s">
        <v>578</v>
      </c>
      <c r="M78" s="72">
        <f>SUM('6pf'!H410:H414)</f>
        <v>171.79999999999998</v>
      </c>
      <c r="N78" s="1" t="str">
        <f t="shared" si="1"/>
        <v>+</v>
      </c>
    </row>
    <row r="79" spans="2:14" x14ac:dyDescent="0.2">
      <c r="B79" t="s">
        <v>579</v>
      </c>
      <c r="C79">
        <f>'6pf'!C415</f>
        <v>0</v>
      </c>
      <c r="D79" t="s">
        <v>446</v>
      </c>
      <c r="E79" t="s">
        <v>580</v>
      </c>
      <c r="F79">
        <f>SUM('6pf'!C416:C419)</f>
        <v>0</v>
      </c>
      <c r="G79" s="1" t="str">
        <f t="shared" si="0"/>
        <v>+</v>
      </c>
      <c r="I79" t="s">
        <v>579</v>
      </c>
      <c r="J79" s="72">
        <f>'6pf'!H415</f>
        <v>0</v>
      </c>
      <c r="K79" t="s">
        <v>446</v>
      </c>
      <c r="L79" t="s">
        <v>580</v>
      </c>
      <c r="M79" s="72">
        <f>SUM('6pf'!H416:H419)</f>
        <v>0</v>
      </c>
      <c r="N79" s="1" t="str">
        <f t="shared" si="1"/>
        <v>+</v>
      </c>
    </row>
    <row r="80" spans="2:14" x14ac:dyDescent="0.2">
      <c r="B80" t="s">
        <v>581</v>
      </c>
      <c r="C80">
        <f>'6pf'!C420</f>
        <v>10</v>
      </c>
      <c r="D80" t="s">
        <v>446</v>
      </c>
      <c r="E80" t="s">
        <v>582</v>
      </c>
      <c r="F80">
        <f>SUM('6pf'!C421:C424)</f>
        <v>10</v>
      </c>
      <c r="G80" s="1" t="str">
        <f t="shared" si="0"/>
        <v>+</v>
      </c>
      <c r="I80" t="s">
        <v>581</v>
      </c>
      <c r="J80" s="72">
        <f>'6pf'!H420</f>
        <v>43.4</v>
      </c>
      <c r="K80" t="s">
        <v>446</v>
      </c>
      <c r="L80" t="s">
        <v>582</v>
      </c>
      <c r="M80" s="72">
        <f>SUM('6pf'!H421:H424)</f>
        <v>43.4</v>
      </c>
      <c r="N80" s="1" t="str">
        <f t="shared" si="1"/>
        <v>+</v>
      </c>
    </row>
    <row r="81" spans="2:14" x14ac:dyDescent="0.2">
      <c r="B81" t="s">
        <v>583</v>
      </c>
      <c r="C81">
        <f>'6pf'!C426</f>
        <v>23085</v>
      </c>
      <c r="D81" t="s">
        <v>584</v>
      </c>
      <c r="E81" t="s">
        <v>585</v>
      </c>
      <c r="F81">
        <f>'6pf'!C427+'6pf'!C451+'6pf'!C452+'6pf'!C453</f>
        <v>27824</v>
      </c>
      <c r="G81" s="1" t="str">
        <f>IF(C81&lt;=F81,"+","-")</f>
        <v>+</v>
      </c>
      <c r="I81" t="s">
        <v>583</v>
      </c>
      <c r="J81" s="72">
        <f>'6pf'!H426</f>
        <v>73669.3</v>
      </c>
      <c r="K81" t="s">
        <v>584</v>
      </c>
      <c r="L81" t="s">
        <v>585</v>
      </c>
      <c r="M81" s="72">
        <f>'6pf'!H427+'6pf'!H451+'6pf'!H452+'6pf'!H453</f>
        <v>94155.3</v>
      </c>
      <c r="N81" s="1" t="str">
        <f>IF(J81&lt;=M81,"+","-")</f>
        <v>+</v>
      </c>
    </row>
    <row r="82" spans="2:14" x14ac:dyDescent="0.2">
      <c r="B82" t="s">
        <v>586</v>
      </c>
      <c r="C82">
        <f>'6pf'!C427</f>
        <v>22847</v>
      </c>
      <c r="D82" t="s">
        <v>446</v>
      </c>
      <c r="E82" t="s">
        <v>587</v>
      </c>
      <c r="F82">
        <f>'6pf'!C428+'6pf'!C438+'6pf'!C450</f>
        <v>22847</v>
      </c>
      <c r="G82" s="1" t="str">
        <f t="shared" ref="G82:G87" si="2">IF(C82=F82,"+","-")</f>
        <v>+</v>
      </c>
      <c r="I82" t="s">
        <v>586</v>
      </c>
      <c r="J82" s="72">
        <f>'6pf'!H427</f>
        <v>78095.3</v>
      </c>
      <c r="K82" t="s">
        <v>446</v>
      </c>
      <c r="L82" t="s">
        <v>587</v>
      </c>
      <c r="M82" s="72">
        <f>'6pf'!H428+'6pf'!H438+'6pf'!H450</f>
        <v>78095.299999999988</v>
      </c>
      <c r="N82" s="1" t="str">
        <f t="shared" ref="N82:N87" si="3">IF(J82=M82,"+","-")</f>
        <v>+</v>
      </c>
    </row>
    <row r="83" spans="2:14" x14ac:dyDescent="0.2">
      <c r="B83" t="s">
        <v>588</v>
      </c>
      <c r="C83">
        <f>'6pf'!C428</f>
        <v>2876</v>
      </c>
      <c r="D83" t="s">
        <v>446</v>
      </c>
      <c r="E83" t="s">
        <v>589</v>
      </c>
      <c r="F83" s="75">
        <f>SUM('6pf'!C429:C431)</f>
        <v>2876</v>
      </c>
      <c r="G83" s="1" t="str">
        <f t="shared" si="2"/>
        <v>+</v>
      </c>
      <c r="I83" t="s">
        <v>588</v>
      </c>
      <c r="J83" s="72">
        <f>'6pf'!H428</f>
        <v>15373.3</v>
      </c>
      <c r="K83" t="s">
        <v>446</v>
      </c>
      <c r="L83" t="s">
        <v>589</v>
      </c>
      <c r="M83" s="75">
        <f>SUM('6pf'!H429:H431)</f>
        <v>15373.300000000001</v>
      </c>
      <c r="N83" s="1" t="str">
        <f t="shared" si="3"/>
        <v>+</v>
      </c>
    </row>
    <row r="84" spans="2:14" x14ac:dyDescent="0.2">
      <c r="B84" t="s">
        <v>590</v>
      </c>
      <c r="C84">
        <f>'6pf'!C432</f>
        <v>1136</v>
      </c>
      <c r="D84" t="s">
        <v>446</v>
      </c>
      <c r="E84" t="s">
        <v>591</v>
      </c>
      <c r="F84">
        <f>SUM('6pf'!C433:C435)</f>
        <v>1136</v>
      </c>
      <c r="G84" s="1" t="str">
        <f t="shared" si="2"/>
        <v>+</v>
      </c>
      <c r="I84" t="s">
        <v>590</v>
      </c>
      <c r="J84" s="72">
        <f>'6pf'!H432</f>
        <v>5832.2</v>
      </c>
      <c r="K84" t="s">
        <v>446</v>
      </c>
      <c r="L84" t="s">
        <v>591</v>
      </c>
      <c r="M84" s="72">
        <f>SUM('6pf'!H433:H435)</f>
        <v>5832.2000000000007</v>
      </c>
      <c r="N84" s="1" t="str">
        <f t="shared" si="3"/>
        <v>+</v>
      </c>
    </row>
    <row r="85" spans="2:14" x14ac:dyDescent="0.2">
      <c r="B85" t="s">
        <v>592</v>
      </c>
      <c r="C85">
        <f>'6pf'!C440</f>
        <v>12119</v>
      </c>
      <c r="D85" t="s">
        <v>446</v>
      </c>
      <c r="E85" t="s">
        <v>593</v>
      </c>
      <c r="F85">
        <f>SUM('6pf'!C441:C444)</f>
        <v>12119</v>
      </c>
      <c r="G85" s="1" t="str">
        <f t="shared" si="2"/>
        <v>+</v>
      </c>
      <c r="I85" t="s">
        <v>592</v>
      </c>
      <c r="J85" s="72">
        <f>'6pf'!H440</f>
        <v>47151.5</v>
      </c>
      <c r="K85" t="s">
        <v>446</v>
      </c>
      <c r="L85" t="s">
        <v>593</v>
      </c>
      <c r="M85" s="72">
        <f>SUM('6pf'!H441:H444)</f>
        <v>47151.5</v>
      </c>
      <c r="N85" s="1" t="str">
        <f t="shared" si="3"/>
        <v>+</v>
      </c>
    </row>
    <row r="86" spans="2:14" x14ac:dyDescent="0.2">
      <c r="B86" t="s">
        <v>594</v>
      </c>
      <c r="C86">
        <f>'6pf'!C445</f>
        <v>5424</v>
      </c>
      <c r="D86" t="s">
        <v>446</v>
      </c>
      <c r="E86" t="s">
        <v>595</v>
      </c>
      <c r="F86">
        <f>SUM('6pf'!C446:C449)</f>
        <v>5424</v>
      </c>
      <c r="G86" s="1" t="str">
        <f t="shared" si="2"/>
        <v>+</v>
      </c>
      <c r="I86" t="s">
        <v>594</v>
      </c>
      <c r="J86" s="72">
        <f>'6pf'!H445</f>
        <v>14763</v>
      </c>
      <c r="K86" t="s">
        <v>446</v>
      </c>
      <c r="L86" t="s">
        <v>595</v>
      </c>
      <c r="M86" s="72">
        <f>SUM('6pf'!H446:H449)</f>
        <v>14763</v>
      </c>
      <c r="N86" s="1" t="str">
        <f t="shared" si="3"/>
        <v>+</v>
      </c>
    </row>
    <row r="87" spans="2:14" x14ac:dyDescent="0.2">
      <c r="B87" t="s">
        <v>596</v>
      </c>
      <c r="C87">
        <f>'6pf'!C476</f>
        <v>620</v>
      </c>
      <c r="D87" t="s">
        <v>446</v>
      </c>
      <c r="E87" t="s">
        <v>597</v>
      </c>
      <c r="F87">
        <f>'6pf'!C477+'6pf'!C478</f>
        <v>620</v>
      </c>
      <c r="G87" s="1" t="str">
        <f t="shared" si="2"/>
        <v>+</v>
      </c>
      <c r="I87" t="s">
        <v>596</v>
      </c>
      <c r="J87" s="72">
        <f>'6pf'!H476</f>
        <v>1619</v>
      </c>
      <c r="K87" t="s">
        <v>446</v>
      </c>
      <c r="L87" t="s">
        <v>597</v>
      </c>
      <c r="M87" s="72">
        <f>'6pf'!H477+'6pf'!H478</f>
        <v>1619</v>
      </c>
      <c r="N87" s="1" t="str">
        <f t="shared" si="3"/>
        <v>+</v>
      </c>
    </row>
    <row r="88" spans="2:14" x14ac:dyDescent="0.2">
      <c r="B88" t="s">
        <v>598</v>
      </c>
      <c r="C88">
        <f>'6pf'!C480</f>
        <v>154</v>
      </c>
      <c r="D88" t="s">
        <v>584</v>
      </c>
      <c r="E88" t="s">
        <v>599</v>
      </c>
      <c r="F88">
        <f>'6pf'!C481+'6pf'!C482+'6pf'!C486+'6pf'!C489+'6pf'!C490</f>
        <v>154</v>
      </c>
      <c r="G88" s="1" t="str">
        <f>IF(C88&lt;=F88,"+","-")</f>
        <v>+</v>
      </c>
      <c r="I88" t="s">
        <v>598</v>
      </c>
      <c r="J88" s="72">
        <f>'6pf'!H480</f>
        <v>445.45</v>
      </c>
      <c r="K88" t="s">
        <v>584</v>
      </c>
      <c r="L88" t="s">
        <v>599</v>
      </c>
      <c r="M88" s="72">
        <f>'6pf'!H481+'6pf'!J482+'6pf'!H486+'6pf'!H489+'6pf'!H490</f>
        <v>3250.4</v>
      </c>
      <c r="N88" s="1" t="str">
        <f>IF(J88&lt;=M88,"+","-")</f>
        <v>+</v>
      </c>
    </row>
    <row r="89" spans="2:14" x14ac:dyDescent="0.2">
      <c r="B89" t="s">
        <v>600</v>
      </c>
      <c r="C89">
        <f>'6pf'!C482</f>
        <v>12</v>
      </c>
      <c r="D89" t="s">
        <v>446</v>
      </c>
      <c r="E89" t="s">
        <v>601</v>
      </c>
      <c r="F89">
        <f>SUM('6pf'!C483:C485)</f>
        <v>12</v>
      </c>
      <c r="G89" s="1" t="str">
        <f t="shared" ref="G89:G113" si="4">IF(C89=F89,"+","-")</f>
        <v>+</v>
      </c>
      <c r="I89" t="s">
        <v>600</v>
      </c>
      <c r="J89" s="72">
        <f>'6pf'!I482</f>
        <v>45.02</v>
      </c>
      <c r="K89" t="s">
        <v>446</v>
      </c>
      <c r="L89" t="s">
        <v>601</v>
      </c>
      <c r="M89" s="72">
        <f>SUM('6pf'!H483:H485)</f>
        <v>45.02</v>
      </c>
      <c r="N89" s="1" t="str">
        <f t="shared" ref="N89:N113" si="5">IF(J89=M89,"+","-")</f>
        <v>+</v>
      </c>
    </row>
    <row r="90" spans="2:14" x14ac:dyDescent="0.2">
      <c r="B90" t="s">
        <v>602</v>
      </c>
      <c r="C90">
        <f>'6pf'!C486</f>
        <v>76</v>
      </c>
      <c r="D90" t="s">
        <v>446</v>
      </c>
      <c r="E90" t="s">
        <v>603</v>
      </c>
      <c r="F90">
        <f>'6pf'!C487+'6pf'!C488</f>
        <v>76</v>
      </c>
      <c r="G90" s="1" t="str">
        <f t="shared" si="4"/>
        <v>+</v>
      </c>
      <c r="I90" t="s">
        <v>602</v>
      </c>
      <c r="J90" s="72">
        <f>'6pf'!H486</f>
        <v>196.9</v>
      </c>
      <c r="K90" t="s">
        <v>446</v>
      </c>
      <c r="L90" t="s">
        <v>603</v>
      </c>
      <c r="M90" s="72">
        <f>'6pf'!H487+'6pf'!H488</f>
        <v>196.9</v>
      </c>
      <c r="N90" s="1" t="str">
        <f t="shared" si="5"/>
        <v>+</v>
      </c>
    </row>
    <row r="91" spans="2:14" x14ac:dyDescent="0.2">
      <c r="B91" t="s">
        <v>604</v>
      </c>
      <c r="C91">
        <f>'6pf'!C492</f>
        <v>1718</v>
      </c>
      <c r="D91" t="s">
        <v>446</v>
      </c>
      <c r="E91" t="s">
        <v>605</v>
      </c>
      <c r="F91">
        <f>'6pf'!C493+'6pf'!C497</f>
        <v>1718</v>
      </c>
      <c r="G91" s="1" t="str">
        <f t="shared" si="4"/>
        <v>+</v>
      </c>
      <c r="I91" t="s">
        <v>604</v>
      </c>
      <c r="J91" s="72">
        <f>'6pf'!H492</f>
        <v>13550.7</v>
      </c>
      <c r="K91" t="s">
        <v>446</v>
      </c>
      <c r="L91" t="s">
        <v>605</v>
      </c>
      <c r="M91" s="72">
        <f>'6pf'!H493+'6pf'!H497</f>
        <v>13550.7</v>
      </c>
      <c r="N91" s="1" t="str">
        <f t="shared" si="5"/>
        <v>+</v>
      </c>
    </row>
    <row r="92" spans="2:14" x14ac:dyDescent="0.2">
      <c r="B92" t="s">
        <v>606</v>
      </c>
      <c r="C92">
        <f>'6pf'!C493</f>
        <v>1685</v>
      </c>
      <c r="D92" t="s">
        <v>446</v>
      </c>
      <c r="E92" t="s">
        <v>607</v>
      </c>
      <c r="F92">
        <f>SUM('6pf'!C494:C496)</f>
        <v>1685</v>
      </c>
      <c r="G92" s="1" t="str">
        <f t="shared" si="4"/>
        <v>+</v>
      </c>
      <c r="I92" t="s">
        <v>606</v>
      </c>
      <c r="J92" s="72">
        <f>'6pf'!H493</f>
        <v>13378.7</v>
      </c>
      <c r="K92" t="s">
        <v>446</v>
      </c>
      <c r="L92" t="s">
        <v>607</v>
      </c>
      <c r="M92" s="72">
        <f>SUM('6pf'!H494:H496)</f>
        <v>13378.7</v>
      </c>
      <c r="N92" s="1" t="str">
        <f t="shared" si="5"/>
        <v>+</v>
      </c>
    </row>
    <row r="93" spans="2:14" x14ac:dyDescent="0.2">
      <c r="B93" t="s">
        <v>608</v>
      </c>
      <c r="C93">
        <f>'6pf'!C497</f>
        <v>33</v>
      </c>
      <c r="D93" t="s">
        <v>446</v>
      </c>
      <c r="E93" t="s">
        <v>609</v>
      </c>
      <c r="F93">
        <f>SUM('6pf'!C498:C499)</f>
        <v>33</v>
      </c>
      <c r="G93" s="1" t="str">
        <f t="shared" si="4"/>
        <v>+</v>
      </c>
      <c r="I93" t="s">
        <v>608</v>
      </c>
      <c r="J93" s="72">
        <f>'6pf'!H497</f>
        <v>172</v>
      </c>
      <c r="K93" t="s">
        <v>446</v>
      </c>
      <c r="L93" t="s">
        <v>609</v>
      </c>
      <c r="M93" s="72">
        <f>SUM('6pf'!H498:H499)</f>
        <v>172</v>
      </c>
      <c r="N93" s="1" t="str">
        <f t="shared" si="5"/>
        <v>+</v>
      </c>
    </row>
    <row r="94" spans="2:14" x14ac:dyDescent="0.2">
      <c r="B94" t="s">
        <v>610</v>
      </c>
      <c r="C94">
        <f>'6pf'!C501</f>
        <v>18170</v>
      </c>
      <c r="D94" t="s">
        <v>446</v>
      </c>
      <c r="E94" t="s">
        <v>611</v>
      </c>
      <c r="F94">
        <f>SUM('6pf'!C502:C506)</f>
        <v>18170</v>
      </c>
      <c r="G94" s="1" t="str">
        <f t="shared" si="4"/>
        <v>+</v>
      </c>
      <c r="I94" t="s">
        <v>610</v>
      </c>
      <c r="J94" s="72">
        <f>'6pf'!H501</f>
        <v>63598</v>
      </c>
      <c r="K94" t="s">
        <v>446</v>
      </c>
      <c r="L94" t="s">
        <v>611</v>
      </c>
      <c r="M94" s="72">
        <f>SUM('6pf'!H502:H506)</f>
        <v>63598</v>
      </c>
      <c r="N94" s="1" t="str">
        <f t="shared" si="5"/>
        <v>+</v>
      </c>
    </row>
    <row r="95" spans="2:14" x14ac:dyDescent="0.2">
      <c r="B95" t="s">
        <v>610</v>
      </c>
      <c r="C95">
        <f>'6pf'!C501</f>
        <v>18170</v>
      </c>
      <c r="D95" t="s">
        <v>446</v>
      </c>
      <c r="E95" t="s">
        <v>612</v>
      </c>
      <c r="F95">
        <f>SUM('6pf'!C507:C515)</f>
        <v>18170</v>
      </c>
      <c r="G95" s="1" t="str">
        <f t="shared" si="4"/>
        <v>+</v>
      </c>
      <c r="I95" t="s">
        <v>610</v>
      </c>
      <c r="J95" s="72">
        <f>'6pf'!H501</f>
        <v>63598</v>
      </c>
      <c r="K95" t="s">
        <v>446</v>
      </c>
      <c r="L95" t="s">
        <v>612</v>
      </c>
      <c r="M95" s="72">
        <f>SUM('6pf'!H507:H515)</f>
        <v>63598.000000000007</v>
      </c>
      <c r="N95" s="1" t="str">
        <f t="shared" si="5"/>
        <v>+</v>
      </c>
    </row>
    <row r="96" spans="2:14" x14ac:dyDescent="0.2">
      <c r="B96" t="s">
        <v>613</v>
      </c>
      <c r="C96">
        <f>'6pf'!C524</f>
        <v>0</v>
      </c>
      <c r="D96" t="s">
        <v>446</v>
      </c>
      <c r="E96" t="s">
        <v>614</v>
      </c>
      <c r="F96">
        <f>SUM('6pf'!C525:C527)</f>
        <v>0</v>
      </c>
      <c r="G96" s="1" t="str">
        <f t="shared" si="4"/>
        <v>+</v>
      </c>
      <c r="I96" t="s">
        <v>613</v>
      </c>
      <c r="J96" s="72">
        <f>'6pf'!H524</f>
        <v>0</v>
      </c>
      <c r="K96" t="s">
        <v>446</v>
      </c>
      <c r="L96" t="s">
        <v>614</v>
      </c>
      <c r="M96" s="72">
        <f>SUM('6pf'!H525:H527)</f>
        <v>0</v>
      </c>
      <c r="N96" s="1" t="str">
        <f t="shared" si="5"/>
        <v>+</v>
      </c>
    </row>
    <row r="97" spans="2:14" x14ac:dyDescent="0.2">
      <c r="B97" t="s">
        <v>615</v>
      </c>
      <c r="C97">
        <f>'6pf'!C533</f>
        <v>626</v>
      </c>
      <c r="D97" t="s">
        <v>446</v>
      </c>
      <c r="E97" t="s">
        <v>616</v>
      </c>
      <c r="F97">
        <f>'6pf'!C534+'6pf'!C541</f>
        <v>626</v>
      </c>
      <c r="G97" s="1" t="str">
        <f t="shared" si="4"/>
        <v>+</v>
      </c>
      <c r="I97" t="s">
        <v>615</v>
      </c>
      <c r="J97" s="72">
        <f>'6pf'!H533</f>
        <v>3305.1</v>
      </c>
      <c r="K97" t="s">
        <v>446</v>
      </c>
      <c r="L97" t="s">
        <v>616</v>
      </c>
      <c r="M97" s="72">
        <f>'6pf'!H534+'6pf'!H541</f>
        <v>3305.1</v>
      </c>
      <c r="N97" s="1" t="str">
        <f t="shared" si="5"/>
        <v>+</v>
      </c>
    </row>
    <row r="98" spans="2:14" x14ac:dyDescent="0.2">
      <c r="B98" t="s">
        <v>617</v>
      </c>
      <c r="C98">
        <f>'6pf'!C534</f>
        <v>555</v>
      </c>
      <c r="D98" t="s">
        <v>446</v>
      </c>
      <c r="E98" t="s">
        <v>618</v>
      </c>
      <c r="F98">
        <f>'6pf'!C535+'6pf'!C537+'6pf'!C539</f>
        <v>555</v>
      </c>
      <c r="G98" s="1" t="str">
        <f t="shared" si="4"/>
        <v>+</v>
      </c>
      <c r="I98" t="s">
        <v>617</v>
      </c>
      <c r="J98" s="72">
        <f>'6pf'!H534</f>
        <v>2813.7</v>
      </c>
      <c r="K98" t="s">
        <v>446</v>
      </c>
      <c r="L98" t="s">
        <v>618</v>
      </c>
      <c r="M98" s="72">
        <f>'6pf'!H535+'6pf'!H537+'6pf'!H539</f>
        <v>2813.7000000000003</v>
      </c>
      <c r="N98" s="1" t="str">
        <f t="shared" si="5"/>
        <v>+</v>
      </c>
    </row>
    <row r="99" spans="2:14" x14ac:dyDescent="0.2">
      <c r="B99" t="s">
        <v>619</v>
      </c>
      <c r="C99">
        <f>'6pf'!C541</f>
        <v>71</v>
      </c>
      <c r="D99" t="s">
        <v>446</v>
      </c>
      <c r="E99" t="s">
        <v>620</v>
      </c>
      <c r="F99">
        <f>SUM('6pf'!C542:C544)</f>
        <v>71</v>
      </c>
      <c r="G99" s="1" t="str">
        <f t="shared" si="4"/>
        <v>+</v>
      </c>
      <c r="I99" t="s">
        <v>619</v>
      </c>
      <c r="J99" s="72">
        <f>'6pf'!H541</f>
        <v>491.4</v>
      </c>
      <c r="K99" t="s">
        <v>446</v>
      </c>
      <c r="L99" t="s">
        <v>620</v>
      </c>
      <c r="M99" s="72">
        <f>SUM('6pf'!H542:H544)</f>
        <v>491.4</v>
      </c>
      <c r="N99" s="1" t="str">
        <f t="shared" si="5"/>
        <v>+</v>
      </c>
    </row>
    <row r="100" spans="2:14" x14ac:dyDescent="0.2">
      <c r="B100" t="s">
        <v>621</v>
      </c>
      <c r="C100">
        <f>'6pf'!C545</f>
        <v>325</v>
      </c>
      <c r="D100" t="s">
        <v>446</v>
      </c>
      <c r="E100" t="s">
        <v>622</v>
      </c>
      <c r="F100">
        <f>'6pf'!C546+'6pf'!C550</f>
        <v>325</v>
      </c>
      <c r="G100" s="1" t="str">
        <f t="shared" si="4"/>
        <v>+</v>
      </c>
      <c r="I100" t="s">
        <v>621</v>
      </c>
      <c r="J100" s="72">
        <f>'6pf'!H545</f>
        <v>1762.6</v>
      </c>
      <c r="K100" t="s">
        <v>446</v>
      </c>
      <c r="L100" t="s">
        <v>622</v>
      </c>
      <c r="M100" s="72">
        <f>'6pf'!H546+'6pf'!H550</f>
        <v>1762.6</v>
      </c>
      <c r="N100" s="1" t="str">
        <f t="shared" si="5"/>
        <v>+</v>
      </c>
    </row>
    <row r="101" spans="2:14" x14ac:dyDescent="0.2">
      <c r="B101" t="s">
        <v>623</v>
      </c>
      <c r="C101">
        <f>'6pf'!C546</f>
        <v>266</v>
      </c>
      <c r="D101" t="s">
        <v>446</v>
      </c>
      <c r="E101" t="s">
        <v>624</v>
      </c>
      <c r="F101">
        <f>SUM('6pf'!C547:C549)</f>
        <v>266</v>
      </c>
      <c r="G101" s="1" t="str">
        <f t="shared" si="4"/>
        <v>+</v>
      </c>
      <c r="I101" t="s">
        <v>623</v>
      </c>
      <c r="J101" s="72">
        <f>'6pf'!H546</f>
        <v>1369.1</v>
      </c>
      <c r="K101" t="s">
        <v>446</v>
      </c>
      <c r="L101" t="s">
        <v>624</v>
      </c>
      <c r="M101" s="72">
        <f>SUM('6pf'!H547:H549)</f>
        <v>1369.1000000000001</v>
      </c>
      <c r="N101" s="1" t="str">
        <f t="shared" si="5"/>
        <v>+</v>
      </c>
    </row>
    <row r="102" spans="2:14" x14ac:dyDescent="0.2">
      <c r="B102" t="s">
        <v>625</v>
      </c>
      <c r="C102">
        <f>'6pf'!C550</f>
        <v>59</v>
      </c>
      <c r="D102" t="s">
        <v>446</v>
      </c>
      <c r="E102" t="s">
        <v>626</v>
      </c>
      <c r="F102">
        <f>SUM('6pf'!C551:C553)</f>
        <v>59</v>
      </c>
      <c r="G102" s="1" t="str">
        <f t="shared" si="4"/>
        <v>+</v>
      </c>
      <c r="I102" t="s">
        <v>625</v>
      </c>
      <c r="J102" s="72">
        <f>'6pf'!H550</f>
        <v>393.5</v>
      </c>
      <c r="K102" t="s">
        <v>446</v>
      </c>
      <c r="L102" t="s">
        <v>626</v>
      </c>
      <c r="M102" s="72">
        <f>SUM('6pf'!H551:H553)</f>
        <v>393.5</v>
      </c>
      <c r="N102" s="1" t="str">
        <f t="shared" si="5"/>
        <v>+</v>
      </c>
    </row>
    <row r="103" spans="2:14" x14ac:dyDescent="0.2">
      <c r="B103" t="s">
        <v>627</v>
      </c>
      <c r="C103">
        <f>'6pf'!C554</f>
        <v>572</v>
      </c>
      <c r="D103" t="s">
        <v>446</v>
      </c>
      <c r="E103" t="s">
        <v>628</v>
      </c>
      <c r="F103">
        <f>'6pf'!C555+'6pf'!C560</f>
        <v>572</v>
      </c>
      <c r="G103" s="1" t="str">
        <f t="shared" si="4"/>
        <v>+</v>
      </c>
      <c r="I103" t="s">
        <v>627</v>
      </c>
      <c r="J103" s="72">
        <f>'6pf'!H554</f>
        <v>1324.7</v>
      </c>
      <c r="K103" s="79" t="str">
        <f>K99</f>
        <v>=</v>
      </c>
      <c r="L103" t="s">
        <v>628</v>
      </c>
      <c r="M103" s="72">
        <f>'6pf'!H555+'6pf'!H560</f>
        <v>1324.7</v>
      </c>
      <c r="N103" s="1" t="str">
        <f t="shared" si="5"/>
        <v>+</v>
      </c>
    </row>
    <row r="104" spans="2:14" x14ac:dyDescent="0.2">
      <c r="B104" t="s">
        <v>629</v>
      </c>
      <c r="C104">
        <f>'6pf'!C555</f>
        <v>488</v>
      </c>
      <c r="D104" t="s">
        <v>446</v>
      </c>
      <c r="E104" t="s">
        <v>630</v>
      </c>
      <c r="F104">
        <f>SUM('6pf'!C556:C559)</f>
        <v>488</v>
      </c>
      <c r="G104" s="1" t="str">
        <f t="shared" si="4"/>
        <v>+</v>
      </c>
      <c r="I104" t="s">
        <v>629</v>
      </c>
      <c r="J104" s="72">
        <f>'6pf'!H555</f>
        <v>1027.5</v>
      </c>
      <c r="K104" t="s">
        <v>446</v>
      </c>
      <c r="L104" t="s">
        <v>630</v>
      </c>
      <c r="M104" s="72">
        <f>SUM('6pf'!H556:H559)</f>
        <v>1027.5</v>
      </c>
      <c r="N104" s="1" t="str">
        <f t="shared" si="5"/>
        <v>+</v>
      </c>
    </row>
    <row r="105" spans="2:14" x14ac:dyDescent="0.2">
      <c r="B105" t="s">
        <v>631</v>
      </c>
      <c r="C105">
        <f>'6pf'!C560</f>
        <v>84</v>
      </c>
      <c r="D105" t="s">
        <v>446</v>
      </c>
      <c r="E105" t="s">
        <v>632</v>
      </c>
      <c r="F105">
        <f>SUM('6pf'!C561:C563)</f>
        <v>84</v>
      </c>
      <c r="G105" s="1" t="str">
        <f t="shared" si="4"/>
        <v>+</v>
      </c>
      <c r="I105" t="s">
        <v>631</v>
      </c>
      <c r="J105" s="72">
        <f>'6pf'!H560</f>
        <v>297.2</v>
      </c>
      <c r="K105" t="s">
        <v>446</v>
      </c>
      <c r="L105" t="s">
        <v>632</v>
      </c>
      <c r="M105" s="72">
        <f>SUM('6pf'!H561:H563)</f>
        <v>297.2</v>
      </c>
      <c r="N105" s="1" t="str">
        <f t="shared" si="5"/>
        <v>+</v>
      </c>
    </row>
    <row r="106" spans="2:14" x14ac:dyDescent="0.2">
      <c r="B106" t="s">
        <v>633</v>
      </c>
      <c r="C106">
        <f>'6pf'!C564</f>
        <v>67</v>
      </c>
      <c r="D106" t="s">
        <v>446</v>
      </c>
      <c r="E106" t="s">
        <v>634</v>
      </c>
      <c r="F106">
        <f>'6pf'!C565+'6pf'!C568</f>
        <v>67</v>
      </c>
      <c r="G106" s="1" t="str">
        <f t="shared" si="4"/>
        <v>+</v>
      </c>
      <c r="I106" t="s">
        <v>633</v>
      </c>
      <c r="J106" s="72">
        <f>'6pf'!H564</f>
        <v>251.7</v>
      </c>
      <c r="K106" t="s">
        <v>446</v>
      </c>
      <c r="L106" t="s">
        <v>634</v>
      </c>
      <c r="M106" s="72">
        <f>'6pf'!H565+'6pf'!H568</f>
        <v>251.7</v>
      </c>
      <c r="N106" s="1" t="str">
        <f t="shared" si="5"/>
        <v>+</v>
      </c>
    </row>
    <row r="107" spans="2:14" x14ac:dyDescent="0.2">
      <c r="B107" t="s">
        <v>635</v>
      </c>
      <c r="C107">
        <f>'6pf'!C565</f>
        <v>44</v>
      </c>
      <c r="D107" t="s">
        <v>446</v>
      </c>
      <c r="E107" t="s">
        <v>636</v>
      </c>
      <c r="F107">
        <f>'6pf'!C566+'6pf'!C567</f>
        <v>44</v>
      </c>
      <c r="G107" s="1" t="str">
        <f t="shared" si="4"/>
        <v>+</v>
      </c>
      <c r="I107" t="s">
        <v>635</v>
      </c>
      <c r="J107" s="72">
        <f>'6pf'!H565</f>
        <v>175.5</v>
      </c>
      <c r="K107" t="s">
        <v>446</v>
      </c>
      <c r="L107" t="s">
        <v>636</v>
      </c>
      <c r="M107" s="72">
        <f>'6pf'!H566+'6pf'!H567</f>
        <v>175.5</v>
      </c>
      <c r="N107" s="1" t="str">
        <f t="shared" si="5"/>
        <v>+</v>
      </c>
    </row>
    <row r="108" spans="2:14" x14ac:dyDescent="0.2">
      <c r="B108" t="s">
        <v>637</v>
      </c>
      <c r="C108">
        <f>'6pf'!C568</f>
        <v>23</v>
      </c>
      <c r="D108" t="s">
        <v>446</v>
      </c>
      <c r="E108" t="s">
        <v>638</v>
      </c>
      <c r="F108">
        <f>'6pf'!C569+'6pf'!C570</f>
        <v>23</v>
      </c>
      <c r="G108" s="1" t="str">
        <f t="shared" si="4"/>
        <v>+</v>
      </c>
      <c r="I108" t="s">
        <v>637</v>
      </c>
      <c r="J108" s="72">
        <f>'6pf'!H568</f>
        <v>76.2</v>
      </c>
      <c r="K108" t="s">
        <v>446</v>
      </c>
      <c r="L108" t="s">
        <v>638</v>
      </c>
      <c r="M108" s="72">
        <f>'6pf'!H569+'6pf'!H570</f>
        <v>76.2</v>
      </c>
      <c r="N108" s="1" t="str">
        <f t="shared" si="5"/>
        <v>+</v>
      </c>
    </row>
    <row r="109" spans="2:14" x14ac:dyDescent="0.2">
      <c r="B109" t="s">
        <v>639</v>
      </c>
      <c r="C109">
        <f>'6pf'!C571</f>
        <v>55</v>
      </c>
      <c r="D109" t="s">
        <v>446</v>
      </c>
      <c r="E109" t="s">
        <v>640</v>
      </c>
      <c r="F109">
        <f>'6pf'!C572+'6pf'!C575</f>
        <v>55</v>
      </c>
      <c r="G109" s="1" t="str">
        <f t="shared" si="4"/>
        <v>+</v>
      </c>
      <c r="I109" t="s">
        <v>639</v>
      </c>
      <c r="J109" s="72">
        <f>'6pf'!H571</f>
        <v>264</v>
      </c>
      <c r="K109" t="s">
        <v>446</v>
      </c>
      <c r="L109" t="s">
        <v>640</v>
      </c>
      <c r="M109" s="72">
        <f>'6pf'!H572+'6pf'!H575</f>
        <v>264</v>
      </c>
      <c r="N109" s="1" t="str">
        <f t="shared" si="5"/>
        <v>+</v>
      </c>
    </row>
    <row r="110" spans="2:14" x14ac:dyDescent="0.2">
      <c r="B110" t="s">
        <v>641</v>
      </c>
      <c r="C110">
        <f>'6pf'!C572</f>
        <v>47</v>
      </c>
      <c r="D110" t="s">
        <v>446</v>
      </c>
      <c r="E110" t="s">
        <v>642</v>
      </c>
      <c r="F110">
        <f>'6pf'!C573+'6pf'!C574</f>
        <v>47</v>
      </c>
      <c r="G110" s="1" t="str">
        <f t="shared" si="4"/>
        <v>+</v>
      </c>
      <c r="I110" t="s">
        <v>641</v>
      </c>
      <c r="J110" s="72">
        <f>'6pf'!H572</f>
        <v>242.7</v>
      </c>
      <c r="K110" t="s">
        <v>446</v>
      </c>
      <c r="L110" t="s">
        <v>642</v>
      </c>
      <c r="M110" s="72">
        <f>'6pf'!H573+'6pf'!H574</f>
        <v>242.7</v>
      </c>
      <c r="N110" s="1" t="str">
        <f t="shared" si="5"/>
        <v>+</v>
      </c>
    </row>
    <row r="111" spans="2:14" x14ac:dyDescent="0.2">
      <c r="B111" t="s">
        <v>643</v>
      </c>
      <c r="C111">
        <f>'6pf'!C575</f>
        <v>8</v>
      </c>
      <c r="D111" t="s">
        <v>446</v>
      </c>
      <c r="E111" t="s">
        <v>644</v>
      </c>
      <c r="F111">
        <f>'6pf'!C576+'6pf'!C577</f>
        <v>8</v>
      </c>
      <c r="G111" s="1" t="str">
        <f t="shared" si="4"/>
        <v>+</v>
      </c>
      <c r="I111" t="s">
        <v>643</v>
      </c>
      <c r="J111" s="72">
        <f>'6pf'!H575</f>
        <v>21.3</v>
      </c>
      <c r="K111" t="s">
        <v>446</v>
      </c>
      <c r="L111" t="s">
        <v>644</v>
      </c>
      <c r="M111" s="72">
        <f>'6pf'!H576+'6pf'!H577</f>
        <v>21.3</v>
      </c>
      <c r="N111" s="1" t="str">
        <f t="shared" si="5"/>
        <v>+</v>
      </c>
    </row>
    <row r="112" spans="2:14" x14ac:dyDescent="0.2">
      <c r="B112" t="s">
        <v>645</v>
      </c>
      <c r="C112">
        <f>'6pf'!C578</f>
        <v>154</v>
      </c>
      <c r="D112" t="s">
        <v>446</v>
      </c>
      <c r="E112" t="s">
        <v>646</v>
      </c>
      <c r="F112">
        <f>'6pf'!C579+'6pf'!C580</f>
        <v>154</v>
      </c>
      <c r="G112" s="1" t="str">
        <f t="shared" si="4"/>
        <v>+</v>
      </c>
      <c r="I112" t="s">
        <v>645</v>
      </c>
      <c r="J112" s="72">
        <f>'6pf'!H578</f>
        <v>378.1</v>
      </c>
      <c r="K112" t="s">
        <v>446</v>
      </c>
      <c r="L112" t="s">
        <v>646</v>
      </c>
      <c r="M112" s="72">
        <f>'6pf'!H579+'6pf'!H580</f>
        <v>378.1</v>
      </c>
      <c r="N112" s="1" t="str">
        <f t="shared" si="5"/>
        <v>+</v>
      </c>
    </row>
    <row r="113" spans="2:14" x14ac:dyDescent="0.2">
      <c r="B113" t="s">
        <v>588</v>
      </c>
      <c r="C113">
        <f>'6pf'!C428</f>
        <v>2876</v>
      </c>
      <c r="D113" t="s">
        <v>446</v>
      </c>
      <c r="E113" t="s">
        <v>647</v>
      </c>
      <c r="F113">
        <f>'6pf'!C110+'6pf'!C135+'6pf'!C156+'6pf'!C181+'6pf'!C195+'6pf'!C225+'6pf'!C269+'6pf'!C278+'6pf'!C291+'6pf'!C300+'6pf'!C309+'6pf'!C319+'6pf'!C329+'6pf'!C338+'6pf'!C355+'6pf'!C371</f>
        <v>2876</v>
      </c>
      <c r="G113" s="1" t="str">
        <f t="shared" si="4"/>
        <v>+</v>
      </c>
      <c r="I113" t="s">
        <v>588</v>
      </c>
      <c r="J113" s="72">
        <f>'6pf'!H428</f>
        <v>15373.3</v>
      </c>
      <c r="K113" t="s">
        <v>446</v>
      </c>
      <c r="L113" t="s">
        <v>647</v>
      </c>
      <c r="M113" s="72">
        <f>'6pf'!H110+'6pf'!H135+'6pf'!H156+'6pf'!H181+'6pf'!H195+'6pf'!H225+'6pf'!H269+'6pf'!H278+'6pf'!H291+'6pf'!H300+'6pf'!H309+'6pf'!H319+'6pf'!H329+'6pf'!H338+'6pf'!H355+'6pf'!H371</f>
        <v>15373.3</v>
      </c>
      <c r="N113" s="1" t="str">
        <f t="shared" si="5"/>
        <v>+</v>
      </c>
    </row>
    <row r="114" spans="2:14" x14ac:dyDescent="0.2">
      <c r="B114" t="s">
        <v>592</v>
      </c>
      <c r="C114">
        <f>'6pf'!C440</f>
        <v>12119</v>
      </c>
      <c r="D114" t="s">
        <v>584</v>
      </c>
      <c r="E114" t="s">
        <v>648</v>
      </c>
      <c r="F114">
        <f>'6pf'!C438+'6pf'!C428</f>
        <v>12119</v>
      </c>
      <c r="G114" s="1" t="str">
        <f>IF(C114&lt;=F114,"+","-")</f>
        <v>+</v>
      </c>
      <c r="I114" t="s">
        <v>592</v>
      </c>
      <c r="J114" s="72">
        <f>'6pf'!H440</f>
        <v>47151.5</v>
      </c>
      <c r="K114" t="s">
        <v>584</v>
      </c>
      <c r="L114" t="s">
        <v>648</v>
      </c>
      <c r="M114" s="72">
        <f>'6pf'!H438+'6pf'!H428</f>
        <v>47684.899999999994</v>
      </c>
      <c r="N114" s="1" t="str">
        <f>IF(J114&lt;=M114,"+","-")</f>
        <v>+</v>
      </c>
    </row>
    <row r="115" spans="2:14" x14ac:dyDescent="0.2">
      <c r="B115" t="s">
        <v>649</v>
      </c>
      <c r="C115">
        <f>'6pf'!C529</f>
        <v>121510</v>
      </c>
      <c r="D115" t="s">
        <v>446</v>
      </c>
      <c r="E115" t="s">
        <v>650</v>
      </c>
      <c r="F115">
        <f>'6pf'!C114+'6pf'!C133+'6pf'!C139+'6pf'!C157+'6pf'!C182+'6pf'!C191+'6pf'!C203+'6pf'!C207+'6pf'!C208+'6pf'!C232+'6pf'!C268+'6pf'!C277+'6pf'!C290+'6pf'!C299+'6pf'!C308+'6pf'!C318+'6pf'!C328+'6pf'!C337+'6pf'!C359+'6pf'!C370+'6pf'!C428+'6pf'!C354-'6pf'!C371-'6pf'!C195</f>
        <v>121510</v>
      </c>
      <c r="G115" s="1" t="str">
        <f t="shared" ref="G115:G117" si="6">IF(C115=F115,"+","-")</f>
        <v>+</v>
      </c>
      <c r="I115" t="s">
        <v>649</v>
      </c>
      <c r="J115" s="72">
        <f>'6pf'!H529</f>
        <v>259716.9</v>
      </c>
      <c r="K115" t="s">
        <v>446</v>
      </c>
      <c r="L115" t="s">
        <v>650</v>
      </c>
      <c r="M115" s="72">
        <f>'6pf'!H114+'6pf'!H133+'6pf'!H139+'6pf'!H157+'6pf'!H182+'6pf'!H191+'6pf'!H203+'6pf'!H207+'6pf'!H208+'6pf'!H232+'6pf'!H268+'6pf'!H277+'6pf'!H290+'6pf'!H299+'6pf'!H308+'6pf'!H318+'6pf'!H328+'6pf'!H337+'6pf'!H359+'6pf'!H370+'6pf'!H428+'6pf'!H354-'6pf'!H371-'6pf'!H195</f>
        <v>259716.90000000002</v>
      </c>
      <c r="N115" s="1" t="str">
        <f t="shared" ref="N115:N117" si="7">IF(J115=M115,"+","-")</f>
        <v>+</v>
      </c>
    </row>
    <row r="116" spans="2:14" x14ac:dyDescent="0.2">
      <c r="B116" t="s">
        <v>651</v>
      </c>
      <c r="C116">
        <f>'6pf'!C47</f>
        <v>30878</v>
      </c>
      <c r="D116" t="s">
        <v>446</v>
      </c>
      <c r="E116" t="s">
        <v>652</v>
      </c>
      <c r="F116">
        <f>'6pf'!C36+'6pf'!C40+'6pf'!C41+'6pf'!C42+'6pf'!C43+'6pf'!C44+'6pf'!C45+'6pf'!C46</f>
        <v>30878</v>
      </c>
      <c r="G116" s="1" t="str">
        <f t="shared" si="6"/>
        <v>+</v>
      </c>
      <c r="I116" t="s">
        <v>651</v>
      </c>
      <c r="J116" s="72">
        <f>'6pf'!H47</f>
        <v>85520.3</v>
      </c>
      <c r="K116" t="s">
        <v>446</v>
      </c>
      <c r="L116" t="s">
        <v>652</v>
      </c>
      <c r="M116" s="72">
        <f>'6pf'!H36+'6pf'!H40+'6pf'!H41+'6pf'!H42+'6pf'!H43+'6pf'!H44+'6pf'!H45+'6pf'!H46</f>
        <v>85520.3</v>
      </c>
      <c r="N116" s="1" t="str">
        <f t="shared" si="7"/>
        <v>+</v>
      </c>
    </row>
    <row r="117" spans="2:14" x14ac:dyDescent="0.2">
      <c r="B117" t="s">
        <v>653</v>
      </c>
      <c r="C117">
        <f>'6pf'!C240</f>
        <v>712</v>
      </c>
      <c r="D117" t="s">
        <v>446</v>
      </c>
      <c r="E117" t="s">
        <v>654</v>
      </c>
      <c r="F117">
        <f>'6pf'!C227+'6pf'!C229+'6pf'!C231+'6pf'!C236+'6pf'!C234+'6pf'!C238</f>
        <v>712</v>
      </c>
      <c r="G117" s="1" t="str">
        <f t="shared" si="6"/>
        <v>+</v>
      </c>
      <c r="I117" t="s">
        <v>653</v>
      </c>
      <c r="J117" s="72">
        <f>'6pf'!H240</f>
        <v>2106.1999999999998</v>
      </c>
      <c r="K117" t="s">
        <v>446</v>
      </c>
      <c r="L117" t="s">
        <v>654</v>
      </c>
      <c r="M117" s="72">
        <f>'6pf'!H227+'6pf'!H229+'6pf'!H231+'6pf'!H236+'6pf'!H234+'6pf'!H238</f>
        <v>2106.2000000000003</v>
      </c>
      <c r="N117" s="1" t="str">
        <f t="shared" si="7"/>
        <v>+</v>
      </c>
    </row>
    <row r="118" spans="2:14" x14ac:dyDescent="0.2">
      <c r="B118" t="s">
        <v>655</v>
      </c>
      <c r="C118">
        <f>'6pf'!C441</f>
        <v>507</v>
      </c>
      <c r="D118" t="s">
        <v>584</v>
      </c>
      <c r="E118">
        <v>367</v>
      </c>
      <c r="F118">
        <f>'6pf'!C429</f>
        <v>507</v>
      </c>
      <c r="G118" s="1" t="str">
        <f t="shared" ref="G118:G121" si="8">IF(C118&lt;=F118,"+","-")</f>
        <v>+</v>
      </c>
      <c r="I118" t="s">
        <v>655</v>
      </c>
      <c r="J118" s="72">
        <f>'6pf'!H441</f>
        <v>3454.9</v>
      </c>
      <c r="K118" t="s">
        <v>584</v>
      </c>
      <c r="L118">
        <v>367</v>
      </c>
      <c r="M118" s="72">
        <f>'6pf'!H429</f>
        <v>3487.5</v>
      </c>
      <c r="N118" s="1" t="str">
        <f t="shared" ref="N118:N121" si="9">IF(J118&lt;=M118,"+","-")</f>
        <v>+</v>
      </c>
    </row>
    <row r="119" spans="2:14" x14ac:dyDescent="0.2">
      <c r="B119" t="s">
        <v>656</v>
      </c>
      <c r="C119">
        <f>'6pf'!C442</f>
        <v>1873</v>
      </c>
      <c r="D119" t="s">
        <v>584</v>
      </c>
      <c r="E119">
        <v>368</v>
      </c>
      <c r="F119">
        <f>'6pf'!C430</f>
        <v>1873</v>
      </c>
      <c r="G119" s="1" t="str">
        <f t="shared" si="8"/>
        <v>+</v>
      </c>
      <c r="I119" t="s">
        <v>656</v>
      </c>
      <c r="J119" s="72">
        <f>'6pf'!H442</f>
        <v>9355.1</v>
      </c>
      <c r="K119" t="s">
        <v>584</v>
      </c>
      <c r="L119">
        <v>368</v>
      </c>
      <c r="M119" s="72">
        <f>'6pf'!H430</f>
        <v>9823.2000000000007</v>
      </c>
      <c r="N119" s="1" t="str">
        <f t="shared" si="9"/>
        <v>+</v>
      </c>
    </row>
    <row r="120" spans="2:14" x14ac:dyDescent="0.2">
      <c r="B120" t="s">
        <v>657</v>
      </c>
      <c r="C120">
        <f>'6pf'!C443</f>
        <v>496</v>
      </c>
      <c r="D120" t="s">
        <v>584</v>
      </c>
      <c r="E120">
        <v>369</v>
      </c>
      <c r="F120">
        <f>'6pf'!C431</f>
        <v>496</v>
      </c>
      <c r="G120" s="1" t="str">
        <f t="shared" si="8"/>
        <v>+</v>
      </c>
      <c r="I120" t="s">
        <v>657</v>
      </c>
      <c r="J120" s="72">
        <f>'6pf'!H443</f>
        <v>2029.9</v>
      </c>
      <c r="K120" t="s">
        <v>584</v>
      </c>
      <c r="L120">
        <v>369</v>
      </c>
      <c r="M120" s="72">
        <f>'6pf'!H431</f>
        <v>2062.6</v>
      </c>
      <c r="N120" s="1" t="str">
        <f t="shared" si="9"/>
        <v>+</v>
      </c>
    </row>
    <row r="121" spans="2:14" x14ac:dyDescent="0.2">
      <c r="B121" t="s">
        <v>658</v>
      </c>
      <c r="C121">
        <f>'6pf'!C444</f>
        <v>9243</v>
      </c>
      <c r="D121" t="s">
        <v>584</v>
      </c>
      <c r="E121">
        <v>376</v>
      </c>
      <c r="F121">
        <f>'6pf'!C438</f>
        <v>9243</v>
      </c>
      <c r="G121" s="1" t="str">
        <f t="shared" si="8"/>
        <v>+</v>
      </c>
      <c r="I121" t="s">
        <v>658</v>
      </c>
      <c r="J121" s="72">
        <f>'6pf'!H444</f>
        <v>32311.599999999999</v>
      </c>
      <c r="K121" t="s">
        <v>584</v>
      </c>
      <c r="L121">
        <v>376</v>
      </c>
      <c r="M121" s="72">
        <f>'6pf'!H438</f>
        <v>32311.599999999999</v>
      </c>
      <c r="N121" s="1" t="str">
        <f t="shared" si="9"/>
        <v>+</v>
      </c>
    </row>
    <row r="122" spans="2:14" x14ac:dyDescent="0.2">
      <c r="B122" t="s">
        <v>559</v>
      </c>
      <c r="C122">
        <f>'6pf'!C358</f>
        <v>1400</v>
      </c>
      <c r="D122" t="s">
        <v>446</v>
      </c>
      <c r="E122" t="s">
        <v>659</v>
      </c>
      <c r="F122">
        <f>'6pf'!C534+'6pf'!C546+'6pf'!C555+'6pf'!C565+'6pf'!C572</f>
        <v>1400</v>
      </c>
      <c r="G122" s="1" t="str">
        <f t="shared" ref="G122:G129" si="10">IF(C122=F122,"+","-")</f>
        <v>+</v>
      </c>
      <c r="I122" t="s">
        <v>559</v>
      </c>
      <c r="J122" s="72">
        <f>'6pf'!H358</f>
        <v>5628.5</v>
      </c>
      <c r="K122" t="s">
        <v>446</v>
      </c>
      <c r="L122" t="s">
        <v>659</v>
      </c>
      <c r="M122" s="72">
        <f>'6pf'!H534+'6pf'!H546+'6pf'!H555+'6pf'!H565+'6pf'!H572</f>
        <v>5628.4999999999991</v>
      </c>
      <c r="N122" s="1" t="str">
        <f t="shared" ref="N122:N129" si="11">IF(J122=M122,"+","-")</f>
        <v>+</v>
      </c>
    </row>
    <row r="123" spans="2:14" x14ac:dyDescent="0.2">
      <c r="B123" t="s">
        <v>660</v>
      </c>
      <c r="C123">
        <f>'6pf'!C359+'6pf'!C370</f>
        <v>1309</v>
      </c>
      <c r="D123" t="s">
        <v>446</v>
      </c>
      <c r="E123" t="s">
        <v>661</v>
      </c>
      <c r="F123">
        <f>'6pf'!C534+'6pf'!C546+'6pf'!C555</f>
        <v>1309</v>
      </c>
      <c r="G123" s="1" t="str">
        <f t="shared" si="10"/>
        <v>+</v>
      </c>
      <c r="I123" t="s">
        <v>660</v>
      </c>
      <c r="J123" s="72">
        <f>'6pf'!H359+'6pf'!H370</f>
        <v>5210.3</v>
      </c>
      <c r="K123" t="s">
        <v>446</v>
      </c>
      <c r="L123" t="s">
        <v>661</v>
      </c>
      <c r="M123" s="72">
        <f>'6pf'!H534+'6pf'!H546+'6pf'!H555</f>
        <v>5210.2999999999993</v>
      </c>
      <c r="N123" s="1" t="str">
        <f t="shared" si="11"/>
        <v>+</v>
      </c>
    </row>
    <row r="124" spans="2:14" x14ac:dyDescent="0.2">
      <c r="B124" t="s">
        <v>662</v>
      </c>
      <c r="C124">
        <f>'6pf'!C361</f>
        <v>78</v>
      </c>
      <c r="D124" t="s">
        <v>446</v>
      </c>
      <c r="E124" t="s">
        <v>663</v>
      </c>
      <c r="F124">
        <f>'6pf'!C535+'6pf'!C547+'6pf'!C556</f>
        <v>78</v>
      </c>
      <c r="G124" s="1" t="str">
        <f t="shared" si="10"/>
        <v>+</v>
      </c>
      <c r="I124" t="s">
        <v>662</v>
      </c>
      <c r="J124" s="72">
        <f>'6pf'!H361</f>
        <v>400.5</v>
      </c>
      <c r="K124" t="s">
        <v>446</v>
      </c>
      <c r="L124" t="s">
        <v>663</v>
      </c>
      <c r="M124" s="72">
        <f>'6pf'!H535+'6pf'!H547+'6pf'!H556</f>
        <v>400.5</v>
      </c>
      <c r="N124" s="1" t="str">
        <f t="shared" si="11"/>
        <v>+</v>
      </c>
    </row>
    <row r="125" spans="2:14" x14ac:dyDescent="0.2">
      <c r="B125" t="s">
        <v>664</v>
      </c>
      <c r="C125">
        <f>'6pf'!C364</f>
        <v>1143</v>
      </c>
      <c r="D125" t="s">
        <v>446</v>
      </c>
      <c r="E125" t="s">
        <v>665</v>
      </c>
      <c r="F125">
        <f>'6pf'!C537+'6pf'!C548+'6pf'!C557</f>
        <v>1143</v>
      </c>
      <c r="G125" s="1" t="str">
        <f t="shared" si="10"/>
        <v>+</v>
      </c>
      <c r="I125" t="s">
        <v>664</v>
      </c>
      <c r="J125" s="72">
        <f>'6pf'!H364</f>
        <v>4477.2</v>
      </c>
      <c r="K125" t="s">
        <v>446</v>
      </c>
      <c r="L125" t="s">
        <v>665</v>
      </c>
      <c r="M125" s="72">
        <f>'6pf'!H537+'6pf'!H548+'6pf'!H557</f>
        <v>4477.2</v>
      </c>
      <c r="N125" s="1" t="str">
        <f t="shared" si="11"/>
        <v>+</v>
      </c>
    </row>
    <row r="126" spans="2:14" x14ac:dyDescent="0.2">
      <c r="B126" t="s">
        <v>666</v>
      </c>
      <c r="C126">
        <f>'6pf'!C367</f>
        <v>88</v>
      </c>
      <c r="D126" t="s">
        <v>446</v>
      </c>
      <c r="E126" t="s">
        <v>667</v>
      </c>
      <c r="F126">
        <f>'6pf'!C539+'6pf'!C549+'6pf'!C558</f>
        <v>88</v>
      </c>
      <c r="G126" t="str">
        <f t="shared" si="10"/>
        <v>+</v>
      </c>
      <c r="I126" t="s">
        <v>666</v>
      </c>
      <c r="J126" s="72">
        <f>'6pf'!H367</f>
        <v>332.6</v>
      </c>
      <c r="K126" t="s">
        <v>446</v>
      </c>
      <c r="L126" t="s">
        <v>667</v>
      </c>
      <c r="M126" s="72">
        <f>'6pf'!H539+'6pf'!H549+'6pf'!H558</f>
        <v>332.6</v>
      </c>
      <c r="N126" t="str">
        <f t="shared" si="11"/>
        <v>+</v>
      </c>
    </row>
    <row r="127" spans="2:14" x14ac:dyDescent="0.2">
      <c r="B127" t="s">
        <v>565</v>
      </c>
      <c r="C127">
        <f>'6pf'!C372</f>
        <v>91</v>
      </c>
      <c r="D127" t="s">
        <v>446</v>
      </c>
      <c r="E127" t="s">
        <v>668</v>
      </c>
      <c r="F127">
        <f>'6pf'!C565+'6pf'!C572</f>
        <v>91</v>
      </c>
      <c r="G127" t="str">
        <f t="shared" si="10"/>
        <v>+</v>
      </c>
      <c r="I127" t="s">
        <v>565</v>
      </c>
      <c r="J127" s="72">
        <f>'6pf'!H372</f>
        <v>418.2</v>
      </c>
      <c r="K127" t="s">
        <v>446</v>
      </c>
      <c r="L127" t="s">
        <v>668</v>
      </c>
      <c r="M127" s="72">
        <f>'6pf'!H565+'6pf'!H572</f>
        <v>418.2</v>
      </c>
      <c r="N127" t="str">
        <f t="shared" si="11"/>
        <v>+</v>
      </c>
    </row>
    <row r="128" spans="2:14" x14ac:dyDescent="0.2">
      <c r="B128" t="s">
        <v>669</v>
      </c>
      <c r="C128">
        <f>'6pf'!C373</f>
        <v>89</v>
      </c>
      <c r="D128" t="s">
        <v>446</v>
      </c>
      <c r="E128" t="s">
        <v>670</v>
      </c>
      <c r="F128">
        <f>'6pf'!C566+'6pf'!C573</f>
        <v>89</v>
      </c>
      <c r="G128" t="str">
        <f t="shared" si="10"/>
        <v>+</v>
      </c>
      <c r="I128" t="s">
        <v>669</v>
      </c>
      <c r="J128" s="72">
        <f>'6pf'!H373</f>
        <v>412</v>
      </c>
      <c r="K128" t="s">
        <v>446</v>
      </c>
      <c r="L128" t="s">
        <v>670</v>
      </c>
      <c r="M128" s="72">
        <f>'6pf'!H566+'6pf'!H573</f>
        <v>412</v>
      </c>
      <c r="N128" t="str">
        <f t="shared" si="11"/>
        <v>+</v>
      </c>
    </row>
    <row r="129" spans="1:14" x14ac:dyDescent="0.2">
      <c r="B129" t="s">
        <v>671</v>
      </c>
      <c r="C129">
        <f>'6pf'!C374+'6pf'!C375</f>
        <v>2</v>
      </c>
      <c r="D129" t="s">
        <v>446</v>
      </c>
      <c r="E129" t="s">
        <v>672</v>
      </c>
      <c r="F129">
        <f>'6pf'!C567+'6pf'!C574</f>
        <v>2</v>
      </c>
      <c r="G129" t="str">
        <f t="shared" si="10"/>
        <v>+</v>
      </c>
      <c r="I129" t="s">
        <v>671</v>
      </c>
      <c r="J129" s="72">
        <f>'6pf'!H374+'6pf'!H375</f>
        <v>6.2</v>
      </c>
      <c r="K129" t="s">
        <v>446</v>
      </c>
      <c r="L129" t="s">
        <v>672</v>
      </c>
      <c r="M129" s="72">
        <f>'6pf'!H567+'6pf'!H574</f>
        <v>6.2</v>
      </c>
      <c r="N129" t="str">
        <f t="shared" si="11"/>
        <v>+</v>
      </c>
    </row>
    <row r="134" spans="1:14" x14ac:dyDescent="0.2">
      <c r="B134" s="76" t="s">
        <v>673</v>
      </c>
      <c r="C134" s="76"/>
    </row>
    <row r="135" spans="1:14" x14ac:dyDescent="0.2">
      <c r="A135" s="77"/>
      <c r="D135" t="s">
        <v>443</v>
      </c>
      <c r="G135" t="s">
        <v>444</v>
      </c>
    </row>
    <row r="136" spans="1:14" x14ac:dyDescent="0.2">
      <c r="A136" s="77"/>
      <c r="B136" t="s">
        <v>674</v>
      </c>
      <c r="C136" s="72">
        <f>'6pf'!D26</f>
        <v>440.1</v>
      </c>
      <c r="D136" t="s">
        <v>675</v>
      </c>
      <c r="E136" t="s">
        <v>676</v>
      </c>
      <c r="F136" s="72">
        <f>'6pf'!E26</f>
        <v>391.6</v>
      </c>
      <c r="G136" t="str">
        <f t="shared" ref="G136:G145" si="12">IF(C136&gt;=F136,"+","-")</f>
        <v>+</v>
      </c>
    </row>
    <row r="137" spans="1:14" x14ac:dyDescent="0.2">
      <c r="A137" s="77"/>
      <c r="B137" t="s">
        <v>677</v>
      </c>
      <c r="C137" s="72">
        <f>'6pf'!F26</f>
        <v>448.7</v>
      </c>
      <c r="D137" t="s">
        <v>675</v>
      </c>
      <c r="E137" t="s">
        <v>674</v>
      </c>
      <c r="F137" s="72">
        <f>'6pf'!D26</f>
        <v>440.1</v>
      </c>
      <c r="G137" t="str">
        <f t="shared" si="12"/>
        <v>+</v>
      </c>
    </row>
    <row r="138" spans="1:14" x14ac:dyDescent="0.2">
      <c r="A138" s="77"/>
      <c r="B138" t="s">
        <v>678</v>
      </c>
      <c r="C138" s="72">
        <f>'6pf'!G26</f>
        <v>448.7</v>
      </c>
      <c r="D138" t="s">
        <v>675</v>
      </c>
      <c r="E138" t="s">
        <v>677</v>
      </c>
      <c r="F138" s="72">
        <f>'6pf'!F26</f>
        <v>448.7</v>
      </c>
      <c r="G138" t="str">
        <f t="shared" si="12"/>
        <v>+</v>
      </c>
    </row>
    <row r="139" spans="1:14" x14ac:dyDescent="0.2">
      <c r="A139" s="77"/>
      <c r="B139" t="s">
        <v>679</v>
      </c>
      <c r="C139" s="72">
        <f>'6pf'!H26</f>
        <v>454.6</v>
      </c>
      <c r="D139" t="s">
        <v>675</v>
      </c>
      <c r="E139" t="s">
        <v>678</v>
      </c>
      <c r="F139" s="72">
        <f>'6pf'!G26</f>
        <v>448.7</v>
      </c>
      <c r="G139" t="str">
        <f t="shared" si="12"/>
        <v>+</v>
      </c>
    </row>
    <row r="140" spans="1:14" x14ac:dyDescent="0.2">
      <c r="A140" s="77"/>
      <c r="B140" t="s">
        <v>680</v>
      </c>
      <c r="C140" s="72">
        <f>'6pf'!H26</f>
        <v>454.6</v>
      </c>
      <c r="D140" t="s">
        <v>675</v>
      </c>
      <c r="E140" t="s">
        <v>679</v>
      </c>
      <c r="F140" s="72">
        <f>'6pf'!H26</f>
        <v>454.6</v>
      </c>
      <c r="G140" t="str">
        <f t="shared" si="12"/>
        <v>+</v>
      </c>
    </row>
    <row r="141" spans="1:14" x14ac:dyDescent="0.2">
      <c r="A141" s="77"/>
      <c r="B141" t="s">
        <v>681</v>
      </c>
      <c r="C141" s="72">
        <f>'6pf'!J26</f>
        <v>2245.41</v>
      </c>
      <c r="D141" t="s">
        <v>675</v>
      </c>
      <c r="E141" t="s">
        <v>682</v>
      </c>
      <c r="F141" s="72">
        <f>'6pf'!K26</f>
        <v>1997.96</v>
      </c>
      <c r="G141" t="str">
        <f t="shared" si="12"/>
        <v>+</v>
      </c>
    </row>
    <row r="142" spans="1:14" x14ac:dyDescent="0.2">
      <c r="A142" s="77"/>
      <c r="B142" t="s">
        <v>683</v>
      </c>
      <c r="C142" s="72">
        <f>'6pf'!L26</f>
        <v>2289.29</v>
      </c>
      <c r="D142" t="s">
        <v>675</v>
      </c>
      <c r="E142" t="s">
        <v>681</v>
      </c>
      <c r="F142" s="72">
        <f>'6pf'!J26</f>
        <v>2245.41</v>
      </c>
      <c r="G142" t="str">
        <f t="shared" si="12"/>
        <v>+</v>
      </c>
    </row>
    <row r="143" spans="1:14" x14ac:dyDescent="0.2">
      <c r="A143" s="77"/>
      <c r="B143" t="s">
        <v>684</v>
      </c>
      <c r="C143" s="72">
        <f>'6pf'!M26</f>
        <v>2289.29</v>
      </c>
      <c r="D143" t="s">
        <v>675</v>
      </c>
      <c r="E143" t="s">
        <v>683</v>
      </c>
      <c r="F143" s="72">
        <f>'6pf'!L26</f>
        <v>2289.29</v>
      </c>
      <c r="G143" t="str">
        <f t="shared" si="12"/>
        <v>+</v>
      </c>
    </row>
    <row r="144" spans="1:14" x14ac:dyDescent="0.2">
      <c r="A144" s="77"/>
      <c r="B144" t="s">
        <v>685</v>
      </c>
      <c r="C144" s="72">
        <f>'6pf'!N26</f>
        <v>2319.39</v>
      </c>
      <c r="D144" t="s">
        <v>675</v>
      </c>
      <c r="E144" t="s">
        <v>684</v>
      </c>
      <c r="F144" s="72">
        <f>'6pf'!M26</f>
        <v>2289.29</v>
      </c>
      <c r="G144" t="str">
        <f t="shared" si="12"/>
        <v>+</v>
      </c>
    </row>
    <row r="145" spans="2:7" x14ac:dyDescent="0.2">
      <c r="B145" t="s">
        <v>686</v>
      </c>
      <c r="C145" s="72">
        <f>'6pf'!O26</f>
        <v>2365.8200000000002</v>
      </c>
      <c r="D145" t="s">
        <v>675</v>
      </c>
      <c r="E145" t="s">
        <v>685</v>
      </c>
      <c r="F145" s="72">
        <f>'6pf'!N26</f>
        <v>2319.39</v>
      </c>
      <c r="G145" t="str">
        <f t="shared" si="12"/>
        <v>+</v>
      </c>
    </row>
  </sheetData>
  <sheetProtection selectLockedCells="1" selectUnlockedCells="1"/>
  <conditionalFormatting sqref="G3:G125 N4:N125">
    <cfRule type="cellIs" dxfId="9" priority="1" stopIfTrue="1" operator="equal">
      <formula>"+"</formula>
    </cfRule>
    <cfRule type="cellIs" dxfId="8" priority="2" stopIfTrue="1" operator="equal">
      <formula>"-"</formula>
    </cfRule>
  </conditionalFormatting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"/>
  <sheetViews>
    <sheetView topLeftCell="H88" zoomScale="170" zoomScaleNormal="170" workbookViewId="0">
      <selection activeCell="J82" sqref="J82"/>
    </sheetView>
  </sheetViews>
  <sheetFormatPr defaultColWidth="9" defaultRowHeight="12.75" x14ac:dyDescent="0.2"/>
  <cols>
    <col min="1" max="4" width="9" customWidth="1"/>
    <col min="5" max="5" width="70.83203125" customWidth="1"/>
    <col min="6" max="6" width="11.5" customWidth="1"/>
    <col min="7" max="7" width="10" customWidth="1"/>
    <col min="8" max="8" width="8.1640625" customWidth="1"/>
    <col min="9" max="9" width="9" customWidth="1"/>
    <col min="10" max="10" width="11.33203125" customWidth="1"/>
    <col min="11" max="11" width="8.5" customWidth="1"/>
    <col min="12" max="12" width="63.5" customWidth="1"/>
    <col min="13" max="13" width="18.6640625" customWidth="1"/>
  </cols>
  <sheetData>
    <row r="1" spans="2:14" x14ac:dyDescent="0.2">
      <c r="B1" t="s">
        <v>439</v>
      </c>
      <c r="I1" t="s">
        <v>439</v>
      </c>
    </row>
    <row r="2" spans="2:14" x14ac:dyDescent="0.2">
      <c r="B2" t="s">
        <v>440</v>
      </c>
      <c r="I2" t="s">
        <v>441</v>
      </c>
      <c r="J2" t="s">
        <v>688</v>
      </c>
    </row>
    <row r="3" spans="2:14" x14ac:dyDescent="0.2">
      <c r="D3" t="s">
        <v>443</v>
      </c>
      <c r="G3" s="1" t="s">
        <v>444</v>
      </c>
      <c r="K3" t="s">
        <v>443</v>
      </c>
      <c r="N3" t="s">
        <v>444</v>
      </c>
    </row>
    <row r="4" spans="2:14" x14ac:dyDescent="0.2">
      <c r="B4" t="s">
        <v>445</v>
      </c>
      <c r="C4">
        <f>'6pf'!C6</f>
        <v>571913</v>
      </c>
      <c r="D4" t="s">
        <v>446</v>
      </c>
      <c r="E4" t="s">
        <v>447</v>
      </c>
      <c r="F4">
        <f>'6pf'!C11+'6pf'!C190+'6pf'!C220+'6pf'!C262+'6pf'!C272+'6pf'!C281+'6pf'!C283+'6pf'!C285+'6pf'!C294+'6pf'!C303+'6pf'!C313+'6pf'!C322+'6pf'!C332+'6pf'!C341+'6pf'!C346+'6pf'!C348+'6pf'!C358</f>
        <v>571913</v>
      </c>
      <c r="G4" s="1" t="str">
        <f t="shared" ref="G4:G80" si="0">IF(C4=F4,"+","-")</f>
        <v>+</v>
      </c>
      <c r="I4" t="s">
        <v>445</v>
      </c>
      <c r="J4" s="72">
        <f>'6pf'!G6</f>
        <v>1343705</v>
      </c>
      <c r="K4" t="s">
        <v>446</v>
      </c>
      <c r="L4" t="s">
        <v>447</v>
      </c>
      <c r="M4" s="72">
        <f>'6pf'!G11+'6pf'!G190+'6pf'!G220+'6pf'!G262+'6pf'!G272+'6pf'!G281+'6pf'!G283+'6pf'!G285+'6pf'!G294+'6pf'!G303+'6pf'!G313+'6pf'!G322+'6pf'!G332+'6pf'!G341+'6pf'!G346+'6pf'!G348+'6pf'!G358</f>
        <v>1343705</v>
      </c>
      <c r="N4" s="1" t="str">
        <f t="shared" ref="N4:N80" si="1">IF(J4=M4,"+","-")</f>
        <v>+</v>
      </c>
    </row>
    <row r="5" spans="2:14" x14ac:dyDescent="0.2">
      <c r="B5" t="s">
        <v>448</v>
      </c>
      <c r="C5">
        <f>'6pf'!C9</f>
        <v>220445</v>
      </c>
      <c r="D5" t="s">
        <v>446</v>
      </c>
      <c r="E5" s="73" t="s">
        <v>449</v>
      </c>
      <c r="F5">
        <f>'6pf'!C70+'6pf'!C131+'6pf'!C151+'6pf'!C174+'6pf'!C196+'6pf'!C201+'6pf'!C218+'6pf'!C242+'6pf'!C258+'6pf'!C377</f>
        <v>220445</v>
      </c>
      <c r="G5" s="1" t="str">
        <f t="shared" si="0"/>
        <v>+</v>
      </c>
      <c r="I5" t="s">
        <v>448</v>
      </c>
      <c r="J5" s="72">
        <f>'6pf'!G9</f>
        <v>435047.6</v>
      </c>
      <c r="K5" t="s">
        <v>446</v>
      </c>
      <c r="L5" s="73" t="s">
        <v>449</v>
      </c>
      <c r="M5" s="72">
        <f>'6pf'!G70+'6pf'!G131+'6pf'!G151+'6pf'!G174+'6pf'!G196+'6pf'!G201+'6pf'!G218+'6pf'!G242+'6pf'!G258+'6pf'!G377</f>
        <v>435047.59999999992</v>
      </c>
      <c r="N5" s="1" t="str">
        <f t="shared" si="1"/>
        <v>+</v>
      </c>
    </row>
    <row r="6" spans="2:14" ht="12" customHeight="1" x14ac:dyDescent="0.2">
      <c r="B6" t="s">
        <v>450</v>
      </c>
      <c r="C6">
        <f>'6pf'!C11</f>
        <v>556489</v>
      </c>
      <c r="D6" t="s">
        <v>446</v>
      </c>
      <c r="E6" s="74" t="s">
        <v>451</v>
      </c>
      <c r="F6">
        <f>'6pf'!C12+'6pf'!C118+'6pf'!C144+'6pf'!C158</f>
        <v>556489</v>
      </c>
      <c r="G6" s="1" t="str">
        <f t="shared" si="0"/>
        <v>+</v>
      </c>
      <c r="I6" t="s">
        <v>450</v>
      </c>
      <c r="J6" s="72">
        <f>'6pf'!G11</f>
        <v>1289702.8</v>
      </c>
      <c r="K6" t="s">
        <v>446</v>
      </c>
      <c r="L6" s="74" t="s">
        <v>451</v>
      </c>
      <c r="M6" s="72">
        <f>'6pf'!G12+'6pf'!G118+'6pf'!G144+'6pf'!G158</f>
        <v>1289702.8</v>
      </c>
      <c r="N6" s="1" t="str">
        <f t="shared" si="1"/>
        <v>+</v>
      </c>
    </row>
    <row r="7" spans="2:14" ht="12" customHeight="1" x14ac:dyDescent="0.2">
      <c r="B7" t="s">
        <v>452</v>
      </c>
      <c r="C7">
        <f>'6pf'!C12</f>
        <v>442729</v>
      </c>
      <c r="D7" t="s">
        <v>446</v>
      </c>
      <c r="E7" s="73" t="s">
        <v>453</v>
      </c>
      <c r="F7">
        <f>SUM('6pf'!C13:C18)</f>
        <v>442729</v>
      </c>
      <c r="G7" s="1" t="str">
        <f t="shared" si="0"/>
        <v>+</v>
      </c>
      <c r="I7" t="s">
        <v>452</v>
      </c>
      <c r="J7" s="72">
        <f>'6pf'!G12</f>
        <v>1074900</v>
      </c>
      <c r="K7" t="s">
        <v>446</v>
      </c>
      <c r="L7" s="73" t="s">
        <v>453</v>
      </c>
      <c r="M7" s="72">
        <f>SUM('6pf'!G13:G18)</f>
        <v>1074900</v>
      </c>
      <c r="N7" s="1" t="str">
        <f t="shared" si="1"/>
        <v>+</v>
      </c>
    </row>
    <row r="8" spans="2:14" ht="12" customHeight="1" x14ac:dyDescent="0.2">
      <c r="B8" t="s">
        <v>452</v>
      </c>
      <c r="C8">
        <f>'6pf'!C12</f>
        <v>442729</v>
      </c>
      <c r="D8" t="s">
        <v>446</v>
      </c>
      <c r="E8" t="s">
        <v>454</v>
      </c>
      <c r="F8">
        <f>SUM('6pf'!C71:C80)</f>
        <v>442729</v>
      </c>
      <c r="G8" s="1" t="str">
        <f t="shared" si="0"/>
        <v>+</v>
      </c>
      <c r="I8" t="s">
        <v>452</v>
      </c>
      <c r="J8" s="72">
        <f>'6pf'!G12</f>
        <v>1074900</v>
      </c>
      <c r="K8" t="s">
        <v>446</v>
      </c>
      <c r="L8" t="s">
        <v>454</v>
      </c>
      <c r="M8" s="72">
        <f>SUM('6pf'!G71:G80)</f>
        <v>1074900</v>
      </c>
      <c r="N8" s="1" t="str">
        <f t="shared" si="1"/>
        <v>+</v>
      </c>
    </row>
    <row r="9" spans="2:14" x14ac:dyDescent="0.2">
      <c r="B9" t="s">
        <v>455</v>
      </c>
      <c r="C9">
        <f>'6pf'!C24</f>
        <v>51797</v>
      </c>
      <c r="D9" t="s">
        <v>446</v>
      </c>
      <c r="E9" t="s">
        <v>456</v>
      </c>
      <c r="F9">
        <f>'6pf'!C25+'6pf'!C32+'6pf'!C36+'6pf'!C40+'6pf'!C41+'6pf'!C42+'6pf'!C43+'6pf'!C44+'6pf'!C45+'6pf'!C46+'6pf'!C50+'6pf'!C57+'6pf'!C61+'6pf'!C64+'6pf'!C67</f>
        <v>51797</v>
      </c>
      <c r="G9" s="1" t="str">
        <f t="shared" si="0"/>
        <v>+</v>
      </c>
      <c r="I9" t="s">
        <v>455</v>
      </c>
      <c r="J9" s="72">
        <f>'6pf'!G24</f>
        <v>154988.20000000001</v>
      </c>
      <c r="K9" t="s">
        <v>446</v>
      </c>
      <c r="L9" t="s">
        <v>456</v>
      </c>
      <c r="M9" s="72">
        <f>'6pf'!G25+'6pf'!G32+'6pf'!G36+'6pf'!G40+'6pf'!G41+'6pf'!G42+'6pf'!G43+'6pf'!G44+'6pf'!G45+'6pf'!G46+'6pf'!G50+'6pf'!G57+'6pf'!G61+'6pf'!G64+'6pf'!G67</f>
        <v>154988.20000000004</v>
      </c>
      <c r="N9" s="1" t="str">
        <f t="shared" si="1"/>
        <v>+</v>
      </c>
    </row>
    <row r="10" spans="2:14" x14ac:dyDescent="0.2">
      <c r="B10" t="s">
        <v>457</v>
      </c>
      <c r="C10">
        <f>'6pf'!C81</f>
        <v>428511</v>
      </c>
      <c r="D10" t="s">
        <v>446</v>
      </c>
      <c r="E10" t="s">
        <v>458</v>
      </c>
      <c r="F10">
        <f>SUM('6pf'!C82:C97)</f>
        <v>428511</v>
      </c>
      <c r="G10" s="1" t="str">
        <f t="shared" si="0"/>
        <v>+</v>
      </c>
      <c r="I10" t="s">
        <v>457</v>
      </c>
      <c r="J10" s="72">
        <f>'6pf'!G81</f>
        <v>1047506</v>
      </c>
      <c r="K10" t="s">
        <v>446</v>
      </c>
      <c r="L10" t="s">
        <v>458</v>
      </c>
      <c r="M10" s="72">
        <f>SUM('6pf'!G82:G97)</f>
        <v>1047506.0000000001</v>
      </c>
      <c r="N10" s="1" t="str">
        <f t="shared" si="1"/>
        <v>+</v>
      </c>
    </row>
    <row r="11" spans="2:14" x14ac:dyDescent="0.2">
      <c r="B11" t="s">
        <v>459</v>
      </c>
      <c r="C11">
        <f>'6pf'!C98</f>
        <v>0</v>
      </c>
      <c r="D11" t="s">
        <v>446</v>
      </c>
      <c r="E11" t="s">
        <v>459</v>
      </c>
      <c r="F11">
        <f>'6pf'!C98</f>
        <v>0</v>
      </c>
      <c r="G11" s="1" t="str">
        <f t="shared" si="0"/>
        <v>+</v>
      </c>
      <c r="I11" t="s">
        <v>459</v>
      </c>
      <c r="J11" s="72">
        <f>'6pf'!G98</f>
        <v>0</v>
      </c>
      <c r="K11" t="s">
        <v>446</v>
      </c>
      <c r="L11" t="s">
        <v>459</v>
      </c>
      <c r="M11" s="72">
        <f>'6pf'!G98</f>
        <v>0</v>
      </c>
      <c r="N11" s="1" t="str">
        <f t="shared" si="1"/>
        <v>+</v>
      </c>
    </row>
    <row r="12" spans="2:14" x14ac:dyDescent="0.2">
      <c r="B12" t="s">
        <v>460</v>
      </c>
      <c r="C12">
        <f>'6pf'!C105</f>
        <v>82</v>
      </c>
      <c r="D12" t="s">
        <v>446</v>
      </c>
      <c r="E12" t="s">
        <v>461</v>
      </c>
      <c r="F12">
        <f>'6pf'!C106+'6pf'!C107+'6pf'!C108+'6pf'!C109</f>
        <v>82</v>
      </c>
      <c r="G12" s="1" t="str">
        <f t="shared" si="0"/>
        <v>+</v>
      </c>
      <c r="I12" t="s">
        <v>460</v>
      </c>
      <c r="J12" s="72">
        <f>'6pf'!G105</f>
        <v>457.9</v>
      </c>
      <c r="K12" t="s">
        <v>446</v>
      </c>
      <c r="L12" t="s">
        <v>461</v>
      </c>
      <c r="M12" s="72">
        <f>'6pf'!G106+'6pf'!G107+'6pf'!G108+'6pf'!G109</f>
        <v>457.9</v>
      </c>
      <c r="N12" s="1" t="str">
        <f t="shared" si="1"/>
        <v>+</v>
      </c>
    </row>
    <row r="13" spans="2:14" x14ac:dyDescent="0.2">
      <c r="B13" t="s">
        <v>462</v>
      </c>
      <c r="C13">
        <f>'6pf'!C110</f>
        <v>487</v>
      </c>
      <c r="D13" t="s">
        <v>446</v>
      </c>
      <c r="E13" t="s">
        <v>463</v>
      </c>
      <c r="F13">
        <f>'6pf'!C111+'6pf'!C112+'6pf'!C113</f>
        <v>487</v>
      </c>
      <c r="G13" s="1" t="str">
        <f t="shared" si="0"/>
        <v>+</v>
      </c>
      <c r="I13" t="s">
        <v>462</v>
      </c>
      <c r="J13" s="72">
        <f>'6pf'!G110</f>
        <v>2752.1</v>
      </c>
      <c r="K13" t="s">
        <v>446</v>
      </c>
      <c r="L13" t="s">
        <v>463</v>
      </c>
      <c r="M13" s="72">
        <f>'6pf'!G111+'6pf'!G112+'6pf'!G113</f>
        <v>2752.1000000000004</v>
      </c>
      <c r="N13" s="1" t="str">
        <f t="shared" si="1"/>
        <v>+</v>
      </c>
    </row>
    <row r="14" spans="2:14" x14ac:dyDescent="0.2">
      <c r="B14" t="s">
        <v>464</v>
      </c>
      <c r="C14">
        <f>'6pf'!C114</f>
        <v>30790</v>
      </c>
      <c r="D14" t="s">
        <v>446</v>
      </c>
      <c r="E14" t="s">
        <v>465</v>
      </c>
      <c r="F14">
        <f>'6pf'!C115+'6pf'!C116+'6pf'!C117</f>
        <v>30790</v>
      </c>
      <c r="G14" s="1" t="str">
        <f t="shared" si="0"/>
        <v>+</v>
      </c>
      <c r="I14" t="s">
        <v>464</v>
      </c>
      <c r="J14" s="72">
        <f>'6pf'!G114</f>
        <v>83418.100000000006</v>
      </c>
      <c r="K14" t="s">
        <v>446</v>
      </c>
      <c r="L14" t="s">
        <v>465</v>
      </c>
      <c r="M14" s="72">
        <f>'6pf'!G115+'6pf'!G116+'6pf'!G117</f>
        <v>83418.100000000006</v>
      </c>
      <c r="N14" s="1" t="str">
        <f t="shared" si="1"/>
        <v>+</v>
      </c>
    </row>
    <row r="15" spans="2:14" x14ac:dyDescent="0.2">
      <c r="B15" t="s">
        <v>466</v>
      </c>
      <c r="C15">
        <f>'6pf'!C118</f>
        <v>75386</v>
      </c>
      <c r="D15" t="s">
        <v>446</v>
      </c>
      <c r="E15" t="s">
        <v>467</v>
      </c>
      <c r="F15">
        <f>'6pf'!C119+'6pf'!C120+'6pf'!C121</f>
        <v>75386</v>
      </c>
      <c r="G15" s="1" t="str">
        <f t="shared" si="0"/>
        <v>+</v>
      </c>
      <c r="I15" t="s">
        <v>466</v>
      </c>
      <c r="J15" s="72">
        <f>'6pf'!G118</f>
        <v>136971.4</v>
      </c>
      <c r="K15" t="s">
        <v>446</v>
      </c>
      <c r="L15" t="s">
        <v>467</v>
      </c>
      <c r="M15" s="72">
        <f>'6pf'!G119+'6pf'!G120+'6pf'!G121</f>
        <v>136971.4</v>
      </c>
      <c r="N15" s="1" t="str">
        <f t="shared" si="1"/>
        <v>+</v>
      </c>
    </row>
    <row r="16" spans="2:14" x14ac:dyDescent="0.2">
      <c r="B16" t="s">
        <v>466</v>
      </c>
      <c r="C16">
        <f>'6pf'!C118</f>
        <v>75386</v>
      </c>
      <c r="D16" t="s">
        <v>446</v>
      </c>
      <c r="E16" t="s">
        <v>468</v>
      </c>
      <c r="F16">
        <f>'6pf'!C133+'6pf'!C135+'6pf'!C139</f>
        <v>75386</v>
      </c>
      <c r="G16" s="1" t="str">
        <f t="shared" si="0"/>
        <v>+</v>
      </c>
      <c r="I16" t="s">
        <v>466</v>
      </c>
      <c r="J16" s="72">
        <f>'6pf'!G118</f>
        <v>136971.4</v>
      </c>
      <c r="K16" t="s">
        <v>446</v>
      </c>
      <c r="L16" t="s">
        <v>468</v>
      </c>
      <c r="M16" s="72">
        <f>'6pf'!G133+'6pf'!G135+'6pf'!G139</f>
        <v>136971.4</v>
      </c>
      <c r="N16" s="1" t="str">
        <f t="shared" si="1"/>
        <v>+</v>
      </c>
    </row>
    <row r="17" spans="2:14" x14ac:dyDescent="0.2">
      <c r="B17" t="s">
        <v>469</v>
      </c>
      <c r="C17">
        <f>'6pf'!C122</f>
        <v>13007</v>
      </c>
      <c r="D17" t="s">
        <v>446</v>
      </c>
      <c r="E17" t="s">
        <v>470</v>
      </c>
      <c r="F17">
        <f>'6pf'!C123+'6pf'!C124+'6pf'!C125</f>
        <v>13007</v>
      </c>
      <c r="G17" s="1" t="str">
        <f t="shared" si="0"/>
        <v>+</v>
      </c>
      <c r="I17" t="s">
        <v>469</v>
      </c>
      <c r="J17" s="72">
        <f>'6pf'!G122</f>
        <v>19471.5</v>
      </c>
      <c r="K17" t="s">
        <v>446</v>
      </c>
      <c r="L17" t="s">
        <v>470</v>
      </c>
      <c r="M17" s="72">
        <f>'6pf'!G123+'6pf'!G124+'6pf'!G125</f>
        <v>19471.5</v>
      </c>
      <c r="N17" s="1" t="str">
        <f t="shared" si="1"/>
        <v>+</v>
      </c>
    </row>
    <row r="18" spans="2:14" x14ac:dyDescent="0.2">
      <c r="B18" t="s">
        <v>471</v>
      </c>
      <c r="C18">
        <f>'6pf'!C126</f>
        <v>1034</v>
      </c>
      <c r="D18" t="s">
        <v>446</v>
      </c>
      <c r="E18" t="s">
        <v>472</v>
      </c>
      <c r="F18">
        <f>'6pf'!C127+'6pf'!C128+'6pf'!C129</f>
        <v>1034</v>
      </c>
      <c r="G18" s="1" t="str">
        <f t="shared" si="0"/>
        <v>+</v>
      </c>
      <c r="I18" t="s">
        <v>471</v>
      </c>
      <c r="J18" s="72">
        <f>'6pf'!G126</f>
        <v>1547.9</v>
      </c>
      <c r="K18" t="s">
        <v>446</v>
      </c>
      <c r="L18" t="s">
        <v>472</v>
      </c>
      <c r="M18" s="72">
        <f>'6pf'!G127+'6pf'!G128+'6pf'!G129</f>
        <v>1547.9</v>
      </c>
      <c r="N18" s="1" t="str">
        <f t="shared" si="1"/>
        <v>+</v>
      </c>
    </row>
    <row r="19" spans="2:14" x14ac:dyDescent="0.2">
      <c r="B19" t="s">
        <v>473</v>
      </c>
      <c r="C19">
        <f>'6pf'!C135</f>
        <v>391</v>
      </c>
      <c r="D19" t="s">
        <v>446</v>
      </c>
      <c r="E19" t="s">
        <v>474</v>
      </c>
      <c r="F19">
        <f>'6pf'!C136+'6pf'!C137+'6pf'!C138</f>
        <v>391</v>
      </c>
      <c r="G19" s="1" t="str">
        <f t="shared" si="0"/>
        <v>+</v>
      </c>
      <c r="I19" t="s">
        <v>473</v>
      </c>
      <c r="J19" s="72">
        <f>'6pf'!G135</f>
        <v>1831.7</v>
      </c>
      <c r="K19" t="s">
        <v>446</v>
      </c>
      <c r="L19" t="s">
        <v>474</v>
      </c>
      <c r="M19" s="72">
        <f>'6pf'!G136+'6pf'!G137+'6pf'!G138</f>
        <v>1831.7</v>
      </c>
      <c r="N19" s="1" t="str">
        <f t="shared" si="1"/>
        <v>+</v>
      </c>
    </row>
    <row r="20" spans="2:14" x14ac:dyDescent="0.2">
      <c r="B20" t="s">
        <v>475</v>
      </c>
      <c r="C20">
        <f>'6pf'!C144</f>
        <v>23019</v>
      </c>
      <c r="D20" t="s">
        <v>446</v>
      </c>
      <c r="E20" t="s">
        <v>476</v>
      </c>
      <c r="F20">
        <f>'6pf'!C145+'6pf'!C146+'6pf'!C147</f>
        <v>23019</v>
      </c>
      <c r="G20" s="1" t="str">
        <f t="shared" si="0"/>
        <v>+</v>
      </c>
      <c r="I20" t="s">
        <v>475</v>
      </c>
      <c r="J20" s="72">
        <f>'6pf'!G144</f>
        <v>40398.1</v>
      </c>
      <c r="K20" t="s">
        <v>446</v>
      </c>
      <c r="L20" t="s">
        <v>476</v>
      </c>
      <c r="M20" s="72">
        <f>'6pf'!G145+'6pf'!G146+'6pf'!G147</f>
        <v>40398.1</v>
      </c>
      <c r="N20" s="1" t="str">
        <f t="shared" si="1"/>
        <v>+</v>
      </c>
    </row>
    <row r="21" spans="2:14" x14ac:dyDescent="0.2">
      <c r="B21" t="s">
        <v>477</v>
      </c>
      <c r="C21">
        <f>'6pf'!C152</f>
        <v>5662</v>
      </c>
      <c r="D21" t="s">
        <v>446</v>
      </c>
      <c r="E21" t="s">
        <v>478</v>
      </c>
      <c r="F21">
        <f>'6pf'!C153+'6pf'!C154+'6pf'!C155</f>
        <v>5662</v>
      </c>
      <c r="G21" s="1" t="str">
        <f t="shared" si="0"/>
        <v>+</v>
      </c>
      <c r="I21" t="s">
        <v>477</v>
      </c>
      <c r="J21" s="72">
        <f>'6pf'!G152</f>
        <v>10332.1</v>
      </c>
      <c r="K21" t="s">
        <v>446</v>
      </c>
      <c r="L21" t="s">
        <v>478</v>
      </c>
      <c r="M21" s="72">
        <f>'6pf'!G153+'6pf'!G154+'6pf'!G155</f>
        <v>10332.1</v>
      </c>
      <c r="N21" s="1" t="str">
        <f t="shared" si="1"/>
        <v>+</v>
      </c>
    </row>
    <row r="22" spans="2:14" x14ac:dyDescent="0.2">
      <c r="B22" t="s">
        <v>477</v>
      </c>
      <c r="C22">
        <f>'6pf'!C152</f>
        <v>5662</v>
      </c>
      <c r="D22" t="s">
        <v>446</v>
      </c>
      <c r="E22" t="s">
        <v>479</v>
      </c>
      <c r="F22">
        <f>'6pf'!C156+'6pf'!C157</f>
        <v>5662</v>
      </c>
      <c r="G22" s="1" t="str">
        <f t="shared" si="0"/>
        <v>+</v>
      </c>
      <c r="I22" t="s">
        <v>477</v>
      </c>
      <c r="J22" s="72">
        <f>'6pf'!G152</f>
        <v>10332.1</v>
      </c>
      <c r="K22" t="s">
        <v>446</v>
      </c>
      <c r="L22" t="s">
        <v>479</v>
      </c>
      <c r="M22" s="72">
        <f>'6pf'!G156+'6pf'!G157</f>
        <v>10332.099999999999</v>
      </c>
      <c r="N22" s="1" t="str">
        <f t="shared" si="1"/>
        <v>+</v>
      </c>
    </row>
    <row r="23" spans="2:14" x14ac:dyDescent="0.2">
      <c r="B23" t="s">
        <v>480</v>
      </c>
      <c r="C23">
        <f>'6pf'!C158</f>
        <v>15355</v>
      </c>
      <c r="D23" t="s">
        <v>446</v>
      </c>
      <c r="E23" t="s">
        <v>481</v>
      </c>
      <c r="F23">
        <f>'6pf'!C159+'6pf'!C163+'6pf'!C164+'6pf'!C165+'6pf'!C166+'6pf'!C167+'6pf'!C168+'6pf'!C169+'6pf'!C170+'6pf'!C171+'6pf'!C172+'6pf'!C173</f>
        <v>15355</v>
      </c>
      <c r="G23" s="1" t="str">
        <f t="shared" si="0"/>
        <v>+</v>
      </c>
      <c r="I23" t="s">
        <v>480</v>
      </c>
      <c r="J23" s="72">
        <f>'6pf'!G158</f>
        <v>37433.300000000003</v>
      </c>
      <c r="K23" t="s">
        <v>446</v>
      </c>
      <c r="L23" t="s">
        <v>481</v>
      </c>
      <c r="M23" s="72">
        <f>'6pf'!G159+'6pf'!G163+'6pf'!G164+'6pf'!G165+'6pf'!G166+'6pf'!G167+'6pf'!G168+'6pf'!G169+'6pf'!G170+'6pf'!G171+'6pf'!G172+'6pf'!G173</f>
        <v>37433.299999999996</v>
      </c>
      <c r="N23" s="1" t="str">
        <f t="shared" si="1"/>
        <v>+</v>
      </c>
    </row>
    <row r="24" spans="2:14" x14ac:dyDescent="0.2">
      <c r="B24" t="s">
        <v>482</v>
      </c>
      <c r="C24">
        <f>'6pf'!C159</f>
        <v>430</v>
      </c>
      <c r="D24" t="s">
        <v>446</v>
      </c>
      <c r="E24" t="s">
        <v>483</v>
      </c>
      <c r="F24">
        <f>'6pf'!C160+'6pf'!C161+'6pf'!C162</f>
        <v>430</v>
      </c>
      <c r="G24" s="1" t="str">
        <f t="shared" si="0"/>
        <v>+</v>
      </c>
      <c r="I24" t="s">
        <v>482</v>
      </c>
      <c r="J24" s="72">
        <f>'6pf'!G159</f>
        <v>4883.8999999999996</v>
      </c>
      <c r="K24" t="s">
        <v>446</v>
      </c>
      <c r="L24" t="s">
        <v>483</v>
      </c>
      <c r="M24" s="72">
        <f>'6pf'!G160+'6pf'!G161+'6pf'!G162</f>
        <v>4883.8999999999996</v>
      </c>
      <c r="N24" s="1" t="str">
        <f t="shared" si="1"/>
        <v>+</v>
      </c>
    </row>
    <row r="25" spans="2:14" x14ac:dyDescent="0.2">
      <c r="B25" t="s">
        <v>484</v>
      </c>
      <c r="C25">
        <f>'6pf'!C177</f>
        <v>290</v>
      </c>
      <c r="D25" t="s">
        <v>446</v>
      </c>
      <c r="E25" t="s">
        <v>485</v>
      </c>
      <c r="F25">
        <f>'6pf'!C178+'6pf'!C179+'6pf'!C180</f>
        <v>290</v>
      </c>
      <c r="G25" s="1" t="str">
        <f t="shared" si="0"/>
        <v>+</v>
      </c>
      <c r="I25" t="s">
        <v>484</v>
      </c>
      <c r="J25" s="72">
        <f>'6pf'!G177</f>
        <v>1359.1</v>
      </c>
      <c r="K25" t="s">
        <v>446</v>
      </c>
      <c r="L25" t="s">
        <v>485</v>
      </c>
      <c r="M25" s="72">
        <f>'6pf'!G178+'6pf'!G179+'6pf'!G180</f>
        <v>1359.1</v>
      </c>
      <c r="N25" s="1" t="str">
        <f t="shared" si="1"/>
        <v>+</v>
      </c>
    </row>
    <row r="26" spans="2:14" x14ac:dyDescent="0.2">
      <c r="B26" t="s">
        <v>484</v>
      </c>
      <c r="C26">
        <f>'6pf'!C177</f>
        <v>290</v>
      </c>
      <c r="D26" t="s">
        <v>446</v>
      </c>
      <c r="E26" t="s">
        <v>486</v>
      </c>
      <c r="F26">
        <f>'6pf'!C181+'6pf'!C182</f>
        <v>290</v>
      </c>
      <c r="G26" s="1" t="str">
        <f t="shared" si="0"/>
        <v>+</v>
      </c>
      <c r="I26" t="s">
        <v>484</v>
      </c>
      <c r="J26" s="72">
        <f>'6pf'!G177</f>
        <v>1359.1</v>
      </c>
      <c r="K26" t="s">
        <v>446</v>
      </c>
      <c r="L26" t="s">
        <v>486</v>
      </c>
      <c r="M26" s="72">
        <f>'6pf'!G181+'6pf'!G182</f>
        <v>1359.1</v>
      </c>
      <c r="N26" s="1" t="str">
        <f t="shared" si="1"/>
        <v>+</v>
      </c>
    </row>
    <row r="27" spans="2:14" x14ac:dyDescent="0.2">
      <c r="B27" t="s">
        <v>487</v>
      </c>
      <c r="C27">
        <f>'6pf'!C190</f>
        <v>5132</v>
      </c>
      <c r="D27" t="s">
        <v>446</v>
      </c>
      <c r="E27" t="s">
        <v>488</v>
      </c>
      <c r="F27">
        <f>'6pf'!C191+'6pf'!C197+'6pf'!C202</f>
        <v>5132</v>
      </c>
      <c r="G27" s="1" t="str">
        <f t="shared" si="0"/>
        <v>+</v>
      </c>
      <c r="I27" t="s">
        <v>487</v>
      </c>
      <c r="J27" s="72">
        <f>'6pf'!G190</f>
        <v>7784.8</v>
      </c>
      <c r="K27" t="s">
        <v>446</v>
      </c>
      <c r="L27" t="s">
        <v>488</v>
      </c>
      <c r="M27" s="72">
        <f>'6pf'!G191+'6pf'!G197+'6pf'!G202</f>
        <v>7784.8</v>
      </c>
      <c r="N27" s="1" t="str">
        <f t="shared" si="1"/>
        <v>+</v>
      </c>
    </row>
    <row r="28" spans="2:14" x14ac:dyDescent="0.2">
      <c r="B28" t="s">
        <v>489</v>
      </c>
      <c r="C28">
        <f>'6pf'!C191</f>
        <v>71</v>
      </c>
      <c r="D28" t="s">
        <v>446</v>
      </c>
      <c r="E28" t="s">
        <v>490</v>
      </c>
      <c r="F28">
        <f>'6pf'!C192+'6pf'!C193+'6pf'!C194</f>
        <v>71</v>
      </c>
      <c r="G28" s="1" t="str">
        <f t="shared" si="0"/>
        <v>+</v>
      </c>
      <c r="I28" t="s">
        <v>489</v>
      </c>
      <c r="J28" s="72">
        <f>'6pf'!G191</f>
        <v>127.5</v>
      </c>
      <c r="K28" t="s">
        <v>446</v>
      </c>
      <c r="L28" t="s">
        <v>490</v>
      </c>
      <c r="M28" s="72">
        <f>'6pf'!G192+'6pf'!G193+'6pf'!G194</f>
        <v>127.5</v>
      </c>
      <c r="N28" s="1" t="str">
        <f t="shared" si="1"/>
        <v>+</v>
      </c>
    </row>
    <row r="29" spans="2:14" x14ac:dyDescent="0.2">
      <c r="B29" t="s">
        <v>491</v>
      </c>
      <c r="C29">
        <f>'6pf'!C197</f>
        <v>57</v>
      </c>
      <c r="D29" t="s">
        <v>446</v>
      </c>
      <c r="E29" t="s">
        <v>492</v>
      </c>
      <c r="F29">
        <f>'6pf'!C198+'6pf'!C199+'6pf'!C200</f>
        <v>57</v>
      </c>
      <c r="G29" s="1" t="str">
        <f t="shared" si="0"/>
        <v>+</v>
      </c>
      <c r="I29" t="s">
        <v>491</v>
      </c>
      <c r="J29" s="72">
        <f>'6pf'!G197</f>
        <v>181.1</v>
      </c>
      <c r="K29" t="s">
        <v>446</v>
      </c>
      <c r="L29" t="s">
        <v>492</v>
      </c>
      <c r="M29" s="72">
        <f>'6pf'!G198+'6pf'!G199+'6pf'!G200</f>
        <v>181.1</v>
      </c>
      <c r="N29" s="1" t="str">
        <f t="shared" si="1"/>
        <v>+</v>
      </c>
    </row>
    <row r="30" spans="2:14" x14ac:dyDescent="0.2">
      <c r="B30" t="s">
        <v>493</v>
      </c>
      <c r="C30">
        <f>'6pf'!C202</f>
        <v>5004</v>
      </c>
      <c r="D30" t="s">
        <v>446</v>
      </c>
      <c r="E30" t="s">
        <v>494</v>
      </c>
      <c r="F30">
        <f>'6pf'!C203+'6pf'!C207+'6pf'!C208+'6pf'!C214+'6pf'!C216+'6pf'!C217</f>
        <v>5004</v>
      </c>
      <c r="G30" s="1" t="str">
        <f t="shared" si="0"/>
        <v>+</v>
      </c>
      <c r="I30" t="s">
        <v>493</v>
      </c>
      <c r="J30" s="72">
        <f>'6pf'!G202</f>
        <v>7476.2</v>
      </c>
      <c r="K30" t="s">
        <v>446</v>
      </c>
      <c r="L30" t="s">
        <v>494</v>
      </c>
      <c r="M30" s="72">
        <f>'6pf'!G203+'6pf'!G207+'6pf'!G208+'6pf'!G214+'6pf'!G216+'6pf'!G217</f>
        <v>7476.2</v>
      </c>
      <c r="N30" s="1" t="str">
        <f t="shared" si="1"/>
        <v>+</v>
      </c>
    </row>
    <row r="31" spans="2:14" x14ac:dyDescent="0.2">
      <c r="B31" t="s">
        <v>495</v>
      </c>
      <c r="C31">
        <f>'6pf'!C203</f>
        <v>4298</v>
      </c>
      <c r="D31" t="s">
        <v>446</v>
      </c>
      <c r="E31" t="s">
        <v>496</v>
      </c>
      <c r="F31">
        <f>'6pf'!C204+'6pf'!C205+'6pf'!C206</f>
        <v>4298</v>
      </c>
      <c r="G31" s="1" t="str">
        <f t="shared" si="0"/>
        <v>+</v>
      </c>
      <c r="I31" t="s">
        <v>495</v>
      </c>
      <c r="J31" s="72">
        <f>'6pf'!G203</f>
        <v>6436.7</v>
      </c>
      <c r="K31" t="s">
        <v>446</v>
      </c>
      <c r="L31" t="s">
        <v>496</v>
      </c>
      <c r="M31" s="72">
        <f>'6pf'!G204+'6pf'!G205+'6pf'!G206</f>
        <v>6436.6999999999989</v>
      </c>
      <c r="N31" s="1" t="str">
        <f t="shared" si="1"/>
        <v>+</v>
      </c>
    </row>
    <row r="32" spans="2:14" x14ac:dyDescent="0.2">
      <c r="B32" t="s">
        <v>497</v>
      </c>
      <c r="C32">
        <f>'6pf'!C208</f>
        <v>491</v>
      </c>
      <c r="D32" t="s">
        <v>446</v>
      </c>
      <c r="E32" t="s">
        <v>498</v>
      </c>
      <c r="F32">
        <f>'6pf'!C209+'6pf'!C210+'6pf'!C211</f>
        <v>491</v>
      </c>
      <c r="G32" s="1" t="str">
        <f t="shared" si="0"/>
        <v>+</v>
      </c>
      <c r="I32" t="s">
        <v>497</v>
      </c>
      <c r="J32" s="72">
        <f>'6pf'!G208</f>
        <v>720</v>
      </c>
      <c r="K32" t="s">
        <v>446</v>
      </c>
      <c r="L32" t="s">
        <v>498</v>
      </c>
      <c r="M32" s="72">
        <f>'6pf'!G209+'6pf'!G210+'6pf'!G211</f>
        <v>720</v>
      </c>
      <c r="N32" s="1" t="str">
        <f t="shared" si="1"/>
        <v>+</v>
      </c>
    </row>
    <row r="33" spans="2:14" x14ac:dyDescent="0.2">
      <c r="B33" t="s">
        <v>499</v>
      </c>
      <c r="C33">
        <f>'6pf'!C220</f>
        <v>2926</v>
      </c>
      <c r="D33" t="s">
        <v>446</v>
      </c>
      <c r="E33" t="s">
        <v>500</v>
      </c>
      <c r="F33">
        <f>'6pf'!C221+'6pf'!C254</f>
        <v>2926</v>
      </c>
      <c r="G33" s="1" t="str">
        <f t="shared" si="0"/>
        <v>+</v>
      </c>
      <c r="I33" t="s">
        <v>499</v>
      </c>
      <c r="J33" s="72">
        <f>'6pf'!G220</f>
        <v>12623.4</v>
      </c>
      <c r="K33" t="s">
        <v>446</v>
      </c>
      <c r="L33" t="s">
        <v>500</v>
      </c>
      <c r="M33" s="72">
        <f>'6pf'!G221+'6pf'!G254</f>
        <v>12623.400000000001</v>
      </c>
      <c r="N33" s="1" t="str">
        <f t="shared" si="1"/>
        <v>+</v>
      </c>
    </row>
    <row r="34" spans="2:14" x14ac:dyDescent="0.2">
      <c r="B34" t="s">
        <v>501</v>
      </c>
      <c r="C34">
        <f>'6pf'!C221</f>
        <v>1756</v>
      </c>
      <c r="D34" t="s">
        <v>446</v>
      </c>
      <c r="E34" t="s">
        <v>502</v>
      </c>
      <c r="F34">
        <f>'6pf'!C222+'6pf'!C223+'6pf'!C224</f>
        <v>1756</v>
      </c>
      <c r="G34" s="1" t="str">
        <f t="shared" si="0"/>
        <v>+</v>
      </c>
      <c r="I34" t="s">
        <v>501</v>
      </c>
      <c r="J34" s="72">
        <f>'6pf'!G221</f>
        <v>8374.7000000000007</v>
      </c>
      <c r="K34" t="s">
        <v>446</v>
      </c>
      <c r="L34" t="s">
        <v>502</v>
      </c>
      <c r="M34" s="72">
        <f>'6pf'!G222+'6pf'!G223+'6pf'!G224</f>
        <v>8374.6999999999989</v>
      </c>
      <c r="N34" s="1" t="str">
        <f t="shared" si="1"/>
        <v>+</v>
      </c>
    </row>
    <row r="35" spans="2:14" x14ac:dyDescent="0.2">
      <c r="B35" t="s">
        <v>501</v>
      </c>
      <c r="C35">
        <f>'6pf'!C221</f>
        <v>1756</v>
      </c>
      <c r="D35" t="s">
        <v>446</v>
      </c>
      <c r="E35" t="s">
        <v>503</v>
      </c>
      <c r="F35">
        <f>'6pf'!C225+'6pf'!C232</f>
        <v>1756</v>
      </c>
      <c r="G35" s="1" t="str">
        <f t="shared" si="0"/>
        <v>+</v>
      </c>
      <c r="I35" t="s">
        <v>501</v>
      </c>
      <c r="J35" s="72">
        <f>'6pf'!G221</f>
        <v>8374.7000000000007</v>
      </c>
      <c r="K35" t="s">
        <v>446</v>
      </c>
      <c r="L35" t="s">
        <v>503</v>
      </c>
      <c r="M35" s="72">
        <f>'6pf'!G225+'6pf'!G232</f>
        <v>8374.7000000000007</v>
      </c>
      <c r="N35" s="1" t="str">
        <f t="shared" si="1"/>
        <v>+</v>
      </c>
    </row>
    <row r="36" spans="2:14" x14ac:dyDescent="0.2">
      <c r="B36" t="s">
        <v>504</v>
      </c>
      <c r="C36">
        <f>'6pf'!C225</f>
        <v>1382</v>
      </c>
      <c r="D36" t="s">
        <v>446</v>
      </c>
      <c r="E36" t="s">
        <v>505</v>
      </c>
      <c r="F36">
        <f>'6pf'!C226+'6pf'!C228+'6pf'!C230</f>
        <v>1382</v>
      </c>
      <c r="G36" s="1" t="str">
        <f t="shared" si="0"/>
        <v>+</v>
      </c>
      <c r="I36" t="s">
        <v>504</v>
      </c>
      <c r="J36" s="72">
        <f>'6pf'!G225</f>
        <v>7589.7</v>
      </c>
      <c r="K36" t="s">
        <v>446</v>
      </c>
      <c r="L36" t="s">
        <v>505</v>
      </c>
      <c r="M36" s="72">
        <f>'6pf'!G226+'6pf'!G228+'6pf'!G230</f>
        <v>7589.7</v>
      </c>
      <c r="N36" s="1" t="str">
        <f t="shared" si="1"/>
        <v>+</v>
      </c>
    </row>
    <row r="37" spans="2:14" x14ac:dyDescent="0.2">
      <c r="B37" t="s">
        <v>506</v>
      </c>
      <c r="C37">
        <f>'6pf'!C232</f>
        <v>374</v>
      </c>
      <c r="D37" t="s">
        <v>446</v>
      </c>
      <c r="E37" t="s">
        <v>507</v>
      </c>
      <c r="F37">
        <f>'6pf'!C233+'6pf'!C235+'6pf'!C237</f>
        <v>374</v>
      </c>
      <c r="G37" s="1" t="str">
        <f t="shared" si="0"/>
        <v>+</v>
      </c>
      <c r="I37" t="s">
        <v>506</v>
      </c>
      <c r="J37" s="72">
        <f>'6pf'!G232</f>
        <v>785</v>
      </c>
      <c r="K37" t="s">
        <v>446</v>
      </c>
      <c r="L37" t="s">
        <v>507</v>
      </c>
      <c r="M37" s="72">
        <f>'6pf'!G233+'6pf'!G235+'6pf'!G237</f>
        <v>785</v>
      </c>
      <c r="N37" s="1" t="str">
        <f t="shared" si="1"/>
        <v>+</v>
      </c>
    </row>
    <row r="38" spans="2:14" x14ac:dyDescent="0.2">
      <c r="B38" t="s">
        <v>508</v>
      </c>
      <c r="C38">
        <f>'6pf'!C247</f>
        <v>41</v>
      </c>
      <c r="D38" t="s">
        <v>446</v>
      </c>
      <c r="E38" t="s">
        <v>509</v>
      </c>
      <c r="F38">
        <f>'6pf'!C248+'6pf'!C249+'6pf'!C250</f>
        <v>41</v>
      </c>
      <c r="G38" s="1" t="str">
        <f t="shared" si="0"/>
        <v>+</v>
      </c>
      <c r="I38" t="s">
        <v>508</v>
      </c>
      <c r="J38" s="72">
        <f>'6pf'!G247</f>
        <v>134.19999999999999</v>
      </c>
      <c r="K38" t="s">
        <v>446</v>
      </c>
      <c r="L38" t="s">
        <v>509</v>
      </c>
      <c r="M38" s="72">
        <f>'6pf'!G248+'6pf'!G249+'6pf'!G250</f>
        <v>134.19999999999999</v>
      </c>
      <c r="N38" s="1" t="str">
        <f t="shared" si="1"/>
        <v>+</v>
      </c>
    </row>
    <row r="39" spans="2:14" x14ac:dyDescent="0.2">
      <c r="B39" t="s">
        <v>510</v>
      </c>
      <c r="C39">
        <f>'6pf'!C254</f>
        <v>1170</v>
      </c>
      <c r="D39" t="s">
        <v>446</v>
      </c>
      <c r="E39" t="s">
        <v>511</v>
      </c>
      <c r="F39">
        <f>'6pf'!C255+'6pf'!C256+'6pf'!C257</f>
        <v>1170</v>
      </c>
      <c r="G39" s="1" t="str">
        <f t="shared" si="0"/>
        <v>+</v>
      </c>
      <c r="I39" t="s">
        <v>510</v>
      </c>
      <c r="J39" s="72">
        <f>'6pf'!G254</f>
        <v>4248.7</v>
      </c>
      <c r="K39" t="s">
        <v>446</v>
      </c>
      <c r="L39" t="s">
        <v>511</v>
      </c>
      <c r="M39" s="72">
        <f>'6pf'!G255+'6pf'!G256+'6pf'!G257</f>
        <v>4248.7</v>
      </c>
      <c r="N39" s="1" t="str">
        <f t="shared" si="1"/>
        <v>+</v>
      </c>
    </row>
    <row r="40" spans="2:14" x14ac:dyDescent="0.2">
      <c r="B40" t="s">
        <v>512</v>
      </c>
      <c r="C40">
        <f>'6pf'!C262</f>
        <v>3408</v>
      </c>
      <c r="D40" t="s">
        <v>446</v>
      </c>
      <c r="E40" t="s">
        <v>513</v>
      </c>
      <c r="F40">
        <f>'6pf'!C263+'6pf'!C264+'6pf'!C270</f>
        <v>3408</v>
      </c>
      <c r="G40" s="1" t="str">
        <f t="shared" si="0"/>
        <v>+</v>
      </c>
      <c r="I40" t="s">
        <v>512</v>
      </c>
      <c r="J40" s="72">
        <f>'6pf'!G262</f>
        <v>11590.3</v>
      </c>
      <c r="K40" t="s">
        <v>446</v>
      </c>
      <c r="L40" t="s">
        <v>513</v>
      </c>
      <c r="M40" s="72">
        <f>'6pf'!G263+'6pf'!G264+'6pf'!G270</f>
        <v>11590.3</v>
      </c>
      <c r="N40" s="1" t="str">
        <f t="shared" si="1"/>
        <v>+</v>
      </c>
    </row>
    <row r="41" spans="2:14" x14ac:dyDescent="0.2">
      <c r="B41" t="s">
        <v>514</v>
      </c>
      <c r="C41">
        <f>'6pf'!C264</f>
        <v>700</v>
      </c>
      <c r="D41" t="s">
        <v>446</v>
      </c>
      <c r="E41" t="s">
        <v>515</v>
      </c>
      <c r="F41">
        <f>'6pf'!C265+'6pf'!C266+'6pf'!C267</f>
        <v>700</v>
      </c>
      <c r="G41" s="1" t="str">
        <f t="shared" si="0"/>
        <v>+</v>
      </c>
      <c r="I41" t="s">
        <v>514</v>
      </c>
      <c r="J41" s="72">
        <f>'6pf'!G264</f>
        <v>2482.3000000000002</v>
      </c>
      <c r="K41" t="s">
        <v>446</v>
      </c>
      <c r="L41" t="s">
        <v>515</v>
      </c>
      <c r="M41" s="72">
        <f>'6pf'!G265+'6pf'!G266+'6pf'!G267</f>
        <v>2482.3000000000002</v>
      </c>
      <c r="N41" s="1" t="str">
        <f t="shared" si="1"/>
        <v>+</v>
      </c>
    </row>
    <row r="42" spans="2:14" x14ac:dyDescent="0.2">
      <c r="B42" t="s">
        <v>514</v>
      </c>
      <c r="C42">
        <f>'6pf'!C264</f>
        <v>700</v>
      </c>
      <c r="D42" t="s">
        <v>446</v>
      </c>
      <c r="E42" t="s">
        <v>516</v>
      </c>
      <c r="F42">
        <f>'6pf'!C268+'6pf'!C269</f>
        <v>700</v>
      </c>
      <c r="G42" s="1" t="str">
        <f t="shared" si="0"/>
        <v>+</v>
      </c>
      <c r="I42" t="s">
        <v>514</v>
      </c>
      <c r="J42" s="72">
        <f>'6pf'!G264</f>
        <v>2482.3000000000002</v>
      </c>
      <c r="K42" t="s">
        <v>446</v>
      </c>
      <c r="L42" t="s">
        <v>516</v>
      </c>
      <c r="M42" s="72">
        <f>'6pf'!G268+'6pf'!G269</f>
        <v>2482.3000000000002</v>
      </c>
      <c r="N42" s="1" t="str">
        <f t="shared" si="1"/>
        <v>+</v>
      </c>
    </row>
    <row r="43" spans="2:14" x14ac:dyDescent="0.2">
      <c r="B43" t="s">
        <v>517</v>
      </c>
      <c r="C43">
        <f>'6pf'!C272</f>
        <v>26</v>
      </c>
      <c r="D43" t="s">
        <v>446</v>
      </c>
      <c r="E43" t="s">
        <v>518</v>
      </c>
      <c r="F43">
        <f>'6pf'!C273+'6pf'!C274+'6pf'!C279</f>
        <v>26</v>
      </c>
      <c r="G43" s="1" t="str">
        <f t="shared" si="0"/>
        <v>+</v>
      </c>
      <c r="I43" t="s">
        <v>517</v>
      </c>
      <c r="J43" s="72">
        <f>'6pf'!G272</f>
        <v>391.3</v>
      </c>
      <c r="K43" t="s">
        <v>446</v>
      </c>
      <c r="L43" t="s">
        <v>518</v>
      </c>
      <c r="M43" s="72">
        <f>'6pf'!G273+'6pf'!G274+'6pf'!G279</f>
        <v>391.3</v>
      </c>
      <c r="N43" s="1" t="str">
        <f t="shared" si="1"/>
        <v>+</v>
      </c>
    </row>
    <row r="44" spans="2:14" x14ac:dyDescent="0.2">
      <c r="B44" t="s">
        <v>519</v>
      </c>
      <c r="C44">
        <f>'6pf'!C274</f>
        <v>0</v>
      </c>
      <c r="D44" t="s">
        <v>446</v>
      </c>
      <c r="E44" t="s">
        <v>520</v>
      </c>
      <c r="F44">
        <f>SUM('6pf'!C275:C276)</f>
        <v>0</v>
      </c>
      <c r="G44" s="1" t="str">
        <f t="shared" si="0"/>
        <v>+</v>
      </c>
      <c r="I44" t="s">
        <v>519</v>
      </c>
      <c r="J44" s="72">
        <f>'6pf'!G274</f>
        <v>0</v>
      </c>
      <c r="K44" t="s">
        <v>446</v>
      </c>
      <c r="L44" t="s">
        <v>520</v>
      </c>
      <c r="M44" s="72">
        <f>SUM('6pf'!G275:G276)</f>
        <v>0</v>
      </c>
      <c r="N44" s="1" t="str">
        <f t="shared" si="1"/>
        <v>+</v>
      </c>
    </row>
    <row r="45" spans="2:14" x14ac:dyDescent="0.2">
      <c r="B45" t="s">
        <v>519</v>
      </c>
      <c r="C45">
        <f>'6pf'!C274</f>
        <v>0</v>
      </c>
      <c r="D45" t="s">
        <v>446</v>
      </c>
      <c r="E45" t="s">
        <v>521</v>
      </c>
      <c r="F45">
        <f>SUM('6pf'!C277:C278)</f>
        <v>0</v>
      </c>
      <c r="G45" s="1" t="str">
        <f t="shared" si="0"/>
        <v>+</v>
      </c>
      <c r="I45" t="s">
        <v>519</v>
      </c>
      <c r="J45" s="72">
        <f>'6pf'!G274</f>
        <v>0</v>
      </c>
      <c r="K45" t="s">
        <v>446</v>
      </c>
      <c r="L45" t="s">
        <v>521</v>
      </c>
      <c r="M45" s="72">
        <f>SUM('6pf'!G277:G278)</f>
        <v>0</v>
      </c>
      <c r="N45" s="1" t="str">
        <f t="shared" si="1"/>
        <v>+</v>
      </c>
    </row>
    <row r="46" spans="2:14" x14ac:dyDescent="0.2">
      <c r="B46" t="s">
        <v>522</v>
      </c>
      <c r="C46">
        <f>'6pf'!C285</f>
        <v>44</v>
      </c>
      <c r="D46" t="s">
        <v>446</v>
      </c>
      <c r="E46" t="s">
        <v>523</v>
      </c>
      <c r="F46">
        <f>'6pf'!C286+'6pf'!C287+'6pf'!C292</f>
        <v>44</v>
      </c>
      <c r="G46" s="1" t="str">
        <f t="shared" si="0"/>
        <v>+</v>
      </c>
      <c r="I46" t="s">
        <v>522</v>
      </c>
      <c r="J46" s="72">
        <f>'6pf'!G285</f>
        <v>358</v>
      </c>
      <c r="K46" t="s">
        <v>446</v>
      </c>
      <c r="L46" t="s">
        <v>523</v>
      </c>
      <c r="M46" s="72">
        <f>'6pf'!G286+'6pf'!G287+'6pf'!G292</f>
        <v>358</v>
      </c>
      <c r="N46" s="1" t="str">
        <f t="shared" si="1"/>
        <v>+</v>
      </c>
    </row>
    <row r="47" spans="2:14" x14ac:dyDescent="0.2">
      <c r="B47" t="s">
        <v>524</v>
      </c>
      <c r="C47">
        <f>'6pf'!C287</f>
        <v>3</v>
      </c>
      <c r="D47" t="s">
        <v>446</v>
      </c>
      <c r="E47" t="s">
        <v>525</v>
      </c>
      <c r="F47">
        <f>'6pf'!C288+'6pf'!C289</f>
        <v>3</v>
      </c>
      <c r="G47" s="1" t="str">
        <f t="shared" si="0"/>
        <v>+</v>
      </c>
      <c r="I47" t="s">
        <v>524</v>
      </c>
      <c r="J47" s="72">
        <f>'6pf'!G287</f>
        <v>22.1</v>
      </c>
      <c r="K47" t="s">
        <v>446</v>
      </c>
      <c r="L47" t="s">
        <v>525</v>
      </c>
      <c r="M47" s="72">
        <f>'6pf'!G288+'6pf'!G289</f>
        <v>22.1</v>
      </c>
      <c r="N47" s="1" t="str">
        <f t="shared" si="1"/>
        <v>+</v>
      </c>
    </row>
    <row r="48" spans="2:14" x14ac:dyDescent="0.2">
      <c r="B48" t="s">
        <v>524</v>
      </c>
      <c r="C48">
        <f>'6pf'!C287</f>
        <v>3</v>
      </c>
      <c r="D48" t="s">
        <v>446</v>
      </c>
      <c r="E48" t="s">
        <v>526</v>
      </c>
      <c r="F48">
        <f>'6pf'!C290+'6pf'!C291</f>
        <v>3</v>
      </c>
      <c r="G48" s="1" t="str">
        <f t="shared" si="0"/>
        <v>+</v>
      </c>
      <c r="I48" t="s">
        <v>524</v>
      </c>
      <c r="J48" s="72">
        <f>'6pf'!G287</f>
        <v>22.1</v>
      </c>
      <c r="K48" t="s">
        <v>446</v>
      </c>
      <c r="L48" t="s">
        <v>526</v>
      </c>
      <c r="M48" s="72">
        <f>'6pf'!G290+'6pf'!G291</f>
        <v>22.1</v>
      </c>
      <c r="N48" s="1" t="str">
        <f t="shared" si="1"/>
        <v>+</v>
      </c>
    </row>
    <row r="49" spans="2:14" x14ac:dyDescent="0.2">
      <c r="B49" t="s">
        <v>527</v>
      </c>
      <c r="C49">
        <f>'6pf'!C294</f>
        <v>112</v>
      </c>
      <c r="D49" t="s">
        <v>446</v>
      </c>
      <c r="E49" t="s">
        <v>528</v>
      </c>
      <c r="F49">
        <f>'6pf'!C295+'6pf'!C296+'6pf'!C301</f>
        <v>112</v>
      </c>
      <c r="G49" s="1" t="str">
        <f t="shared" si="0"/>
        <v>+</v>
      </c>
      <c r="I49" t="s">
        <v>527</v>
      </c>
      <c r="J49" s="72">
        <f>'6pf'!G294</f>
        <v>428.7</v>
      </c>
      <c r="K49" t="s">
        <v>446</v>
      </c>
      <c r="L49" t="s">
        <v>528</v>
      </c>
      <c r="M49" s="72">
        <f>'6pf'!G295+'6pf'!G296+'6pf'!G301</f>
        <v>428.7</v>
      </c>
      <c r="N49" s="1" t="str">
        <f t="shared" si="1"/>
        <v>+</v>
      </c>
    </row>
    <row r="50" spans="2:14" x14ac:dyDescent="0.2">
      <c r="B50" t="s">
        <v>529</v>
      </c>
      <c r="C50">
        <f>'6pf'!C296</f>
        <v>5</v>
      </c>
      <c r="D50" t="s">
        <v>446</v>
      </c>
      <c r="E50" t="s">
        <v>530</v>
      </c>
      <c r="F50">
        <f>'6pf'!C297+'6pf'!C298</f>
        <v>5</v>
      </c>
      <c r="G50" s="1" t="str">
        <f t="shared" si="0"/>
        <v>+</v>
      </c>
      <c r="I50" t="s">
        <v>529</v>
      </c>
      <c r="J50" s="72">
        <f>'6pf'!G296</f>
        <v>19.7</v>
      </c>
      <c r="K50" t="s">
        <v>446</v>
      </c>
      <c r="L50" t="s">
        <v>530</v>
      </c>
      <c r="M50" s="72">
        <f>'6pf'!G297+'6pf'!G298</f>
        <v>19.7</v>
      </c>
      <c r="N50" s="1" t="str">
        <f t="shared" si="1"/>
        <v>+</v>
      </c>
    </row>
    <row r="51" spans="2:14" x14ac:dyDescent="0.2">
      <c r="B51" t="s">
        <v>529</v>
      </c>
      <c r="C51">
        <f>'6pf'!C296</f>
        <v>5</v>
      </c>
      <c r="D51" t="s">
        <v>446</v>
      </c>
      <c r="E51" t="s">
        <v>531</v>
      </c>
      <c r="F51">
        <f>'6pf'!C299+'6pf'!C300</f>
        <v>5</v>
      </c>
      <c r="G51" s="1" t="str">
        <f t="shared" si="0"/>
        <v>+</v>
      </c>
      <c r="I51" t="s">
        <v>529</v>
      </c>
      <c r="J51" s="72">
        <f>'6pf'!G296</f>
        <v>19.7</v>
      </c>
      <c r="K51" t="s">
        <v>446</v>
      </c>
      <c r="L51" t="s">
        <v>531</v>
      </c>
      <c r="M51" s="72">
        <f>'6pf'!G299+'6pf'!G300</f>
        <v>19.7</v>
      </c>
      <c r="N51" s="1" t="str">
        <f t="shared" si="1"/>
        <v>+</v>
      </c>
    </row>
    <row r="52" spans="2:14" x14ac:dyDescent="0.2">
      <c r="B52" t="s">
        <v>532</v>
      </c>
      <c r="C52">
        <f>'6pf'!C303</f>
        <v>895</v>
      </c>
      <c r="D52" t="s">
        <v>446</v>
      </c>
      <c r="E52" t="s">
        <v>533</v>
      </c>
      <c r="F52">
        <f>'6pf'!C304+'6pf'!C305+'6pf'!C310</f>
        <v>895</v>
      </c>
      <c r="G52" s="1" t="str">
        <f t="shared" si="0"/>
        <v>+</v>
      </c>
      <c r="I52" t="s">
        <v>532</v>
      </c>
      <c r="J52" s="72">
        <f>'6pf'!G303</f>
        <v>2812.4</v>
      </c>
      <c r="K52" t="s">
        <v>446</v>
      </c>
      <c r="L52" t="s">
        <v>533</v>
      </c>
      <c r="M52" s="72">
        <f>'6pf'!G304+'6pf'!G305+'6pf'!G310</f>
        <v>2812.3999999999996</v>
      </c>
      <c r="N52" s="1" t="str">
        <f t="shared" si="1"/>
        <v>+</v>
      </c>
    </row>
    <row r="53" spans="2:14" x14ac:dyDescent="0.2">
      <c r="B53" t="s">
        <v>534</v>
      </c>
      <c r="C53">
        <f>'6pf'!C305</f>
        <v>125</v>
      </c>
      <c r="D53" t="s">
        <v>446</v>
      </c>
      <c r="E53" t="s">
        <v>535</v>
      </c>
      <c r="F53">
        <f>'6pf'!C306+'6pf'!C307</f>
        <v>125</v>
      </c>
      <c r="G53" s="1" t="str">
        <f t="shared" si="0"/>
        <v>+</v>
      </c>
      <c r="I53" t="s">
        <v>534</v>
      </c>
      <c r="J53" s="72">
        <f>'6pf'!G305</f>
        <v>406.2</v>
      </c>
      <c r="K53" t="s">
        <v>446</v>
      </c>
      <c r="L53" t="s">
        <v>535</v>
      </c>
      <c r="M53" s="72">
        <f>'6pf'!G306+'6pf'!G307</f>
        <v>406.2</v>
      </c>
      <c r="N53" s="1" t="str">
        <f t="shared" si="1"/>
        <v>+</v>
      </c>
    </row>
    <row r="54" spans="2:14" x14ac:dyDescent="0.2">
      <c r="B54" t="s">
        <v>534</v>
      </c>
      <c r="C54">
        <f>'6pf'!C305</f>
        <v>125</v>
      </c>
      <c r="D54" t="s">
        <v>446</v>
      </c>
      <c r="E54" t="s">
        <v>536</v>
      </c>
      <c r="F54">
        <f>'6pf'!C308+'6pf'!C309</f>
        <v>125</v>
      </c>
      <c r="G54" s="1" t="str">
        <f t="shared" si="0"/>
        <v>+</v>
      </c>
      <c r="I54" t="s">
        <v>534</v>
      </c>
      <c r="J54" s="72">
        <f>'6pf'!G305</f>
        <v>406.2</v>
      </c>
      <c r="K54" t="s">
        <v>446</v>
      </c>
      <c r="L54" t="s">
        <v>536</v>
      </c>
      <c r="M54" s="72">
        <f>'6pf'!G308+'6pf'!G309</f>
        <v>406.2</v>
      </c>
      <c r="N54" s="1" t="str">
        <f t="shared" si="1"/>
        <v>+</v>
      </c>
    </row>
    <row r="55" spans="2:14" x14ac:dyDescent="0.2">
      <c r="B55" t="s">
        <v>537</v>
      </c>
      <c r="C55">
        <f>'6pf'!C313</f>
        <v>61</v>
      </c>
      <c r="D55" t="s">
        <v>446</v>
      </c>
      <c r="E55" t="s">
        <v>538</v>
      </c>
      <c r="F55">
        <f>'6pf'!C314+'6pf'!C315+'6pf'!C320</f>
        <v>61</v>
      </c>
      <c r="G55" s="1" t="str">
        <f t="shared" si="0"/>
        <v>+</v>
      </c>
      <c r="I55" t="s">
        <v>537</v>
      </c>
      <c r="J55" s="72">
        <f>'6pf'!G313</f>
        <v>286.7</v>
      </c>
      <c r="K55" t="s">
        <v>446</v>
      </c>
      <c r="L55" t="s">
        <v>538</v>
      </c>
      <c r="M55" s="72">
        <f>'6pf'!G314+'6pf'!G315+'6pf'!G320</f>
        <v>286.7</v>
      </c>
      <c r="N55" s="1" t="str">
        <f t="shared" si="1"/>
        <v>+</v>
      </c>
    </row>
    <row r="56" spans="2:14" x14ac:dyDescent="0.2">
      <c r="B56" t="s">
        <v>539</v>
      </c>
      <c r="C56">
        <f>'6pf'!C315</f>
        <v>26</v>
      </c>
      <c r="D56" t="s">
        <v>446</v>
      </c>
      <c r="E56" t="s">
        <v>540</v>
      </c>
      <c r="F56">
        <f>'6pf'!C316+'6pf'!C317</f>
        <v>26</v>
      </c>
      <c r="G56" s="1" t="str">
        <f t="shared" si="0"/>
        <v>+</v>
      </c>
      <c r="I56" t="s">
        <v>539</v>
      </c>
      <c r="J56" s="72">
        <f>'6pf'!G315</f>
        <v>121</v>
      </c>
      <c r="K56" t="s">
        <v>446</v>
      </c>
      <c r="L56" t="s">
        <v>540</v>
      </c>
      <c r="M56" s="72">
        <f>'6pf'!G316+'6pf'!G317</f>
        <v>121</v>
      </c>
      <c r="N56" s="1" t="str">
        <f t="shared" si="1"/>
        <v>+</v>
      </c>
    </row>
    <row r="57" spans="2:14" x14ac:dyDescent="0.2">
      <c r="B57" t="s">
        <v>539</v>
      </c>
      <c r="C57">
        <f>'6pf'!C315</f>
        <v>26</v>
      </c>
      <c r="D57" t="s">
        <v>446</v>
      </c>
      <c r="E57" t="s">
        <v>541</v>
      </c>
      <c r="F57">
        <f>'6pf'!C318+'6pf'!C319</f>
        <v>26</v>
      </c>
      <c r="G57" s="1" t="str">
        <f t="shared" si="0"/>
        <v>+</v>
      </c>
      <c r="I57" t="s">
        <v>539</v>
      </c>
      <c r="J57" s="72">
        <f>'6pf'!G315</f>
        <v>121</v>
      </c>
      <c r="K57" t="s">
        <v>446</v>
      </c>
      <c r="L57" t="s">
        <v>541</v>
      </c>
      <c r="M57" s="72">
        <f>'6pf'!G318+'6pf'!G319</f>
        <v>121</v>
      </c>
      <c r="N57" s="1" t="str">
        <f t="shared" si="1"/>
        <v>+</v>
      </c>
    </row>
    <row r="58" spans="2:14" x14ac:dyDescent="0.2">
      <c r="B58" t="s">
        <v>542</v>
      </c>
      <c r="C58">
        <f>'6pf'!C322</f>
        <v>792</v>
      </c>
      <c r="D58" t="s">
        <v>446</v>
      </c>
      <c r="E58" t="s">
        <v>543</v>
      </c>
      <c r="F58">
        <f>'6pf'!C323+'6pf'!C324+'6pf'!C330</f>
        <v>792</v>
      </c>
      <c r="G58" s="1" t="str">
        <f t="shared" si="0"/>
        <v>+</v>
      </c>
      <c r="I58" t="s">
        <v>542</v>
      </c>
      <c r="J58" s="72">
        <f>'6pf'!G322</f>
        <v>2503.1</v>
      </c>
      <c r="K58" t="s">
        <v>446</v>
      </c>
      <c r="L58" t="s">
        <v>543</v>
      </c>
      <c r="M58" s="72">
        <f>'6pf'!G323+'6pf'!G324+'6pf'!G330</f>
        <v>2503.1</v>
      </c>
      <c r="N58" s="1" t="str">
        <f t="shared" si="1"/>
        <v>+</v>
      </c>
    </row>
    <row r="59" spans="2:14" x14ac:dyDescent="0.2">
      <c r="B59" t="s">
        <v>544</v>
      </c>
      <c r="C59">
        <f>'6pf'!C324</f>
        <v>28</v>
      </c>
      <c r="D59" t="s">
        <v>446</v>
      </c>
      <c r="E59" t="s">
        <v>545</v>
      </c>
      <c r="F59">
        <f>SUM('6pf'!C325:C327)</f>
        <v>28</v>
      </c>
      <c r="G59" s="1" t="str">
        <f t="shared" si="0"/>
        <v>+</v>
      </c>
      <c r="I59" t="s">
        <v>544</v>
      </c>
      <c r="J59" s="72">
        <f>'6pf'!G324</f>
        <v>97.5</v>
      </c>
      <c r="K59" t="s">
        <v>446</v>
      </c>
      <c r="L59" t="s">
        <v>545</v>
      </c>
      <c r="M59" s="72">
        <f>SUM('6pf'!G325:G327)</f>
        <v>97.5</v>
      </c>
      <c r="N59" s="1" t="str">
        <f t="shared" si="1"/>
        <v>+</v>
      </c>
    </row>
    <row r="60" spans="2:14" x14ac:dyDescent="0.2">
      <c r="B60" t="s">
        <v>544</v>
      </c>
      <c r="C60">
        <f>'6pf'!C324</f>
        <v>28</v>
      </c>
      <c r="D60" t="s">
        <v>446</v>
      </c>
      <c r="E60" t="s">
        <v>546</v>
      </c>
      <c r="F60">
        <f>'6pf'!C328+'6pf'!C329</f>
        <v>28</v>
      </c>
      <c r="G60" s="1" t="str">
        <f t="shared" si="0"/>
        <v>+</v>
      </c>
      <c r="I60" t="s">
        <v>544</v>
      </c>
      <c r="J60" s="72">
        <f>'6pf'!G324</f>
        <v>97.5</v>
      </c>
      <c r="K60" t="s">
        <v>446</v>
      </c>
      <c r="L60" t="s">
        <v>546</v>
      </c>
      <c r="M60" s="72">
        <f>'6pf'!G328+'6pf'!G329</f>
        <v>97.5</v>
      </c>
      <c r="N60" s="1" t="str">
        <f t="shared" si="1"/>
        <v>+</v>
      </c>
    </row>
    <row r="61" spans="2:14" x14ac:dyDescent="0.2">
      <c r="B61" t="s">
        <v>547</v>
      </c>
      <c r="C61">
        <f>'6pf'!C332</f>
        <v>409</v>
      </c>
      <c r="D61" t="s">
        <v>446</v>
      </c>
      <c r="E61" t="s">
        <v>548</v>
      </c>
      <c r="F61">
        <f>'6pf'!C333+'6pf'!C334+'6pf'!C339</f>
        <v>409</v>
      </c>
      <c r="G61" s="1" t="str">
        <f t="shared" si="0"/>
        <v>+</v>
      </c>
      <c r="I61" t="s">
        <v>547</v>
      </c>
      <c r="J61" s="72">
        <f>'6pf'!G332</f>
        <v>3944.2</v>
      </c>
      <c r="K61" t="s">
        <v>446</v>
      </c>
      <c r="L61" t="s">
        <v>548</v>
      </c>
      <c r="M61" s="72">
        <f>'6pf'!G333+'6pf'!G334+'6pf'!G339</f>
        <v>3944.2</v>
      </c>
      <c r="N61" s="1" t="str">
        <f t="shared" si="1"/>
        <v>+</v>
      </c>
    </row>
    <row r="62" spans="2:14" x14ac:dyDescent="0.2">
      <c r="B62" t="s">
        <v>549</v>
      </c>
      <c r="C62">
        <f>'6pf'!C334</f>
        <v>16</v>
      </c>
      <c r="D62" t="s">
        <v>446</v>
      </c>
      <c r="E62" t="s">
        <v>550</v>
      </c>
      <c r="F62">
        <f>'6pf'!C335+'6pf'!C336</f>
        <v>16</v>
      </c>
      <c r="G62" s="1" t="str">
        <f t="shared" si="0"/>
        <v>+</v>
      </c>
      <c r="I62" t="s">
        <v>549</v>
      </c>
      <c r="J62" s="72">
        <f>'6pf'!G334</f>
        <v>138.19999999999999</v>
      </c>
      <c r="K62" t="s">
        <v>446</v>
      </c>
      <c r="L62" t="s">
        <v>550</v>
      </c>
      <c r="M62" s="72">
        <f>'6pf'!G335+'6pf'!G336</f>
        <v>138.20000000000002</v>
      </c>
      <c r="N62" s="1" t="str">
        <f t="shared" si="1"/>
        <v>+</v>
      </c>
    </row>
    <row r="63" spans="2:14" x14ac:dyDescent="0.2">
      <c r="B63" t="s">
        <v>549</v>
      </c>
      <c r="C63">
        <f>'6pf'!C334</f>
        <v>16</v>
      </c>
      <c r="D63" t="s">
        <v>446</v>
      </c>
      <c r="E63" t="s">
        <v>551</v>
      </c>
      <c r="F63">
        <f>'6pf'!C337+'6pf'!C338</f>
        <v>16</v>
      </c>
      <c r="G63" s="1" t="str">
        <f t="shared" si="0"/>
        <v>+</v>
      </c>
      <c r="I63" t="s">
        <v>549</v>
      </c>
      <c r="J63" s="72">
        <f>'6pf'!G334</f>
        <v>138.19999999999999</v>
      </c>
      <c r="K63" t="s">
        <v>446</v>
      </c>
      <c r="L63" t="s">
        <v>551</v>
      </c>
      <c r="M63" s="72">
        <f>'6pf'!G337+'6pf'!G338</f>
        <v>138.19999999999999</v>
      </c>
      <c r="N63" s="1" t="str">
        <f t="shared" si="1"/>
        <v>+</v>
      </c>
    </row>
    <row r="64" spans="2:14" x14ac:dyDescent="0.2">
      <c r="B64" t="s">
        <v>552</v>
      </c>
      <c r="C64">
        <f>'6pf'!C341</f>
        <v>206</v>
      </c>
      <c r="D64" t="s">
        <v>446</v>
      </c>
      <c r="E64" t="s">
        <v>553</v>
      </c>
      <c r="F64">
        <f>SUM('6pf'!C342:C344)</f>
        <v>206</v>
      </c>
      <c r="G64" s="1" t="str">
        <f t="shared" si="0"/>
        <v>+</v>
      </c>
      <c r="I64" t="s">
        <v>552</v>
      </c>
      <c r="J64" s="72">
        <f>'6pf'!G341</f>
        <v>5592.6</v>
      </c>
      <c r="K64" t="s">
        <v>446</v>
      </c>
      <c r="L64" t="s">
        <v>553</v>
      </c>
      <c r="M64" s="72">
        <f>SUM('6pf'!G342:G344)</f>
        <v>5592.6</v>
      </c>
      <c r="N64" s="1" t="str">
        <f t="shared" si="1"/>
        <v>+</v>
      </c>
    </row>
    <row r="65" spans="2:14" x14ac:dyDescent="0.2">
      <c r="B65" t="s">
        <v>554</v>
      </c>
      <c r="C65">
        <f>'6pf'!C348</f>
        <v>0</v>
      </c>
      <c r="D65" t="s">
        <v>446</v>
      </c>
      <c r="E65" t="s">
        <v>555</v>
      </c>
      <c r="F65">
        <f>'6pf'!C349+'6pf'!C350+'6pf'!C356</f>
        <v>0</v>
      </c>
      <c r="G65" s="1" t="str">
        <f t="shared" si="0"/>
        <v>+</v>
      </c>
      <c r="I65" t="s">
        <v>554</v>
      </c>
      <c r="J65" s="72">
        <f>'6pf'!G348</f>
        <v>0</v>
      </c>
      <c r="K65" t="s">
        <v>446</v>
      </c>
      <c r="L65" t="s">
        <v>555</v>
      </c>
      <c r="M65" s="72">
        <f>'6pf'!G349+'6pf'!G350+'6pf'!G356</f>
        <v>0</v>
      </c>
      <c r="N65" s="1" t="str">
        <f t="shared" si="1"/>
        <v>+</v>
      </c>
    </row>
    <row r="66" spans="2:14" x14ac:dyDescent="0.2">
      <c r="B66" t="s">
        <v>556</v>
      </c>
      <c r="C66">
        <f>'6pf'!C350</f>
        <v>0</v>
      </c>
      <c r="D66" t="s">
        <v>446</v>
      </c>
      <c r="E66" t="s">
        <v>557</v>
      </c>
      <c r="F66">
        <f>'6pf'!C351+'6pf'!C352</f>
        <v>0</v>
      </c>
      <c r="G66" s="1" t="str">
        <f t="shared" si="0"/>
        <v>+</v>
      </c>
      <c r="I66" t="s">
        <v>556</v>
      </c>
      <c r="J66" s="72">
        <f>'6pf'!G350</f>
        <v>0</v>
      </c>
      <c r="K66" t="s">
        <v>446</v>
      </c>
      <c r="L66" t="s">
        <v>557</v>
      </c>
      <c r="M66" s="72">
        <f>'6pf'!G351+'6pf'!G352</f>
        <v>0</v>
      </c>
      <c r="N66" s="1" t="str">
        <f t="shared" si="1"/>
        <v>+</v>
      </c>
    </row>
    <row r="67" spans="2:14" x14ac:dyDescent="0.2">
      <c r="B67" t="s">
        <v>556</v>
      </c>
      <c r="C67">
        <f>'6pf'!C350</f>
        <v>0</v>
      </c>
      <c r="D67" t="s">
        <v>446</v>
      </c>
      <c r="E67" t="s">
        <v>558</v>
      </c>
      <c r="F67">
        <f>'6pf'!C354+'6pf'!C355</f>
        <v>0</v>
      </c>
      <c r="G67" s="1" t="str">
        <f t="shared" si="0"/>
        <v>+</v>
      </c>
      <c r="I67" t="s">
        <v>556</v>
      </c>
      <c r="J67" s="72">
        <f>'6pf'!G350</f>
        <v>0</v>
      </c>
      <c r="K67" t="s">
        <v>446</v>
      </c>
      <c r="L67" t="s">
        <v>558</v>
      </c>
      <c r="M67" s="72">
        <f>'6pf'!G354+'6pf'!G355</f>
        <v>0</v>
      </c>
      <c r="N67" s="1" t="str">
        <f t="shared" si="1"/>
        <v>+</v>
      </c>
    </row>
    <row r="68" spans="2:14" x14ac:dyDescent="0.2">
      <c r="B68" t="s">
        <v>559</v>
      </c>
      <c r="C68">
        <f>'6pf'!C358</f>
        <v>1400</v>
      </c>
      <c r="D68" t="s">
        <v>446</v>
      </c>
      <c r="E68" t="s">
        <v>560</v>
      </c>
      <c r="F68">
        <f>'6pf'!C359+'6pf'!C370+'6pf'!C372</f>
        <v>1400</v>
      </c>
      <c r="G68" s="1" t="str">
        <f t="shared" si="0"/>
        <v>+</v>
      </c>
      <c r="I68" t="s">
        <v>559</v>
      </c>
      <c r="J68" s="72">
        <f>'6pf'!G358</f>
        <v>5628.5</v>
      </c>
      <c r="K68" t="s">
        <v>446</v>
      </c>
      <c r="L68" t="s">
        <v>560</v>
      </c>
      <c r="M68" s="72">
        <f>'6pf'!G359+'6pf'!G370+'6pf'!G372</f>
        <v>5628.5</v>
      </c>
      <c r="N68" s="1" t="str">
        <f t="shared" si="1"/>
        <v>+</v>
      </c>
    </row>
    <row r="69" spans="2:14" x14ac:dyDescent="0.2">
      <c r="B69" t="s">
        <v>561</v>
      </c>
      <c r="C69">
        <f>'6pf'!C359</f>
        <v>1309</v>
      </c>
      <c r="D69" t="s">
        <v>446</v>
      </c>
      <c r="E69" t="s">
        <v>562</v>
      </c>
      <c r="F69">
        <f>'6pf'!C361+'6pf'!C364+'6pf'!C367</f>
        <v>1309</v>
      </c>
      <c r="G69" s="1" t="str">
        <f t="shared" si="0"/>
        <v>+</v>
      </c>
      <c r="I69" t="s">
        <v>561</v>
      </c>
      <c r="J69" s="72">
        <f>'6pf'!G359</f>
        <v>5210.3</v>
      </c>
      <c r="K69" t="s">
        <v>446</v>
      </c>
      <c r="L69" t="s">
        <v>562</v>
      </c>
      <c r="M69" s="72">
        <f>'6pf'!G361+'6pf'!G364+'6pf'!G367</f>
        <v>5210.3</v>
      </c>
      <c r="N69" s="1" t="str">
        <f t="shared" si="1"/>
        <v>+</v>
      </c>
    </row>
    <row r="70" spans="2:14" x14ac:dyDescent="0.2">
      <c r="B70" t="s">
        <v>563</v>
      </c>
      <c r="C70">
        <f>'6pf'!C360</f>
        <v>861</v>
      </c>
      <c r="D70" t="s">
        <v>446</v>
      </c>
      <c r="E70" t="s">
        <v>564</v>
      </c>
      <c r="F70">
        <f>'6pf'!C362+'6pf'!C365+'6pf'!C368</f>
        <v>861</v>
      </c>
      <c r="G70" s="1" t="str">
        <f t="shared" si="0"/>
        <v>+</v>
      </c>
      <c r="I70" t="s">
        <v>563</v>
      </c>
      <c r="J70" s="72">
        <f>'6pf'!G360</f>
        <v>2502</v>
      </c>
      <c r="K70" t="s">
        <v>446</v>
      </c>
      <c r="L70" t="s">
        <v>564</v>
      </c>
      <c r="M70" s="72">
        <f>'6pf'!G362+'6pf'!G365+'6pf'!G368</f>
        <v>2502</v>
      </c>
      <c r="N70" s="1" t="str">
        <f t="shared" si="1"/>
        <v>+</v>
      </c>
    </row>
    <row r="71" spans="2:14" x14ac:dyDescent="0.2">
      <c r="B71" t="s">
        <v>565</v>
      </c>
      <c r="C71">
        <f>'6pf'!C372</f>
        <v>91</v>
      </c>
      <c r="D71" t="s">
        <v>446</v>
      </c>
      <c r="E71" t="s">
        <v>566</v>
      </c>
      <c r="F71">
        <f>SUM('6pf'!C373:C375)</f>
        <v>91</v>
      </c>
      <c r="G71" s="1" t="str">
        <f t="shared" si="0"/>
        <v>+</v>
      </c>
      <c r="I71" t="s">
        <v>565</v>
      </c>
      <c r="J71" s="72">
        <f>'6pf'!G372</f>
        <v>418.2</v>
      </c>
      <c r="K71" t="s">
        <v>446</v>
      </c>
      <c r="L71" t="s">
        <v>566</v>
      </c>
      <c r="M71" s="72">
        <f>SUM('6pf'!G373:G375)</f>
        <v>418.2</v>
      </c>
      <c r="N71" s="1" t="str">
        <f t="shared" si="1"/>
        <v>+</v>
      </c>
    </row>
    <row r="72" spans="2:14" x14ac:dyDescent="0.2">
      <c r="B72" t="s">
        <v>567</v>
      </c>
      <c r="C72">
        <f>'6pf'!C379</f>
        <v>3712</v>
      </c>
      <c r="D72" t="s">
        <v>446</v>
      </c>
      <c r="E72" t="s">
        <v>568</v>
      </c>
      <c r="F72">
        <f>SUM('6pf'!C380:C385)</f>
        <v>3712</v>
      </c>
      <c r="G72" s="1" t="str">
        <f t="shared" si="0"/>
        <v>+</v>
      </c>
      <c r="I72" t="s">
        <v>567</v>
      </c>
      <c r="J72" s="72">
        <f>'6pf'!G379</f>
        <v>12935.2</v>
      </c>
      <c r="K72" t="s">
        <v>446</v>
      </c>
      <c r="L72" t="s">
        <v>568</v>
      </c>
      <c r="M72" s="72">
        <f>SUM('6pf'!G380:G385)</f>
        <v>12935.2</v>
      </c>
      <c r="N72" s="1" t="str">
        <f t="shared" si="1"/>
        <v>+</v>
      </c>
    </row>
    <row r="73" spans="2:14" x14ac:dyDescent="0.2">
      <c r="B73" t="s">
        <v>567</v>
      </c>
      <c r="C73">
        <f>'6pf'!C379</f>
        <v>3712</v>
      </c>
      <c r="D73" t="s">
        <v>446</v>
      </c>
      <c r="E73" t="s">
        <v>569</v>
      </c>
      <c r="F73">
        <f>'6pf'!C386+'6pf'!C394+'6pf'!C404+'6pf'!C409+'6pf'!C415</f>
        <v>3712</v>
      </c>
      <c r="G73" s="1" t="str">
        <f t="shared" si="0"/>
        <v>+</v>
      </c>
      <c r="I73" t="s">
        <v>567</v>
      </c>
      <c r="J73" s="72">
        <f>'6pf'!G379</f>
        <v>12935.2</v>
      </c>
      <c r="K73" t="s">
        <v>446</v>
      </c>
      <c r="L73" t="s">
        <v>569</v>
      </c>
      <c r="M73" s="72">
        <f>'6pf'!G386+'6pf'!G394+'6pf'!G404+'6pf'!G409+'6pf'!G415</f>
        <v>12935.199999999999</v>
      </c>
      <c r="N73" s="1" t="str">
        <f t="shared" si="1"/>
        <v>+</v>
      </c>
    </row>
    <row r="74" spans="2:14" x14ac:dyDescent="0.2">
      <c r="B74" t="s">
        <v>570</v>
      </c>
      <c r="C74">
        <f>'6pf'!C386</f>
        <v>2043</v>
      </c>
      <c r="D74" t="s">
        <v>446</v>
      </c>
      <c r="E74" t="s">
        <v>571</v>
      </c>
      <c r="F74">
        <f>SUM('6pf'!C387:C391)</f>
        <v>2043</v>
      </c>
      <c r="G74" s="1" t="str">
        <f t="shared" si="0"/>
        <v>+</v>
      </c>
      <c r="I74" t="s">
        <v>570</v>
      </c>
      <c r="J74" s="72">
        <f>'6pf'!G386</f>
        <v>5903.4</v>
      </c>
      <c r="K74" t="s">
        <v>446</v>
      </c>
      <c r="L74" t="s">
        <v>571</v>
      </c>
      <c r="M74" s="72">
        <f>SUM('6pf'!G387:G391)</f>
        <v>5903.4</v>
      </c>
      <c r="N74" s="1" t="str">
        <f t="shared" si="1"/>
        <v>+</v>
      </c>
    </row>
    <row r="75" spans="2:14" x14ac:dyDescent="0.2">
      <c r="B75" t="s">
        <v>572</v>
      </c>
      <c r="C75">
        <f>'6pf'!C394</f>
        <v>1454</v>
      </c>
      <c r="D75" t="s">
        <v>446</v>
      </c>
      <c r="E75" t="s">
        <v>573</v>
      </c>
      <c r="F75">
        <f>SUM('6pf'!C395:C399)</f>
        <v>1454</v>
      </c>
      <c r="G75" s="1" t="str">
        <f t="shared" si="0"/>
        <v>+</v>
      </c>
      <c r="I75" t="s">
        <v>572</v>
      </c>
      <c r="J75" s="72">
        <f>'6pf'!G394</f>
        <v>5826</v>
      </c>
      <c r="K75" t="s">
        <v>446</v>
      </c>
      <c r="L75" t="s">
        <v>573</v>
      </c>
      <c r="M75" s="72">
        <f>SUM('6pf'!G395:G399)</f>
        <v>5826.0000000000009</v>
      </c>
      <c r="N75" s="1" t="str">
        <f t="shared" si="1"/>
        <v>+</v>
      </c>
    </row>
    <row r="76" spans="2:14" x14ac:dyDescent="0.2">
      <c r="B76" t="s">
        <v>572</v>
      </c>
      <c r="C76">
        <f>'6pf'!C394</f>
        <v>1454</v>
      </c>
      <c r="D76" t="s">
        <v>446</v>
      </c>
      <c r="E76" t="s">
        <v>574</v>
      </c>
      <c r="F76">
        <f>SUM('6pf'!C400:C403)</f>
        <v>1454</v>
      </c>
      <c r="G76" s="1" t="str">
        <f t="shared" si="0"/>
        <v>+</v>
      </c>
      <c r="I76" t="s">
        <v>572</v>
      </c>
      <c r="J76" s="72">
        <f>'6pf'!G394</f>
        <v>5826</v>
      </c>
      <c r="K76" t="s">
        <v>446</v>
      </c>
      <c r="L76" t="s">
        <v>574</v>
      </c>
      <c r="M76" s="72">
        <f>SUM('6pf'!G400:G403)</f>
        <v>5826</v>
      </c>
      <c r="N76" s="1" t="str">
        <f t="shared" si="1"/>
        <v>+</v>
      </c>
    </row>
    <row r="77" spans="2:14" x14ac:dyDescent="0.2">
      <c r="B77" t="s">
        <v>575</v>
      </c>
      <c r="C77">
        <f>'6pf'!C404</f>
        <v>197</v>
      </c>
      <c r="D77" t="s">
        <v>446</v>
      </c>
      <c r="E77" t="s">
        <v>576</v>
      </c>
      <c r="F77">
        <f>SUM('6pf'!C405:C408)</f>
        <v>197</v>
      </c>
      <c r="G77" s="1" t="str">
        <f t="shared" si="0"/>
        <v>+</v>
      </c>
      <c r="I77" t="s">
        <v>575</v>
      </c>
      <c r="J77" s="72">
        <f>'6pf'!G404</f>
        <v>1034</v>
      </c>
      <c r="K77" t="s">
        <v>446</v>
      </c>
      <c r="L77" t="s">
        <v>576</v>
      </c>
      <c r="M77" s="72">
        <f>SUM('6pf'!G405:G408)</f>
        <v>1034</v>
      </c>
      <c r="N77" s="1" t="str">
        <f t="shared" si="1"/>
        <v>+</v>
      </c>
    </row>
    <row r="78" spans="2:14" x14ac:dyDescent="0.2">
      <c r="B78" t="s">
        <v>577</v>
      </c>
      <c r="C78">
        <f>'6pf'!C409</f>
        <v>18</v>
      </c>
      <c r="D78" t="s">
        <v>446</v>
      </c>
      <c r="E78" t="s">
        <v>578</v>
      </c>
      <c r="F78">
        <f>SUM('6pf'!C410:C414)</f>
        <v>18</v>
      </c>
      <c r="G78" s="1" t="str">
        <f t="shared" si="0"/>
        <v>+</v>
      </c>
      <c r="I78" t="s">
        <v>577</v>
      </c>
      <c r="J78" s="72">
        <f>'6pf'!G409</f>
        <v>171.8</v>
      </c>
      <c r="K78" t="s">
        <v>446</v>
      </c>
      <c r="L78" t="s">
        <v>578</v>
      </c>
      <c r="M78" s="72">
        <f>SUM('6pf'!G410:G414)</f>
        <v>171.79999999999998</v>
      </c>
      <c r="N78" s="1" t="str">
        <f t="shared" si="1"/>
        <v>+</v>
      </c>
    </row>
    <row r="79" spans="2:14" x14ac:dyDescent="0.2">
      <c r="B79" t="s">
        <v>579</v>
      </c>
      <c r="C79">
        <f>'6pf'!C415</f>
        <v>0</v>
      </c>
      <c r="D79" t="s">
        <v>446</v>
      </c>
      <c r="E79" t="s">
        <v>580</v>
      </c>
      <c r="F79">
        <f>SUM('6pf'!C416:C419)</f>
        <v>0</v>
      </c>
      <c r="G79" s="1" t="str">
        <f t="shared" si="0"/>
        <v>+</v>
      </c>
      <c r="I79" t="s">
        <v>579</v>
      </c>
      <c r="J79" s="72">
        <f>'6pf'!G415</f>
        <v>0</v>
      </c>
      <c r="K79" t="s">
        <v>446</v>
      </c>
      <c r="L79" t="s">
        <v>580</v>
      </c>
      <c r="M79" s="72">
        <f>SUM('6pf'!G416:G419)</f>
        <v>0</v>
      </c>
      <c r="N79" s="1" t="str">
        <f t="shared" si="1"/>
        <v>+</v>
      </c>
    </row>
    <row r="80" spans="2:14" x14ac:dyDescent="0.2">
      <c r="B80" t="s">
        <v>581</v>
      </c>
      <c r="C80">
        <f>'6pf'!C420</f>
        <v>10</v>
      </c>
      <c r="D80" t="s">
        <v>446</v>
      </c>
      <c r="E80" t="s">
        <v>582</v>
      </c>
      <c r="F80">
        <f>SUM('6pf'!C421:C424)</f>
        <v>10</v>
      </c>
      <c r="G80" s="1" t="str">
        <f t="shared" si="0"/>
        <v>+</v>
      </c>
      <c r="I80" t="s">
        <v>581</v>
      </c>
      <c r="J80" s="72">
        <f>'6pf'!G420</f>
        <v>43.4</v>
      </c>
      <c r="K80" t="s">
        <v>446</v>
      </c>
      <c r="L80" t="s">
        <v>582</v>
      </c>
      <c r="M80" s="72">
        <f>SUM('6pf'!G421:G424)</f>
        <v>43.4</v>
      </c>
      <c r="N80" s="1" t="str">
        <f t="shared" si="1"/>
        <v>+</v>
      </c>
    </row>
    <row r="81" spans="2:14" x14ac:dyDescent="0.2">
      <c r="B81" t="s">
        <v>583</v>
      </c>
      <c r="C81">
        <f>'6pf'!C426</f>
        <v>23085</v>
      </c>
      <c r="D81" t="s">
        <v>584</v>
      </c>
      <c r="E81" t="s">
        <v>585</v>
      </c>
      <c r="F81">
        <f>'6pf'!C427+'6pf'!C451+'6pf'!C452+'6pf'!C453</f>
        <v>27824</v>
      </c>
      <c r="G81" s="1" t="str">
        <f>IF(C81&lt;=F81,"+","-")</f>
        <v>+</v>
      </c>
      <c r="I81" t="s">
        <v>583</v>
      </c>
      <c r="J81" s="72">
        <f>'6pf'!G426</f>
        <v>73570.100000000006</v>
      </c>
      <c r="K81" t="s">
        <v>584</v>
      </c>
      <c r="L81" t="s">
        <v>585</v>
      </c>
      <c r="M81" s="72">
        <f>'6pf'!G427+'6pf'!G451+'6pf'!G452+'6pf'!G453</f>
        <v>94036.3</v>
      </c>
      <c r="N81" s="1" t="str">
        <f>IF(J81&lt;=M81,"+","-")</f>
        <v>+</v>
      </c>
    </row>
    <row r="82" spans="2:14" x14ac:dyDescent="0.2">
      <c r="B82" t="s">
        <v>586</v>
      </c>
      <c r="C82">
        <f>'6pf'!C427</f>
        <v>22847</v>
      </c>
      <c r="D82" t="s">
        <v>446</v>
      </c>
      <c r="E82" t="s">
        <v>587</v>
      </c>
      <c r="F82">
        <f>'6pf'!C428+'6pf'!C438+'6pf'!C450</f>
        <v>22847</v>
      </c>
      <c r="G82" s="1" t="str">
        <f t="shared" ref="G82:G87" si="2">IF(C82=F82,"+","-")</f>
        <v>+</v>
      </c>
      <c r="I82" t="s">
        <v>586</v>
      </c>
      <c r="J82" s="72">
        <f>'6pf'!G427</f>
        <v>77992.600000000006</v>
      </c>
      <c r="K82" t="s">
        <v>446</v>
      </c>
      <c r="L82" t="s">
        <v>587</v>
      </c>
      <c r="M82" s="72">
        <f>'6pf'!G428+'6pf'!G438+'6pf'!G450</f>
        <v>77992.600000000006</v>
      </c>
      <c r="N82" s="1" t="str">
        <f t="shared" ref="N82:N87" si="3">IF(J82=M82,"+","-")</f>
        <v>+</v>
      </c>
    </row>
    <row r="83" spans="2:14" x14ac:dyDescent="0.2">
      <c r="B83" t="s">
        <v>588</v>
      </c>
      <c r="C83">
        <f>'6pf'!C428</f>
        <v>2876</v>
      </c>
      <c r="D83" t="s">
        <v>446</v>
      </c>
      <c r="E83" t="s">
        <v>589</v>
      </c>
      <c r="F83" s="75">
        <f>SUM('6pf'!C429:C431)</f>
        <v>2876</v>
      </c>
      <c r="G83" s="1" t="str">
        <f t="shared" si="2"/>
        <v>+</v>
      </c>
      <c r="I83" t="s">
        <v>588</v>
      </c>
      <c r="J83" s="72">
        <f>'6pf'!G428</f>
        <v>15366.2</v>
      </c>
      <c r="K83" t="s">
        <v>446</v>
      </c>
      <c r="L83" t="s">
        <v>589</v>
      </c>
      <c r="M83" s="75">
        <f>SUM('6pf'!G429:G431)</f>
        <v>15366.2</v>
      </c>
      <c r="N83" s="1" t="str">
        <f t="shared" si="3"/>
        <v>+</v>
      </c>
    </row>
    <row r="84" spans="2:14" x14ac:dyDescent="0.2">
      <c r="B84" t="s">
        <v>590</v>
      </c>
      <c r="C84">
        <f>'6pf'!C432</f>
        <v>1136</v>
      </c>
      <c r="D84" t="s">
        <v>446</v>
      </c>
      <c r="E84" t="s">
        <v>591</v>
      </c>
      <c r="F84">
        <f>SUM('6pf'!C433:C435)</f>
        <v>1136</v>
      </c>
      <c r="G84" s="1" t="str">
        <f t="shared" si="2"/>
        <v>+</v>
      </c>
      <c r="I84" t="s">
        <v>590</v>
      </c>
      <c r="J84" s="72">
        <f>'6pf'!G432</f>
        <v>5827.9</v>
      </c>
      <c r="K84" t="s">
        <v>446</v>
      </c>
      <c r="L84" t="s">
        <v>591</v>
      </c>
      <c r="M84" s="72">
        <f>SUM('6pf'!G433:G435)</f>
        <v>5827.9</v>
      </c>
      <c r="N84" s="1" t="str">
        <f t="shared" si="3"/>
        <v>+</v>
      </c>
    </row>
    <row r="85" spans="2:14" x14ac:dyDescent="0.2">
      <c r="B85" t="s">
        <v>592</v>
      </c>
      <c r="C85">
        <f>'6pf'!C440</f>
        <v>12119</v>
      </c>
      <c r="D85" t="s">
        <v>446</v>
      </c>
      <c r="E85" t="s">
        <v>593</v>
      </c>
      <c r="F85">
        <f>SUM('6pf'!C441:C444)</f>
        <v>12119</v>
      </c>
      <c r="G85" s="1" t="str">
        <f t="shared" si="2"/>
        <v>+</v>
      </c>
      <c r="I85" t="s">
        <v>592</v>
      </c>
      <c r="J85" s="72">
        <f>'6pf'!G440</f>
        <v>47102.3</v>
      </c>
      <c r="K85" t="s">
        <v>446</v>
      </c>
      <c r="L85" t="s">
        <v>593</v>
      </c>
      <c r="M85" s="72">
        <f>SUM('6pf'!G441:G444)</f>
        <v>47102.3</v>
      </c>
      <c r="N85" s="1" t="str">
        <f t="shared" si="3"/>
        <v>+</v>
      </c>
    </row>
    <row r="86" spans="2:14" x14ac:dyDescent="0.2">
      <c r="B86" t="s">
        <v>594</v>
      </c>
      <c r="C86">
        <f>'6pf'!C445</f>
        <v>5424</v>
      </c>
      <c r="D86" t="s">
        <v>446</v>
      </c>
      <c r="E86" t="s">
        <v>595</v>
      </c>
      <c r="F86">
        <f>SUM('6pf'!C446:C449)</f>
        <v>5424</v>
      </c>
      <c r="G86" s="1" t="str">
        <f t="shared" si="2"/>
        <v>+</v>
      </c>
      <c r="I86" t="s">
        <v>594</v>
      </c>
      <c r="J86" s="72">
        <f>'6pf'!G445</f>
        <v>14763</v>
      </c>
      <c r="K86" t="s">
        <v>446</v>
      </c>
      <c r="L86" t="s">
        <v>595</v>
      </c>
      <c r="M86" s="72">
        <f>SUM('6pf'!G446:G449)</f>
        <v>14763</v>
      </c>
      <c r="N86" s="1" t="str">
        <f t="shared" si="3"/>
        <v>+</v>
      </c>
    </row>
    <row r="87" spans="2:14" x14ac:dyDescent="0.2">
      <c r="B87" t="s">
        <v>596</v>
      </c>
      <c r="C87">
        <f>'6pf'!C476</f>
        <v>620</v>
      </c>
      <c r="D87" t="s">
        <v>446</v>
      </c>
      <c r="E87" t="s">
        <v>597</v>
      </c>
      <c r="F87">
        <f>'6pf'!C477+'6pf'!C478</f>
        <v>620</v>
      </c>
      <c r="G87" s="1" t="str">
        <f t="shared" si="2"/>
        <v>+</v>
      </c>
      <c r="I87" t="s">
        <v>596</v>
      </c>
      <c r="J87" s="72">
        <f>'6pf'!G476</f>
        <v>1610.6</v>
      </c>
      <c r="K87" t="s">
        <v>446</v>
      </c>
      <c r="L87" t="s">
        <v>597</v>
      </c>
      <c r="M87" s="72">
        <f>'6pf'!G477+'6pf'!G478</f>
        <v>1610.6</v>
      </c>
      <c r="N87" s="1" t="str">
        <f t="shared" si="3"/>
        <v>+</v>
      </c>
    </row>
    <row r="88" spans="2:14" x14ac:dyDescent="0.2">
      <c r="B88" t="s">
        <v>598</v>
      </c>
      <c r="C88">
        <f>'6pf'!C480</f>
        <v>154</v>
      </c>
      <c r="D88" t="s">
        <v>584</v>
      </c>
      <c r="E88" t="s">
        <v>599</v>
      </c>
      <c r="F88">
        <f>'6pf'!C481+'6pf'!C482+'6pf'!C486+'6pf'!C489+'6pf'!C490</f>
        <v>154</v>
      </c>
      <c r="G88" s="1" t="str">
        <f>IF(C88&lt;=F88,"+","-")</f>
        <v>+</v>
      </c>
      <c r="I88" t="s">
        <v>598</v>
      </c>
      <c r="J88" s="72">
        <f>'6pf'!G480</f>
        <v>445.42</v>
      </c>
      <c r="K88" t="s">
        <v>584</v>
      </c>
      <c r="L88" t="s">
        <v>599</v>
      </c>
      <c r="M88" s="72">
        <f>'6pf'!G481+'6pf'!J482+'6pf'!G486+'6pf'!G489+'6pf'!G490</f>
        <v>3250.4</v>
      </c>
      <c r="N88" s="1" t="str">
        <f>IF(J88&lt;=M88,"+","-")</f>
        <v>+</v>
      </c>
    </row>
    <row r="89" spans="2:14" x14ac:dyDescent="0.2">
      <c r="B89" t="s">
        <v>600</v>
      </c>
      <c r="C89">
        <f>'6pf'!C482</f>
        <v>12</v>
      </c>
      <c r="D89" t="s">
        <v>446</v>
      </c>
      <c r="E89" t="s">
        <v>601</v>
      </c>
      <c r="F89">
        <f>SUM('6pf'!C483:C485)</f>
        <v>12</v>
      </c>
      <c r="G89" s="1" t="str">
        <f t="shared" ref="G89:G113" si="4">IF(C89=F89,"+","-")</f>
        <v>+</v>
      </c>
      <c r="I89" t="s">
        <v>600</v>
      </c>
      <c r="J89" s="72">
        <f>'6pf'!I482</f>
        <v>45.02</v>
      </c>
      <c r="K89" t="s">
        <v>446</v>
      </c>
      <c r="L89" t="s">
        <v>601</v>
      </c>
      <c r="M89" s="72">
        <f>SUM('6pf'!G483:G485)</f>
        <v>45.02</v>
      </c>
      <c r="N89" s="1" t="str">
        <f t="shared" ref="N89:N113" si="5">IF(J89=M89,"+","-")</f>
        <v>+</v>
      </c>
    </row>
    <row r="90" spans="2:14" x14ac:dyDescent="0.2">
      <c r="B90" t="s">
        <v>602</v>
      </c>
      <c r="C90">
        <f>'6pf'!C486</f>
        <v>76</v>
      </c>
      <c r="D90" t="s">
        <v>446</v>
      </c>
      <c r="E90" t="s">
        <v>603</v>
      </c>
      <c r="F90">
        <f>'6pf'!C487+'6pf'!C488</f>
        <v>76</v>
      </c>
      <c r="G90" s="1" t="str">
        <f t="shared" si="4"/>
        <v>+</v>
      </c>
      <c r="I90" t="s">
        <v>602</v>
      </c>
      <c r="J90" s="72">
        <f>'6pf'!G486</f>
        <v>196.9</v>
      </c>
      <c r="K90" t="s">
        <v>446</v>
      </c>
      <c r="L90" t="s">
        <v>603</v>
      </c>
      <c r="M90" s="72">
        <f>'6pf'!G487+'6pf'!G488</f>
        <v>196.9</v>
      </c>
      <c r="N90" s="1" t="str">
        <f t="shared" si="5"/>
        <v>+</v>
      </c>
    </row>
    <row r="91" spans="2:14" x14ac:dyDescent="0.2">
      <c r="B91" t="s">
        <v>604</v>
      </c>
      <c r="C91">
        <f>'6pf'!C492</f>
        <v>1718</v>
      </c>
      <c r="D91" t="s">
        <v>446</v>
      </c>
      <c r="E91" t="s">
        <v>605</v>
      </c>
      <c r="F91">
        <f>'6pf'!C493+'6pf'!C497</f>
        <v>1718</v>
      </c>
      <c r="G91" s="1" t="str">
        <f t="shared" si="4"/>
        <v>+</v>
      </c>
      <c r="I91" t="s">
        <v>604</v>
      </c>
      <c r="J91" s="72">
        <f>'6pf'!G492</f>
        <v>10191.1</v>
      </c>
      <c r="K91" t="s">
        <v>446</v>
      </c>
      <c r="L91" t="s">
        <v>605</v>
      </c>
      <c r="M91" s="72">
        <f>'6pf'!G493+'6pf'!G497</f>
        <v>10191.1</v>
      </c>
      <c r="N91" s="1" t="str">
        <f t="shared" si="5"/>
        <v>+</v>
      </c>
    </row>
    <row r="92" spans="2:14" x14ac:dyDescent="0.2">
      <c r="B92" t="s">
        <v>606</v>
      </c>
      <c r="C92">
        <f>'6pf'!C493</f>
        <v>1685</v>
      </c>
      <c r="D92" t="s">
        <v>446</v>
      </c>
      <c r="E92" t="s">
        <v>607</v>
      </c>
      <c r="F92">
        <f>SUM('6pf'!C494:C496)</f>
        <v>1685</v>
      </c>
      <c r="G92" s="1" t="str">
        <f t="shared" si="4"/>
        <v>+</v>
      </c>
      <c r="I92" t="s">
        <v>606</v>
      </c>
      <c r="J92" s="72">
        <f>'6pf'!G493</f>
        <v>10046.1</v>
      </c>
      <c r="K92" t="s">
        <v>446</v>
      </c>
      <c r="L92" t="s">
        <v>607</v>
      </c>
      <c r="M92" s="72">
        <f>SUM('6pf'!G494:G496)</f>
        <v>10046.1</v>
      </c>
      <c r="N92" s="1" t="str">
        <f t="shared" si="5"/>
        <v>+</v>
      </c>
    </row>
    <row r="93" spans="2:14" x14ac:dyDescent="0.2">
      <c r="B93" t="s">
        <v>608</v>
      </c>
      <c r="C93">
        <f>'6pf'!C497</f>
        <v>33</v>
      </c>
      <c r="D93" t="s">
        <v>446</v>
      </c>
      <c r="E93" t="s">
        <v>609</v>
      </c>
      <c r="F93">
        <f>SUM('6pf'!C498:C499)</f>
        <v>33</v>
      </c>
      <c r="G93" s="1" t="str">
        <f t="shared" si="4"/>
        <v>+</v>
      </c>
      <c r="I93" t="s">
        <v>608</v>
      </c>
      <c r="J93" s="72">
        <f>'6pf'!G497</f>
        <v>145</v>
      </c>
      <c r="K93" t="s">
        <v>446</v>
      </c>
      <c r="L93" t="s">
        <v>609</v>
      </c>
      <c r="M93" s="72">
        <f>SUM('6pf'!G498:G499)</f>
        <v>145</v>
      </c>
      <c r="N93" s="1" t="str">
        <f t="shared" si="5"/>
        <v>+</v>
      </c>
    </row>
    <row r="94" spans="2:14" x14ac:dyDescent="0.2">
      <c r="B94" t="s">
        <v>610</v>
      </c>
      <c r="C94">
        <f>'6pf'!C501</f>
        <v>18170</v>
      </c>
      <c r="D94" t="s">
        <v>446</v>
      </c>
      <c r="E94" t="s">
        <v>611</v>
      </c>
      <c r="F94">
        <f>SUM('6pf'!C502:C506)</f>
        <v>18170</v>
      </c>
      <c r="G94" s="1" t="str">
        <f t="shared" si="4"/>
        <v>+</v>
      </c>
      <c r="I94" t="s">
        <v>610</v>
      </c>
      <c r="J94" s="72">
        <f>'6pf'!G501</f>
        <v>63518.7</v>
      </c>
      <c r="K94" t="s">
        <v>446</v>
      </c>
      <c r="L94" t="s">
        <v>611</v>
      </c>
      <c r="M94" s="72">
        <f>SUM('6pf'!G502:G506)</f>
        <v>63518.7</v>
      </c>
      <c r="N94" s="1" t="str">
        <f t="shared" si="5"/>
        <v>+</v>
      </c>
    </row>
    <row r="95" spans="2:14" x14ac:dyDescent="0.2">
      <c r="B95" t="s">
        <v>610</v>
      </c>
      <c r="C95">
        <f>'6pf'!C501</f>
        <v>18170</v>
      </c>
      <c r="D95" t="s">
        <v>446</v>
      </c>
      <c r="E95" t="s">
        <v>612</v>
      </c>
      <c r="F95">
        <f>SUM('6pf'!C507:C515)</f>
        <v>18170</v>
      </c>
      <c r="G95" s="1" t="str">
        <f t="shared" si="4"/>
        <v>+</v>
      </c>
      <c r="I95" t="s">
        <v>610</v>
      </c>
      <c r="J95" s="72">
        <f>'6pf'!G501</f>
        <v>63518.7</v>
      </c>
      <c r="K95" t="s">
        <v>446</v>
      </c>
      <c r="L95" t="s">
        <v>612</v>
      </c>
      <c r="M95" s="72">
        <f>SUM('6pf'!G507:G515)</f>
        <v>63518.700000000004</v>
      </c>
      <c r="N95" s="1" t="str">
        <f t="shared" si="5"/>
        <v>+</v>
      </c>
    </row>
    <row r="96" spans="2:14" x14ac:dyDescent="0.2">
      <c r="B96" t="s">
        <v>613</v>
      </c>
      <c r="C96">
        <f>'6pf'!C524</f>
        <v>0</v>
      </c>
      <c r="D96" t="s">
        <v>446</v>
      </c>
      <c r="E96" t="s">
        <v>614</v>
      </c>
      <c r="F96">
        <f>SUM('6pf'!C525:C527)</f>
        <v>0</v>
      </c>
      <c r="G96" s="1" t="str">
        <f t="shared" si="4"/>
        <v>+</v>
      </c>
      <c r="I96" t="s">
        <v>613</v>
      </c>
      <c r="J96" s="72">
        <f>'6pf'!G524</f>
        <v>0</v>
      </c>
      <c r="K96" t="s">
        <v>446</v>
      </c>
      <c r="L96" t="s">
        <v>614</v>
      </c>
      <c r="M96" s="72">
        <f>SUM('6pf'!G525:G527)</f>
        <v>0</v>
      </c>
      <c r="N96" s="1" t="str">
        <f t="shared" si="5"/>
        <v>+</v>
      </c>
    </row>
    <row r="97" spans="2:14" x14ac:dyDescent="0.2">
      <c r="B97" t="s">
        <v>615</v>
      </c>
      <c r="C97">
        <f>'6pf'!C533</f>
        <v>626</v>
      </c>
      <c r="D97" t="s">
        <v>446</v>
      </c>
      <c r="E97" t="s">
        <v>616</v>
      </c>
      <c r="F97">
        <f>'6pf'!C534+'6pf'!C541</f>
        <v>626</v>
      </c>
      <c r="G97" s="1" t="str">
        <f t="shared" si="4"/>
        <v>+</v>
      </c>
      <c r="I97" t="s">
        <v>615</v>
      </c>
      <c r="J97" s="72">
        <f>'6pf'!G533</f>
        <v>3305.1</v>
      </c>
      <c r="K97" t="s">
        <v>446</v>
      </c>
      <c r="L97" t="s">
        <v>616</v>
      </c>
      <c r="M97" s="72">
        <f>'6pf'!G534+'6pf'!G541</f>
        <v>3305.1</v>
      </c>
      <c r="N97" s="1" t="str">
        <f t="shared" si="5"/>
        <v>+</v>
      </c>
    </row>
    <row r="98" spans="2:14" x14ac:dyDescent="0.2">
      <c r="B98" t="s">
        <v>617</v>
      </c>
      <c r="C98">
        <f>'6pf'!C534</f>
        <v>555</v>
      </c>
      <c r="D98" t="s">
        <v>446</v>
      </c>
      <c r="E98" t="s">
        <v>618</v>
      </c>
      <c r="F98">
        <f>'6pf'!C535+'6pf'!C537+'6pf'!C539</f>
        <v>555</v>
      </c>
      <c r="G98" s="1" t="str">
        <f t="shared" si="4"/>
        <v>+</v>
      </c>
      <c r="I98" t="s">
        <v>617</v>
      </c>
      <c r="J98" s="72">
        <f>'6pf'!G534</f>
        <v>2813.7</v>
      </c>
      <c r="K98" t="s">
        <v>446</v>
      </c>
      <c r="L98" t="s">
        <v>618</v>
      </c>
      <c r="M98" s="72">
        <f>'6pf'!G535+'6pf'!G537+'6pf'!G539</f>
        <v>2813.7000000000003</v>
      </c>
      <c r="N98" s="1" t="str">
        <f t="shared" si="5"/>
        <v>+</v>
      </c>
    </row>
    <row r="99" spans="2:14" x14ac:dyDescent="0.2">
      <c r="B99" t="s">
        <v>619</v>
      </c>
      <c r="C99">
        <f>'6pf'!C541</f>
        <v>71</v>
      </c>
      <c r="D99" t="s">
        <v>446</v>
      </c>
      <c r="E99" t="s">
        <v>620</v>
      </c>
      <c r="F99">
        <f>SUM('6pf'!C542:C544)</f>
        <v>71</v>
      </c>
      <c r="G99" s="1" t="str">
        <f t="shared" si="4"/>
        <v>+</v>
      </c>
      <c r="I99" t="s">
        <v>619</v>
      </c>
      <c r="J99" s="72">
        <f>'6pf'!G541</f>
        <v>491.4</v>
      </c>
      <c r="K99" t="s">
        <v>446</v>
      </c>
      <c r="L99" t="s">
        <v>620</v>
      </c>
      <c r="M99" s="72">
        <f>SUM('6pf'!G542:G544)</f>
        <v>491.4</v>
      </c>
      <c r="N99" s="1" t="str">
        <f t="shared" si="5"/>
        <v>+</v>
      </c>
    </row>
    <row r="100" spans="2:14" x14ac:dyDescent="0.2">
      <c r="B100" t="s">
        <v>621</v>
      </c>
      <c r="C100">
        <f>'6pf'!C545</f>
        <v>325</v>
      </c>
      <c r="D100" t="s">
        <v>446</v>
      </c>
      <c r="E100" t="s">
        <v>622</v>
      </c>
      <c r="F100">
        <f>'6pf'!C546+'6pf'!C550</f>
        <v>325</v>
      </c>
      <c r="G100" s="1" t="str">
        <f t="shared" si="4"/>
        <v>+</v>
      </c>
      <c r="I100" t="s">
        <v>621</v>
      </c>
      <c r="J100" s="72">
        <f>'6pf'!G545</f>
        <v>1760.9</v>
      </c>
      <c r="K100" t="s">
        <v>446</v>
      </c>
      <c r="L100" t="s">
        <v>622</v>
      </c>
      <c r="M100" s="72">
        <f>'6pf'!G546+'6pf'!G550</f>
        <v>1760.8999999999999</v>
      </c>
      <c r="N100" s="1" t="str">
        <f t="shared" si="5"/>
        <v>+</v>
      </c>
    </row>
    <row r="101" spans="2:14" x14ac:dyDescent="0.2">
      <c r="B101" t="s">
        <v>623</v>
      </c>
      <c r="C101">
        <f>'6pf'!C546</f>
        <v>266</v>
      </c>
      <c r="D101" t="s">
        <v>446</v>
      </c>
      <c r="E101" t="s">
        <v>624</v>
      </c>
      <c r="F101">
        <f>SUM('6pf'!C547:C549)</f>
        <v>266</v>
      </c>
      <c r="G101" s="1" t="str">
        <f t="shared" si="4"/>
        <v>+</v>
      </c>
      <c r="I101" t="s">
        <v>623</v>
      </c>
      <c r="J101" s="72">
        <f>'6pf'!G546</f>
        <v>1369.1</v>
      </c>
      <c r="K101" t="s">
        <v>446</v>
      </c>
      <c r="L101" t="s">
        <v>624</v>
      </c>
      <c r="M101" s="72">
        <f>SUM('6pf'!G547:G549)</f>
        <v>1369.1000000000001</v>
      </c>
      <c r="N101" s="1" t="str">
        <f t="shared" si="5"/>
        <v>+</v>
      </c>
    </row>
    <row r="102" spans="2:14" x14ac:dyDescent="0.2">
      <c r="B102" t="s">
        <v>625</v>
      </c>
      <c r="C102">
        <f>'6pf'!C550</f>
        <v>59</v>
      </c>
      <c r="D102" t="s">
        <v>446</v>
      </c>
      <c r="E102" t="s">
        <v>626</v>
      </c>
      <c r="F102">
        <f>SUM('6pf'!C551:C553)</f>
        <v>59</v>
      </c>
      <c r="G102" s="1" t="str">
        <f t="shared" si="4"/>
        <v>+</v>
      </c>
      <c r="I102" t="s">
        <v>625</v>
      </c>
      <c r="J102" s="72">
        <f>'6pf'!G550</f>
        <v>391.8</v>
      </c>
      <c r="K102" t="s">
        <v>446</v>
      </c>
      <c r="L102" t="s">
        <v>626</v>
      </c>
      <c r="M102" s="72">
        <f>SUM('6pf'!G551:G553)</f>
        <v>391.8</v>
      </c>
      <c r="N102" s="1" t="str">
        <f t="shared" si="5"/>
        <v>+</v>
      </c>
    </row>
    <row r="103" spans="2:14" x14ac:dyDescent="0.2">
      <c r="B103" t="s">
        <v>627</v>
      </c>
      <c r="C103">
        <f>'6pf'!C554</f>
        <v>572</v>
      </c>
      <c r="D103" t="s">
        <v>446</v>
      </c>
      <c r="E103" t="s">
        <v>628</v>
      </c>
      <c r="F103">
        <f>'6pf'!C555+'6pf'!C560</f>
        <v>572</v>
      </c>
      <c r="G103" s="1" t="str">
        <f t="shared" si="4"/>
        <v>+</v>
      </c>
      <c r="I103" t="s">
        <v>627</v>
      </c>
      <c r="J103" s="72">
        <f>'6pf'!G554</f>
        <v>1324.7</v>
      </c>
      <c r="K103" t="s">
        <v>446</v>
      </c>
      <c r="L103" t="s">
        <v>628</v>
      </c>
      <c r="M103" s="72">
        <f>'6pf'!G555+'6pf'!G560</f>
        <v>1324.7</v>
      </c>
      <c r="N103" s="1" t="str">
        <f t="shared" si="5"/>
        <v>+</v>
      </c>
    </row>
    <row r="104" spans="2:14" x14ac:dyDescent="0.2">
      <c r="B104" t="s">
        <v>629</v>
      </c>
      <c r="C104">
        <f>'6pf'!C555</f>
        <v>488</v>
      </c>
      <c r="D104" t="s">
        <v>446</v>
      </c>
      <c r="E104" t="s">
        <v>630</v>
      </c>
      <c r="F104">
        <f>SUM('6pf'!C556:C559)</f>
        <v>488</v>
      </c>
      <c r="G104" s="1" t="str">
        <f t="shared" si="4"/>
        <v>+</v>
      </c>
      <c r="I104" t="s">
        <v>629</v>
      </c>
      <c r="J104" s="72">
        <f>'6pf'!G555</f>
        <v>1027.5</v>
      </c>
      <c r="K104" t="s">
        <v>446</v>
      </c>
      <c r="L104" t="s">
        <v>630</v>
      </c>
      <c r="M104" s="72">
        <f>SUM('6pf'!G556:G559)</f>
        <v>1027.5</v>
      </c>
      <c r="N104" s="1" t="str">
        <f t="shared" si="5"/>
        <v>+</v>
      </c>
    </row>
    <row r="105" spans="2:14" x14ac:dyDescent="0.2">
      <c r="B105" t="s">
        <v>631</v>
      </c>
      <c r="C105">
        <f>'6pf'!C560</f>
        <v>84</v>
      </c>
      <c r="D105" t="s">
        <v>446</v>
      </c>
      <c r="E105" t="s">
        <v>632</v>
      </c>
      <c r="F105">
        <f>SUM('6pf'!C561:C563)</f>
        <v>84</v>
      </c>
      <c r="G105" s="1" t="str">
        <f t="shared" si="4"/>
        <v>+</v>
      </c>
      <c r="I105" t="s">
        <v>631</v>
      </c>
      <c r="J105" s="72">
        <f>'6pf'!G560</f>
        <v>297.2</v>
      </c>
      <c r="K105" t="s">
        <v>446</v>
      </c>
      <c r="L105" t="s">
        <v>632</v>
      </c>
      <c r="M105" s="72">
        <f>SUM('6pf'!G561:G563)</f>
        <v>297.2</v>
      </c>
      <c r="N105" s="1" t="str">
        <f t="shared" si="5"/>
        <v>+</v>
      </c>
    </row>
    <row r="106" spans="2:14" x14ac:dyDescent="0.2">
      <c r="B106" t="s">
        <v>633</v>
      </c>
      <c r="C106">
        <f>'6pf'!C564</f>
        <v>67</v>
      </c>
      <c r="D106" t="s">
        <v>446</v>
      </c>
      <c r="E106" t="s">
        <v>634</v>
      </c>
      <c r="F106">
        <f>'6pf'!C565+'6pf'!C568</f>
        <v>67</v>
      </c>
      <c r="G106" s="1" t="str">
        <f t="shared" si="4"/>
        <v>+</v>
      </c>
      <c r="I106" t="s">
        <v>633</v>
      </c>
      <c r="J106" s="72">
        <f>'6pf'!G564</f>
        <v>251.7</v>
      </c>
      <c r="K106" t="s">
        <v>446</v>
      </c>
      <c r="L106" t="s">
        <v>634</v>
      </c>
      <c r="M106" s="72">
        <f>'6pf'!G565+'6pf'!G568</f>
        <v>251.7</v>
      </c>
      <c r="N106" s="1" t="str">
        <f t="shared" si="5"/>
        <v>+</v>
      </c>
    </row>
    <row r="107" spans="2:14" x14ac:dyDescent="0.2">
      <c r="B107" t="s">
        <v>635</v>
      </c>
      <c r="C107">
        <f>'6pf'!C565</f>
        <v>44</v>
      </c>
      <c r="D107" t="s">
        <v>446</v>
      </c>
      <c r="E107" t="s">
        <v>636</v>
      </c>
      <c r="F107">
        <f>'6pf'!C566+'6pf'!C567</f>
        <v>44</v>
      </c>
      <c r="G107" s="1" t="str">
        <f t="shared" si="4"/>
        <v>+</v>
      </c>
      <c r="I107" t="s">
        <v>635</v>
      </c>
      <c r="J107" s="72">
        <f>'6pf'!G565</f>
        <v>175.5</v>
      </c>
      <c r="K107" t="s">
        <v>446</v>
      </c>
      <c r="L107" t="s">
        <v>636</v>
      </c>
      <c r="M107" s="72">
        <f>'6pf'!G566+'6pf'!G567</f>
        <v>175.5</v>
      </c>
      <c r="N107" s="1" t="str">
        <f t="shared" si="5"/>
        <v>+</v>
      </c>
    </row>
    <row r="108" spans="2:14" x14ac:dyDescent="0.2">
      <c r="B108" t="s">
        <v>637</v>
      </c>
      <c r="C108">
        <f>'6pf'!C568</f>
        <v>23</v>
      </c>
      <c r="D108" t="s">
        <v>446</v>
      </c>
      <c r="E108" t="s">
        <v>638</v>
      </c>
      <c r="F108">
        <f>'6pf'!C569+'6pf'!C570</f>
        <v>23</v>
      </c>
      <c r="G108" s="1" t="str">
        <f t="shared" si="4"/>
        <v>+</v>
      </c>
      <c r="I108" t="s">
        <v>637</v>
      </c>
      <c r="J108" s="72">
        <f>'6pf'!G568</f>
        <v>76.2</v>
      </c>
      <c r="K108" t="s">
        <v>446</v>
      </c>
      <c r="L108" t="s">
        <v>638</v>
      </c>
      <c r="M108" s="72">
        <f>'6pf'!G569+'6pf'!G570</f>
        <v>76.2</v>
      </c>
      <c r="N108" s="1" t="str">
        <f t="shared" si="5"/>
        <v>+</v>
      </c>
    </row>
    <row r="109" spans="2:14" x14ac:dyDescent="0.2">
      <c r="B109" t="s">
        <v>639</v>
      </c>
      <c r="C109">
        <f>'6pf'!C571</f>
        <v>55</v>
      </c>
      <c r="D109" t="s">
        <v>446</v>
      </c>
      <c r="E109" t="s">
        <v>640</v>
      </c>
      <c r="F109">
        <f>'6pf'!C572+'6pf'!C575</f>
        <v>55</v>
      </c>
      <c r="G109" s="1" t="str">
        <f t="shared" si="4"/>
        <v>+</v>
      </c>
      <c r="I109" t="s">
        <v>639</v>
      </c>
      <c r="J109" s="72">
        <f>'6pf'!G571</f>
        <v>264</v>
      </c>
      <c r="K109" t="s">
        <v>446</v>
      </c>
      <c r="L109" t="s">
        <v>640</v>
      </c>
      <c r="M109" s="72">
        <f>'6pf'!G572+'6pf'!G575</f>
        <v>264</v>
      </c>
      <c r="N109" s="1" t="str">
        <f t="shared" si="5"/>
        <v>+</v>
      </c>
    </row>
    <row r="110" spans="2:14" x14ac:dyDescent="0.2">
      <c r="B110" t="s">
        <v>641</v>
      </c>
      <c r="C110">
        <f>'6pf'!C572</f>
        <v>47</v>
      </c>
      <c r="D110" t="s">
        <v>446</v>
      </c>
      <c r="E110" t="s">
        <v>642</v>
      </c>
      <c r="F110">
        <f>'6pf'!C573+'6pf'!C574</f>
        <v>47</v>
      </c>
      <c r="G110" s="1" t="str">
        <f t="shared" si="4"/>
        <v>+</v>
      </c>
      <c r="I110" t="s">
        <v>641</v>
      </c>
      <c r="J110" s="72">
        <f>'6pf'!G572</f>
        <v>242.7</v>
      </c>
      <c r="K110" t="s">
        <v>446</v>
      </c>
      <c r="L110" t="s">
        <v>642</v>
      </c>
      <c r="M110" s="72">
        <f>'6pf'!G573+'6pf'!G574</f>
        <v>242.7</v>
      </c>
      <c r="N110" s="1" t="str">
        <f t="shared" si="5"/>
        <v>+</v>
      </c>
    </row>
    <row r="111" spans="2:14" x14ac:dyDescent="0.2">
      <c r="B111" t="s">
        <v>643</v>
      </c>
      <c r="C111">
        <f>'6pf'!C575</f>
        <v>8</v>
      </c>
      <c r="D111" t="s">
        <v>446</v>
      </c>
      <c r="E111" t="s">
        <v>644</v>
      </c>
      <c r="F111">
        <f>'6pf'!C576+'6pf'!C577</f>
        <v>8</v>
      </c>
      <c r="G111" s="1" t="str">
        <f t="shared" si="4"/>
        <v>+</v>
      </c>
      <c r="I111" t="s">
        <v>643</v>
      </c>
      <c r="J111" s="72">
        <f>'6pf'!G575</f>
        <v>21.3</v>
      </c>
      <c r="K111" t="s">
        <v>446</v>
      </c>
      <c r="L111" t="s">
        <v>644</v>
      </c>
      <c r="M111" s="72">
        <f>'6pf'!G576+'6pf'!G577</f>
        <v>21.3</v>
      </c>
      <c r="N111" s="1" t="str">
        <f t="shared" si="5"/>
        <v>+</v>
      </c>
    </row>
    <row r="112" spans="2:14" x14ac:dyDescent="0.2">
      <c r="B112" t="s">
        <v>645</v>
      </c>
      <c r="C112">
        <f>'6pf'!C578</f>
        <v>154</v>
      </c>
      <c r="D112" t="s">
        <v>446</v>
      </c>
      <c r="E112" t="s">
        <v>646</v>
      </c>
      <c r="F112">
        <f>'6pf'!C579+'6pf'!C580</f>
        <v>154</v>
      </c>
      <c r="G112" s="1" t="str">
        <f t="shared" si="4"/>
        <v>+</v>
      </c>
      <c r="I112" t="s">
        <v>645</v>
      </c>
      <c r="J112" s="72">
        <f>'6pf'!G578</f>
        <v>378.1</v>
      </c>
      <c r="K112" t="s">
        <v>446</v>
      </c>
      <c r="L112" t="s">
        <v>646</v>
      </c>
      <c r="M112" s="72">
        <f>'6pf'!G579+'6pf'!G580</f>
        <v>378.1</v>
      </c>
      <c r="N112" s="1" t="str">
        <f t="shared" si="5"/>
        <v>+</v>
      </c>
    </row>
    <row r="113" spans="2:14" x14ac:dyDescent="0.2">
      <c r="B113" t="s">
        <v>588</v>
      </c>
      <c r="C113">
        <f>'6pf'!C428</f>
        <v>2876</v>
      </c>
      <c r="D113" t="s">
        <v>446</v>
      </c>
      <c r="E113" t="s">
        <v>647</v>
      </c>
      <c r="F113">
        <f>'6pf'!C110+'6pf'!C135+'6pf'!C156+'6pf'!C181+'6pf'!C195+'6pf'!C225+'6pf'!C269+'6pf'!C278+'6pf'!C291+'6pf'!C300+'6pf'!C309+'6pf'!C319+'6pf'!C329+'6pf'!C338+'6pf'!C355+'6pf'!C371</f>
        <v>2876</v>
      </c>
      <c r="G113" s="1" t="str">
        <f t="shared" si="4"/>
        <v>+</v>
      </c>
      <c r="I113" t="s">
        <v>588</v>
      </c>
      <c r="J113" s="72">
        <f>'6pf'!G428</f>
        <v>15366.2</v>
      </c>
      <c r="K113" t="s">
        <v>446</v>
      </c>
      <c r="L113" t="s">
        <v>647</v>
      </c>
      <c r="M113" s="72">
        <f>'6pf'!G110+'6pf'!G135+'6pf'!G156+'6pf'!G181+'6pf'!G195+'6pf'!G225+'6pf'!G269+'6pf'!G278+'6pf'!G291+'6pf'!G300+'6pf'!G309+'6pf'!G319+'6pf'!G329+'6pf'!G338+'6pf'!G355+'6pf'!G371</f>
        <v>15366.2</v>
      </c>
      <c r="N113" s="1" t="str">
        <f t="shared" si="5"/>
        <v>+</v>
      </c>
    </row>
    <row r="114" spans="2:14" x14ac:dyDescent="0.2">
      <c r="B114" t="s">
        <v>592</v>
      </c>
      <c r="C114">
        <f>'6pf'!C440</f>
        <v>12119</v>
      </c>
      <c r="D114" t="s">
        <v>584</v>
      </c>
      <c r="E114" t="s">
        <v>648</v>
      </c>
      <c r="F114">
        <f>'6pf'!C438+'6pf'!C428</f>
        <v>12119</v>
      </c>
      <c r="G114" s="1" t="str">
        <f>IF(C114&lt;=F114,"+","-")</f>
        <v>+</v>
      </c>
      <c r="I114" t="s">
        <v>592</v>
      </c>
      <c r="J114" s="72">
        <f>'6pf'!G440</f>
        <v>47102.3</v>
      </c>
      <c r="K114" t="s">
        <v>584</v>
      </c>
      <c r="L114" t="s">
        <v>648</v>
      </c>
      <c r="M114" s="72">
        <f>'6pf'!G438+'6pf'!G428</f>
        <v>47635.5</v>
      </c>
      <c r="N114" s="1" t="str">
        <f>IF(J114&lt;=M114,"+","-")</f>
        <v>+</v>
      </c>
    </row>
    <row r="115" spans="2:14" x14ac:dyDescent="0.2">
      <c r="B115" t="s">
        <v>649</v>
      </c>
      <c r="C115">
        <f>'6pf'!C529</f>
        <v>121510</v>
      </c>
      <c r="D115" t="s">
        <v>446</v>
      </c>
      <c r="E115" t="s">
        <v>650</v>
      </c>
      <c r="F115">
        <f>'6pf'!C114+'6pf'!C133+'6pf'!C139+'6pf'!C157+'6pf'!C182+'6pf'!C191+'6pf'!C203+'6pf'!C207+'6pf'!C208+'6pf'!C232+'6pf'!C268+'6pf'!C277+'6pf'!C290+'6pf'!C299+'6pf'!C308+'6pf'!C318+'6pf'!C328+'6pf'!C337+'6pf'!C359+'6pf'!C370+'6pf'!C428+'6pf'!C354-'6pf'!C371-'6pf'!C195</f>
        <v>121510</v>
      </c>
      <c r="G115" s="1" t="str">
        <f t="shared" ref="G115:G117" si="6">IF(C115=F115,"+","-")</f>
        <v>+</v>
      </c>
      <c r="I115" t="s">
        <v>649</v>
      </c>
      <c r="J115" s="72">
        <f>'6pf'!G529</f>
        <v>259089.3</v>
      </c>
      <c r="K115" t="s">
        <v>446</v>
      </c>
      <c r="L115" t="s">
        <v>650</v>
      </c>
      <c r="M115" s="72">
        <f>'6pf'!G114+'6pf'!G133+'6pf'!G139+'6pf'!G157+'6pf'!G182+'6pf'!G191+'6pf'!G203+'6pf'!G207+'6pf'!G208+'6pf'!G232+'6pf'!G268+'6pf'!G277+'6pf'!G290+'6pf'!G299+'6pf'!G308+'6pf'!G318+'6pf'!G328+'6pf'!G337+'6pf'!G359+'6pf'!G370+'6pf'!G428+'6pf'!G354-'6pf'!G371-'6pf'!G195</f>
        <v>259089.30000000002</v>
      </c>
      <c r="N115" s="1" t="str">
        <f t="shared" ref="N115:N117" si="7">IF(J115=M115,"+","-")</f>
        <v>+</v>
      </c>
    </row>
    <row r="116" spans="2:14" x14ac:dyDescent="0.2">
      <c r="B116" t="s">
        <v>651</v>
      </c>
      <c r="C116">
        <f>'6pf'!C47</f>
        <v>30878</v>
      </c>
      <c r="D116" t="s">
        <v>446</v>
      </c>
      <c r="E116" t="s">
        <v>652</v>
      </c>
      <c r="F116">
        <f>'6pf'!C36+'6pf'!C40+'6pf'!C41+'6pf'!C42+'6pf'!C43+'6pf'!C44+'6pf'!C45+'6pf'!C46</f>
        <v>30878</v>
      </c>
      <c r="G116" s="1" t="str">
        <f t="shared" si="6"/>
        <v>+</v>
      </c>
      <c r="I116" t="s">
        <v>651</v>
      </c>
      <c r="J116" s="72">
        <f>'6pf'!G47</f>
        <v>85519.2</v>
      </c>
      <c r="K116" t="s">
        <v>446</v>
      </c>
      <c r="L116" t="s">
        <v>652</v>
      </c>
      <c r="M116" s="72">
        <f>'6pf'!G36+'6pf'!G40+'6pf'!G41+'6pf'!G42+'6pf'!G43+'6pf'!G44+'6pf'!G45+'6pf'!G46</f>
        <v>85519.2</v>
      </c>
      <c r="N116" s="1" t="str">
        <f t="shared" si="7"/>
        <v>+</v>
      </c>
    </row>
    <row r="117" spans="2:14" x14ac:dyDescent="0.2">
      <c r="B117" t="s">
        <v>653</v>
      </c>
      <c r="C117">
        <f>'6pf'!C240</f>
        <v>712</v>
      </c>
      <c r="D117" t="s">
        <v>446</v>
      </c>
      <c r="E117" t="s">
        <v>654</v>
      </c>
      <c r="F117">
        <f>'6pf'!C227+'6pf'!C229+'6pf'!C231+'6pf'!C236+'6pf'!C234+'6pf'!C238</f>
        <v>712</v>
      </c>
      <c r="G117" s="1" t="str">
        <f t="shared" si="6"/>
        <v>+</v>
      </c>
      <c r="I117" t="s">
        <v>653</v>
      </c>
      <c r="J117" s="72">
        <f>'6pf'!G240</f>
        <v>2106.1999999999998</v>
      </c>
      <c r="K117" t="s">
        <v>446</v>
      </c>
      <c r="L117" t="s">
        <v>654</v>
      </c>
      <c r="M117" s="72">
        <f>'6pf'!G227+'6pf'!G229+'6pf'!G231+'6pf'!G236+'6pf'!G234+'6pf'!G238</f>
        <v>2106.2000000000003</v>
      </c>
      <c r="N117" s="1" t="str">
        <f t="shared" si="7"/>
        <v>+</v>
      </c>
    </row>
    <row r="118" spans="2:14" x14ac:dyDescent="0.2">
      <c r="B118" t="s">
        <v>655</v>
      </c>
      <c r="C118">
        <f>'6pf'!C441</f>
        <v>507</v>
      </c>
      <c r="D118" t="s">
        <v>584</v>
      </c>
      <c r="E118">
        <v>367</v>
      </c>
      <c r="F118">
        <f>'6pf'!C429</f>
        <v>507</v>
      </c>
      <c r="G118" s="1" t="str">
        <f t="shared" ref="G118:G121" si="8">IF(C118&lt;=F118,"+","-")</f>
        <v>+</v>
      </c>
      <c r="I118" t="s">
        <v>655</v>
      </c>
      <c r="J118" s="72">
        <f>'6pf'!G441</f>
        <v>3454.2</v>
      </c>
      <c r="K118" t="s">
        <v>584</v>
      </c>
      <c r="L118">
        <v>367</v>
      </c>
      <c r="M118" s="72">
        <f>'6pf'!G429</f>
        <v>3486.7</v>
      </c>
      <c r="N118" s="1" t="str">
        <f t="shared" ref="N118:N121" si="9">IF(J118&lt;=M118,"+","-")</f>
        <v>+</v>
      </c>
    </row>
    <row r="119" spans="2:14" x14ac:dyDescent="0.2">
      <c r="B119" t="s">
        <v>656</v>
      </c>
      <c r="C119">
        <f>'6pf'!C442</f>
        <v>1873</v>
      </c>
      <c r="D119" t="s">
        <v>584</v>
      </c>
      <c r="E119">
        <v>368</v>
      </c>
      <c r="F119">
        <f>'6pf'!C430</f>
        <v>1873</v>
      </c>
      <c r="G119" s="1" t="str">
        <f t="shared" si="8"/>
        <v>+</v>
      </c>
      <c r="I119" t="s">
        <v>656</v>
      </c>
      <c r="J119" s="72">
        <f>'6pf'!G442</f>
        <v>9355.1</v>
      </c>
      <c r="K119" t="s">
        <v>584</v>
      </c>
      <c r="L119">
        <v>368</v>
      </c>
      <c r="M119" s="72">
        <f>'6pf'!G430</f>
        <v>9823.2000000000007</v>
      </c>
      <c r="N119" s="1" t="str">
        <f t="shared" si="9"/>
        <v>+</v>
      </c>
    </row>
    <row r="120" spans="2:14" x14ac:dyDescent="0.2">
      <c r="B120" t="s">
        <v>657</v>
      </c>
      <c r="C120">
        <f>'6pf'!C443</f>
        <v>496</v>
      </c>
      <c r="D120" t="s">
        <v>584</v>
      </c>
      <c r="E120">
        <v>369</v>
      </c>
      <c r="F120">
        <f>'6pf'!C431</f>
        <v>496</v>
      </c>
      <c r="G120" s="1" t="str">
        <f t="shared" si="8"/>
        <v>+</v>
      </c>
      <c r="I120" t="s">
        <v>657</v>
      </c>
      <c r="J120" s="72">
        <f>'6pf'!G443</f>
        <v>2023.7</v>
      </c>
      <c r="K120" t="s">
        <v>584</v>
      </c>
      <c r="L120">
        <v>369</v>
      </c>
      <c r="M120" s="72">
        <f>'6pf'!G431</f>
        <v>2056.3000000000002</v>
      </c>
      <c r="N120" s="1" t="str">
        <f t="shared" si="9"/>
        <v>+</v>
      </c>
    </row>
    <row r="121" spans="2:14" x14ac:dyDescent="0.2">
      <c r="B121" t="s">
        <v>658</v>
      </c>
      <c r="C121">
        <f>'6pf'!C444</f>
        <v>9243</v>
      </c>
      <c r="D121" t="s">
        <v>584</v>
      </c>
      <c r="E121">
        <v>376</v>
      </c>
      <c r="F121">
        <f>'6pf'!C438</f>
        <v>9243</v>
      </c>
      <c r="G121" s="1" t="str">
        <f t="shared" si="8"/>
        <v>+</v>
      </c>
      <c r="I121" t="s">
        <v>658</v>
      </c>
      <c r="J121" s="72">
        <f>'6pf'!G444</f>
        <v>32269.3</v>
      </c>
      <c r="K121" t="s">
        <v>584</v>
      </c>
      <c r="L121">
        <v>376</v>
      </c>
      <c r="M121" s="72">
        <f>'6pf'!G438</f>
        <v>32269.3</v>
      </c>
      <c r="N121" s="1" t="str">
        <f t="shared" si="9"/>
        <v>+</v>
      </c>
    </row>
    <row r="122" spans="2:14" x14ac:dyDescent="0.2">
      <c r="B122" t="s">
        <v>559</v>
      </c>
      <c r="C122">
        <f>'6pf'!C358</f>
        <v>1400</v>
      </c>
      <c r="D122" t="s">
        <v>446</v>
      </c>
      <c r="E122" t="s">
        <v>659</v>
      </c>
      <c r="F122">
        <f>'6pf'!C534+'6pf'!C546+'6pf'!C555+'6pf'!C565+'6pf'!C572</f>
        <v>1400</v>
      </c>
      <c r="G122" s="1" t="str">
        <f t="shared" ref="G122:G129" si="10">IF(C122=F122,"+","-")</f>
        <v>+</v>
      </c>
      <c r="I122" t="s">
        <v>559</v>
      </c>
      <c r="J122" s="72">
        <f>'6pf'!G358</f>
        <v>5628.5</v>
      </c>
      <c r="K122" t="s">
        <v>446</v>
      </c>
      <c r="L122" t="s">
        <v>659</v>
      </c>
      <c r="M122" s="72">
        <f>'6pf'!G534+'6pf'!G546+'6pf'!G555+'6pf'!G565+'6pf'!G572</f>
        <v>5628.4999999999991</v>
      </c>
      <c r="N122" s="1" t="str">
        <f t="shared" ref="N122:N129" si="11">IF(J122=M122,"+","-")</f>
        <v>+</v>
      </c>
    </row>
    <row r="123" spans="2:14" x14ac:dyDescent="0.2">
      <c r="B123" t="s">
        <v>660</v>
      </c>
      <c r="C123">
        <f>'6pf'!C359+'6pf'!C370</f>
        <v>1309</v>
      </c>
      <c r="D123" t="s">
        <v>446</v>
      </c>
      <c r="E123" t="s">
        <v>661</v>
      </c>
      <c r="F123">
        <f>'6pf'!C534+'6pf'!C546+'6pf'!C555</f>
        <v>1309</v>
      </c>
      <c r="G123" s="1" t="str">
        <f t="shared" si="10"/>
        <v>+</v>
      </c>
      <c r="I123" t="s">
        <v>660</v>
      </c>
      <c r="J123" s="72">
        <f>'6pf'!G359+'6pf'!G370</f>
        <v>5210.3</v>
      </c>
      <c r="K123" t="s">
        <v>446</v>
      </c>
      <c r="L123" t="s">
        <v>661</v>
      </c>
      <c r="M123" s="72">
        <f>'6pf'!G534+'6pf'!G546+'6pf'!G555</f>
        <v>5210.2999999999993</v>
      </c>
      <c r="N123" s="1" t="str">
        <f t="shared" si="11"/>
        <v>+</v>
      </c>
    </row>
    <row r="124" spans="2:14" x14ac:dyDescent="0.2">
      <c r="B124" t="s">
        <v>662</v>
      </c>
      <c r="C124">
        <f>'6pf'!C361</f>
        <v>78</v>
      </c>
      <c r="D124" t="s">
        <v>446</v>
      </c>
      <c r="E124" t="s">
        <v>663</v>
      </c>
      <c r="F124">
        <f>'6pf'!C535+'6pf'!C547+'6pf'!C556</f>
        <v>78</v>
      </c>
      <c r="G124" s="1" t="str">
        <f t="shared" si="10"/>
        <v>+</v>
      </c>
      <c r="I124" t="s">
        <v>662</v>
      </c>
      <c r="J124" s="72">
        <f>'6pf'!G361</f>
        <v>400.5</v>
      </c>
      <c r="K124" t="s">
        <v>446</v>
      </c>
      <c r="L124" t="s">
        <v>663</v>
      </c>
      <c r="M124" s="72">
        <f>'6pf'!G535+'6pf'!G547+'6pf'!G556</f>
        <v>400.5</v>
      </c>
      <c r="N124" s="1" t="str">
        <f t="shared" si="11"/>
        <v>+</v>
      </c>
    </row>
    <row r="125" spans="2:14" x14ac:dyDescent="0.2">
      <c r="B125" t="s">
        <v>664</v>
      </c>
      <c r="C125">
        <f>'6pf'!C364</f>
        <v>1143</v>
      </c>
      <c r="D125" t="s">
        <v>446</v>
      </c>
      <c r="E125" t="s">
        <v>665</v>
      </c>
      <c r="F125">
        <f>'6pf'!C537+'6pf'!C548+'6pf'!C557</f>
        <v>1143</v>
      </c>
      <c r="G125" s="1" t="str">
        <f t="shared" si="10"/>
        <v>+</v>
      </c>
      <c r="I125" t="s">
        <v>664</v>
      </c>
      <c r="J125" s="72">
        <f>'6pf'!G364</f>
        <v>4477.2</v>
      </c>
      <c r="K125" t="s">
        <v>446</v>
      </c>
      <c r="L125" t="s">
        <v>665</v>
      </c>
      <c r="M125" s="72">
        <f>'6pf'!G537+'6pf'!G548+'6pf'!G557</f>
        <v>4477.2</v>
      </c>
      <c r="N125" s="1" t="str">
        <f t="shared" si="11"/>
        <v>+</v>
      </c>
    </row>
    <row r="126" spans="2:14" x14ac:dyDescent="0.2">
      <c r="B126" t="s">
        <v>666</v>
      </c>
      <c r="C126">
        <f>'6pf'!C367</f>
        <v>88</v>
      </c>
      <c r="D126" t="s">
        <v>446</v>
      </c>
      <c r="E126" t="s">
        <v>667</v>
      </c>
      <c r="F126">
        <f>'6pf'!C539+'6pf'!C549+'6pf'!C558</f>
        <v>88</v>
      </c>
      <c r="G126" t="str">
        <f t="shared" si="10"/>
        <v>+</v>
      </c>
      <c r="I126" t="s">
        <v>666</v>
      </c>
      <c r="J126" s="72">
        <f>'6pf'!G367</f>
        <v>332.6</v>
      </c>
      <c r="K126" t="s">
        <v>446</v>
      </c>
      <c r="L126" t="s">
        <v>667</v>
      </c>
      <c r="M126" s="72">
        <f>'6pf'!G539+'6pf'!G549+'6pf'!G558</f>
        <v>332.6</v>
      </c>
      <c r="N126" t="str">
        <f t="shared" si="11"/>
        <v>+</v>
      </c>
    </row>
    <row r="127" spans="2:14" x14ac:dyDescent="0.2">
      <c r="B127" t="s">
        <v>565</v>
      </c>
      <c r="C127">
        <f>'6pf'!C372</f>
        <v>91</v>
      </c>
      <c r="D127" t="s">
        <v>446</v>
      </c>
      <c r="E127" t="s">
        <v>668</v>
      </c>
      <c r="F127">
        <f>'6pf'!C565+'6pf'!C572</f>
        <v>91</v>
      </c>
      <c r="G127" t="str">
        <f t="shared" si="10"/>
        <v>+</v>
      </c>
      <c r="I127" t="s">
        <v>565</v>
      </c>
      <c r="J127" s="72">
        <f>'6pf'!G372</f>
        <v>418.2</v>
      </c>
      <c r="K127" t="s">
        <v>446</v>
      </c>
      <c r="L127" t="s">
        <v>668</v>
      </c>
      <c r="M127" s="72">
        <f>'6pf'!G565+'6pf'!G572</f>
        <v>418.2</v>
      </c>
      <c r="N127" t="str">
        <f t="shared" si="11"/>
        <v>+</v>
      </c>
    </row>
    <row r="128" spans="2:14" x14ac:dyDescent="0.2">
      <c r="B128" t="s">
        <v>669</v>
      </c>
      <c r="C128">
        <f>'6pf'!C373</f>
        <v>89</v>
      </c>
      <c r="D128" t="s">
        <v>446</v>
      </c>
      <c r="E128" t="s">
        <v>670</v>
      </c>
      <c r="F128">
        <f>'6pf'!C566+'6pf'!C573</f>
        <v>89</v>
      </c>
      <c r="G128" t="str">
        <f t="shared" si="10"/>
        <v>+</v>
      </c>
      <c r="I128" t="s">
        <v>669</v>
      </c>
      <c r="J128" s="72">
        <f>'6pf'!G373</f>
        <v>412</v>
      </c>
      <c r="K128" t="s">
        <v>446</v>
      </c>
      <c r="L128" t="s">
        <v>670</v>
      </c>
      <c r="M128" s="72">
        <f>'6pf'!G566+'6pf'!G573</f>
        <v>412</v>
      </c>
      <c r="N128" t="str">
        <f t="shared" si="11"/>
        <v>+</v>
      </c>
    </row>
    <row r="129" spans="1:14" x14ac:dyDescent="0.2">
      <c r="B129" t="s">
        <v>671</v>
      </c>
      <c r="C129">
        <f>'6pf'!C374+'6pf'!C375</f>
        <v>2</v>
      </c>
      <c r="D129" t="s">
        <v>446</v>
      </c>
      <c r="E129" t="s">
        <v>672</v>
      </c>
      <c r="F129">
        <f>'6pf'!C567+'6pf'!C574</f>
        <v>2</v>
      </c>
      <c r="G129" t="str">
        <f t="shared" si="10"/>
        <v>+</v>
      </c>
      <c r="I129" t="s">
        <v>671</v>
      </c>
      <c r="J129" s="72">
        <f>'6pf'!G374+'6pf'!G375</f>
        <v>6.2</v>
      </c>
      <c r="K129" t="s">
        <v>446</v>
      </c>
      <c r="L129" t="s">
        <v>672</v>
      </c>
      <c r="M129" s="72">
        <f>'6pf'!G567+'6pf'!G574</f>
        <v>6.2</v>
      </c>
      <c r="N129" t="str">
        <f t="shared" si="11"/>
        <v>+</v>
      </c>
    </row>
    <row r="134" spans="1:14" x14ac:dyDescent="0.2">
      <c r="B134" s="76" t="s">
        <v>673</v>
      </c>
      <c r="C134" s="76"/>
    </row>
    <row r="135" spans="1:14" x14ac:dyDescent="0.2">
      <c r="A135" s="77"/>
      <c r="D135" t="s">
        <v>443</v>
      </c>
      <c r="G135" t="s">
        <v>444</v>
      </c>
    </row>
    <row r="136" spans="1:14" x14ac:dyDescent="0.2">
      <c r="A136" s="77"/>
      <c r="B136" t="s">
        <v>674</v>
      </c>
      <c r="C136" s="72">
        <f>'6pf'!D26</f>
        <v>440.1</v>
      </c>
      <c r="D136" t="s">
        <v>675</v>
      </c>
      <c r="E136" t="s">
        <v>676</v>
      </c>
      <c r="F136" s="72">
        <f>'6pf'!E26</f>
        <v>391.6</v>
      </c>
      <c r="G136" t="str">
        <f t="shared" ref="G136:G145" si="12">IF(C136&gt;=F136,"+","-")</f>
        <v>+</v>
      </c>
    </row>
    <row r="137" spans="1:14" x14ac:dyDescent="0.2">
      <c r="A137" s="77"/>
      <c r="B137" t="s">
        <v>677</v>
      </c>
      <c r="C137" s="72">
        <f>'6pf'!F26</f>
        <v>448.7</v>
      </c>
      <c r="D137" t="s">
        <v>675</v>
      </c>
      <c r="E137" t="s">
        <v>674</v>
      </c>
      <c r="F137" s="72">
        <f>'6pf'!D26</f>
        <v>440.1</v>
      </c>
      <c r="G137" t="str">
        <f t="shared" si="12"/>
        <v>+</v>
      </c>
    </row>
    <row r="138" spans="1:14" x14ac:dyDescent="0.2">
      <c r="A138" s="77"/>
      <c r="B138" t="s">
        <v>678</v>
      </c>
      <c r="C138" s="72">
        <f>'6pf'!G26</f>
        <v>448.7</v>
      </c>
      <c r="D138" t="s">
        <v>675</v>
      </c>
      <c r="E138" t="s">
        <v>677</v>
      </c>
      <c r="F138" s="72">
        <f>'6pf'!F26</f>
        <v>448.7</v>
      </c>
      <c r="G138" t="str">
        <f t="shared" si="12"/>
        <v>+</v>
      </c>
    </row>
    <row r="139" spans="1:14" x14ac:dyDescent="0.2">
      <c r="A139" s="77"/>
      <c r="B139" t="s">
        <v>679</v>
      </c>
      <c r="C139" s="72">
        <f>'6pf'!H26</f>
        <v>454.6</v>
      </c>
      <c r="D139" t="s">
        <v>675</v>
      </c>
      <c r="E139" t="s">
        <v>678</v>
      </c>
      <c r="F139" s="72">
        <f>'6pf'!G26</f>
        <v>448.7</v>
      </c>
      <c r="G139" t="str">
        <f t="shared" si="12"/>
        <v>+</v>
      </c>
    </row>
    <row r="140" spans="1:14" x14ac:dyDescent="0.2">
      <c r="A140" s="77"/>
      <c r="B140" t="s">
        <v>680</v>
      </c>
      <c r="C140" s="72">
        <f>'6pf'!G26</f>
        <v>448.7</v>
      </c>
      <c r="D140" t="s">
        <v>675</v>
      </c>
      <c r="E140" t="s">
        <v>679</v>
      </c>
      <c r="F140" s="72">
        <f>'6pf'!H26</f>
        <v>454.6</v>
      </c>
      <c r="G140" t="str">
        <f t="shared" si="12"/>
        <v>-</v>
      </c>
    </row>
    <row r="141" spans="1:14" x14ac:dyDescent="0.2">
      <c r="A141" s="77"/>
      <c r="B141" t="s">
        <v>681</v>
      </c>
      <c r="C141" s="72">
        <f>'6pf'!J26</f>
        <v>2245.41</v>
      </c>
      <c r="D141" t="s">
        <v>675</v>
      </c>
      <c r="E141" t="s">
        <v>682</v>
      </c>
      <c r="F141" s="72">
        <f>'6pf'!K26</f>
        <v>1997.96</v>
      </c>
      <c r="G141" t="str">
        <f t="shared" si="12"/>
        <v>+</v>
      </c>
    </row>
    <row r="142" spans="1:14" x14ac:dyDescent="0.2">
      <c r="A142" s="77"/>
      <c r="B142" t="s">
        <v>683</v>
      </c>
      <c r="C142" s="72">
        <f>'6pf'!L26</f>
        <v>2289.29</v>
      </c>
      <c r="D142" t="s">
        <v>675</v>
      </c>
      <c r="E142" t="s">
        <v>681</v>
      </c>
      <c r="F142" s="72">
        <f>'6pf'!J26</f>
        <v>2245.41</v>
      </c>
      <c r="G142" t="str">
        <f t="shared" si="12"/>
        <v>+</v>
      </c>
    </row>
    <row r="143" spans="1:14" x14ac:dyDescent="0.2">
      <c r="A143" s="77"/>
      <c r="B143" t="s">
        <v>684</v>
      </c>
      <c r="C143" s="72">
        <f>'6pf'!M26</f>
        <v>2289.29</v>
      </c>
      <c r="D143" t="s">
        <v>675</v>
      </c>
      <c r="E143" t="s">
        <v>683</v>
      </c>
      <c r="F143" s="72">
        <f>'6pf'!L26</f>
        <v>2289.29</v>
      </c>
      <c r="G143" t="str">
        <f t="shared" si="12"/>
        <v>+</v>
      </c>
    </row>
    <row r="144" spans="1:14" x14ac:dyDescent="0.2">
      <c r="A144" s="77"/>
      <c r="B144" t="s">
        <v>685</v>
      </c>
      <c r="C144" s="72">
        <f>'6pf'!N26</f>
        <v>2319.39</v>
      </c>
      <c r="D144" t="s">
        <v>675</v>
      </c>
      <c r="E144" t="s">
        <v>684</v>
      </c>
      <c r="F144" s="72">
        <f>'6pf'!M26</f>
        <v>2289.29</v>
      </c>
      <c r="G144" t="str">
        <f t="shared" si="12"/>
        <v>+</v>
      </c>
    </row>
    <row r="145" spans="2:7" x14ac:dyDescent="0.2">
      <c r="B145" t="s">
        <v>686</v>
      </c>
      <c r="C145" s="72">
        <f>'6pf'!O26</f>
        <v>2365.8200000000002</v>
      </c>
      <c r="D145" t="s">
        <v>675</v>
      </c>
      <c r="E145" t="s">
        <v>685</v>
      </c>
      <c r="F145" s="72">
        <f>'6pf'!N26</f>
        <v>2319.39</v>
      </c>
      <c r="G145" t="str">
        <f t="shared" si="12"/>
        <v>+</v>
      </c>
    </row>
  </sheetData>
  <sheetProtection selectLockedCells="1" selectUnlockedCells="1"/>
  <conditionalFormatting sqref="G3:G125 N4:N125">
    <cfRule type="cellIs" dxfId="7" priority="1" stopIfTrue="1" operator="equal">
      <formula>"+"</formula>
    </cfRule>
    <cfRule type="cellIs" dxfId="6" priority="2" stopIfTrue="1" operator="equal">
      <formula>"-"</formula>
    </cfRule>
  </conditionalFormatting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"/>
  <sheetViews>
    <sheetView topLeftCell="H1" zoomScale="170" zoomScaleNormal="170" workbookViewId="0">
      <selection activeCell="J4" sqref="J4"/>
    </sheetView>
  </sheetViews>
  <sheetFormatPr defaultColWidth="9" defaultRowHeight="12.75" x14ac:dyDescent="0.2"/>
  <cols>
    <col min="1" max="4" width="9" customWidth="1"/>
    <col min="5" max="5" width="70.83203125" customWidth="1"/>
    <col min="6" max="6" width="11.5" customWidth="1"/>
    <col min="7" max="7" width="10" customWidth="1"/>
    <col min="8" max="8" width="8.1640625" customWidth="1"/>
    <col min="9" max="9" width="9" customWidth="1"/>
    <col min="10" max="10" width="11.33203125" customWidth="1"/>
    <col min="11" max="11" width="8.5" customWidth="1"/>
    <col min="12" max="12" width="63.5" customWidth="1"/>
    <col min="13" max="13" width="18.6640625" customWidth="1"/>
  </cols>
  <sheetData>
    <row r="1" spans="2:14" x14ac:dyDescent="0.2">
      <c r="B1" t="s">
        <v>439</v>
      </c>
      <c r="I1" t="s">
        <v>439</v>
      </c>
    </row>
    <row r="2" spans="2:14" x14ac:dyDescent="0.2">
      <c r="B2" t="s">
        <v>440</v>
      </c>
      <c r="I2" t="s">
        <v>441</v>
      </c>
      <c r="J2" t="s">
        <v>689</v>
      </c>
    </row>
    <row r="3" spans="2:14" x14ac:dyDescent="0.2">
      <c r="D3" t="s">
        <v>443</v>
      </c>
      <c r="G3" s="1" t="s">
        <v>444</v>
      </c>
      <c r="K3" t="s">
        <v>443</v>
      </c>
      <c r="N3" t="s">
        <v>444</v>
      </c>
    </row>
    <row r="4" spans="2:14" x14ac:dyDescent="0.2">
      <c r="B4" t="s">
        <v>445</v>
      </c>
      <c r="C4">
        <f>'6pf'!C6</f>
        <v>571913</v>
      </c>
      <c r="D4" t="s">
        <v>446</v>
      </c>
      <c r="E4" t="s">
        <v>447</v>
      </c>
      <c r="F4">
        <f>'6pf'!C11+'6pf'!C190+'6pf'!C220+'6pf'!C262+'6pf'!C272+'6pf'!C281+'6pf'!C283+'6pf'!C285+'6pf'!C294+'6pf'!C303+'6pf'!C313+'6pf'!C322+'6pf'!C332+'6pf'!C341+'6pf'!C346+'6pf'!C348+'6pf'!C358</f>
        <v>571913</v>
      </c>
      <c r="G4" s="1" t="str">
        <f t="shared" ref="G4:G80" si="0">IF(C4=F4,"+","-")</f>
        <v>+</v>
      </c>
      <c r="I4" t="s">
        <v>445</v>
      </c>
      <c r="J4" s="72">
        <f>'6pf'!F6</f>
        <v>1339836.5</v>
      </c>
      <c r="K4" t="s">
        <v>446</v>
      </c>
      <c r="L4" t="s">
        <v>447</v>
      </c>
      <c r="M4" s="72">
        <f>'6pf'!F11+'6pf'!F190+'6pf'!F220+'6pf'!F262+'6pf'!F272+'6pf'!F281+'6pf'!F283+'6pf'!F285+'6pf'!F294+'6pf'!F303+'6pf'!F313+'6pf'!F322+'6pf'!F332+'6pf'!F341+'6pf'!F346+'6pf'!F348+'6pf'!F358</f>
        <v>1339836.4999999998</v>
      </c>
      <c r="N4" s="1" t="str">
        <f t="shared" ref="N4:N80" si="1">IF(J4=M4,"+","-")</f>
        <v>+</v>
      </c>
    </row>
    <row r="5" spans="2:14" x14ac:dyDescent="0.2">
      <c r="B5" t="s">
        <v>448</v>
      </c>
      <c r="C5">
        <f>'6pf'!C9</f>
        <v>220445</v>
      </c>
      <c r="D5" t="s">
        <v>446</v>
      </c>
      <c r="E5" s="73" t="s">
        <v>449</v>
      </c>
      <c r="F5">
        <f>'6pf'!C70+'6pf'!C131+'6pf'!C151+'6pf'!C174+'6pf'!C196+'6pf'!C201+'6pf'!C218+'6pf'!C242+'6pf'!C258+'6pf'!C377</f>
        <v>220445</v>
      </c>
      <c r="G5" s="1" t="str">
        <f t="shared" si="0"/>
        <v>+</v>
      </c>
      <c r="I5" t="s">
        <v>448</v>
      </c>
      <c r="J5" s="72">
        <f>'6pf'!F9</f>
        <v>433760.8</v>
      </c>
      <c r="K5" t="s">
        <v>446</v>
      </c>
      <c r="L5" s="73" t="s">
        <v>449</v>
      </c>
      <c r="M5" s="72">
        <f>'6pf'!F70+'6pf'!F131+'6pf'!F151+'6pf'!F174+'6pf'!F196+'6pf'!F201+'6pf'!F218+'6pf'!F242+'6pf'!F258+'6pf'!F377</f>
        <v>433760.80000000005</v>
      </c>
      <c r="N5" s="1" t="str">
        <f t="shared" si="1"/>
        <v>+</v>
      </c>
    </row>
    <row r="6" spans="2:14" ht="12" customHeight="1" x14ac:dyDescent="0.2">
      <c r="B6" t="s">
        <v>450</v>
      </c>
      <c r="C6">
        <f>'6pf'!C11</f>
        <v>556489</v>
      </c>
      <c r="D6" t="s">
        <v>446</v>
      </c>
      <c r="E6" s="74" t="s">
        <v>451</v>
      </c>
      <c r="F6">
        <f>'6pf'!C12+'6pf'!C118+'6pf'!C144+'6pf'!C158</f>
        <v>556489</v>
      </c>
      <c r="G6" s="1" t="str">
        <f t="shared" si="0"/>
        <v>+</v>
      </c>
      <c r="I6" t="s">
        <v>450</v>
      </c>
      <c r="J6" s="72">
        <f>'6pf'!F11</f>
        <v>1286697.8999999999</v>
      </c>
      <c r="K6" t="s">
        <v>446</v>
      </c>
      <c r="L6" s="74" t="s">
        <v>451</v>
      </c>
      <c r="M6" s="72">
        <f>'6pf'!F12+'6pf'!F118+'6pf'!F144+'6pf'!F158</f>
        <v>1286697.9000000001</v>
      </c>
      <c r="N6" s="1" t="str">
        <f t="shared" si="1"/>
        <v>+</v>
      </c>
    </row>
    <row r="7" spans="2:14" ht="12" customHeight="1" x14ac:dyDescent="0.2">
      <c r="B7" t="s">
        <v>452</v>
      </c>
      <c r="C7">
        <f>'6pf'!C12</f>
        <v>442729</v>
      </c>
      <c r="D7" t="s">
        <v>446</v>
      </c>
      <c r="E7" s="73" t="s">
        <v>453</v>
      </c>
      <c r="F7">
        <f>SUM('6pf'!C13:C18)</f>
        <v>442729</v>
      </c>
      <c r="G7" s="1" t="str">
        <f t="shared" si="0"/>
        <v>+</v>
      </c>
      <c r="I7" t="s">
        <v>452</v>
      </c>
      <c r="J7" s="72">
        <f>'6pf'!F12</f>
        <v>1073122.7</v>
      </c>
      <c r="K7" t="s">
        <v>446</v>
      </c>
      <c r="L7" s="73" t="s">
        <v>453</v>
      </c>
      <c r="M7" s="72">
        <f>SUM('6pf'!F13:F18)</f>
        <v>1073122.7000000002</v>
      </c>
      <c r="N7" s="1" t="str">
        <f t="shared" si="1"/>
        <v>+</v>
      </c>
    </row>
    <row r="8" spans="2:14" ht="12" customHeight="1" x14ac:dyDescent="0.2">
      <c r="B8" t="s">
        <v>452</v>
      </c>
      <c r="C8">
        <f>'6pf'!C12</f>
        <v>442729</v>
      </c>
      <c r="D8" t="s">
        <v>446</v>
      </c>
      <c r="E8" t="s">
        <v>454</v>
      </c>
      <c r="F8">
        <f>SUM('6pf'!C71:C80)</f>
        <v>442729</v>
      </c>
      <c r="G8" s="1" t="str">
        <f t="shared" si="0"/>
        <v>+</v>
      </c>
      <c r="I8" t="s">
        <v>452</v>
      </c>
      <c r="J8" s="72">
        <f>'6pf'!F12</f>
        <v>1073122.7</v>
      </c>
      <c r="K8" t="s">
        <v>446</v>
      </c>
      <c r="L8" t="s">
        <v>454</v>
      </c>
      <c r="M8" s="72">
        <f>SUM('6pf'!F71:F80)</f>
        <v>1073122.7</v>
      </c>
      <c r="N8" s="1" t="str">
        <f t="shared" si="1"/>
        <v>+</v>
      </c>
    </row>
    <row r="9" spans="2:14" x14ac:dyDescent="0.2">
      <c r="B9" t="s">
        <v>455</v>
      </c>
      <c r="C9">
        <f>'6pf'!C24</f>
        <v>51797</v>
      </c>
      <c r="D9" t="s">
        <v>446</v>
      </c>
      <c r="E9" t="s">
        <v>456</v>
      </c>
      <c r="F9">
        <f>'6pf'!C25+'6pf'!C32+'6pf'!C36+'6pf'!C40+'6pf'!C41+'6pf'!C42+'6pf'!C43+'6pf'!C44+'6pf'!C45+'6pf'!C46+'6pf'!C50+'6pf'!C57+'6pf'!C61+'6pf'!C64+'6pf'!C67</f>
        <v>51797</v>
      </c>
      <c r="G9" s="1" t="str">
        <f t="shared" si="0"/>
        <v>+</v>
      </c>
      <c r="I9" t="s">
        <v>455</v>
      </c>
      <c r="J9" s="72">
        <f>'6pf'!F24</f>
        <v>154311.20000000001</v>
      </c>
      <c r="K9" t="s">
        <v>446</v>
      </c>
      <c r="L9" t="s">
        <v>456</v>
      </c>
      <c r="M9" s="72">
        <f>'6pf'!F25+'6pf'!F32+'6pf'!F36+'6pf'!F40+'6pf'!F41+'6pf'!F42+'6pf'!F43+'6pf'!F44+'6pf'!F45+'6pf'!F46+'6pf'!F50+'6pf'!F57+'6pf'!F61+'6pf'!F64+'6pf'!F67</f>
        <v>154311.20000000001</v>
      </c>
      <c r="N9" s="1" t="str">
        <f t="shared" si="1"/>
        <v>+</v>
      </c>
    </row>
    <row r="10" spans="2:14" x14ac:dyDescent="0.2">
      <c r="B10" t="s">
        <v>457</v>
      </c>
      <c r="C10">
        <f>'6pf'!C81</f>
        <v>428511</v>
      </c>
      <c r="D10" t="s">
        <v>446</v>
      </c>
      <c r="E10" t="s">
        <v>458</v>
      </c>
      <c r="F10">
        <f>SUM('6pf'!C82:C97)</f>
        <v>428511</v>
      </c>
      <c r="G10" s="1" t="str">
        <f t="shared" si="0"/>
        <v>+</v>
      </c>
      <c r="I10" t="s">
        <v>457</v>
      </c>
      <c r="J10" s="72">
        <f>'6pf'!F81</f>
        <v>1046038.5</v>
      </c>
      <c r="K10" t="s">
        <v>446</v>
      </c>
      <c r="L10" t="s">
        <v>458</v>
      </c>
      <c r="M10" s="72">
        <f>SUM('6pf'!F82:F97)</f>
        <v>1046038.5</v>
      </c>
      <c r="N10" s="1" t="str">
        <f t="shared" si="1"/>
        <v>+</v>
      </c>
    </row>
    <row r="11" spans="2:14" x14ac:dyDescent="0.2">
      <c r="B11" t="s">
        <v>459</v>
      </c>
      <c r="C11">
        <f>'6pf'!C98</f>
        <v>0</v>
      </c>
      <c r="D11" t="s">
        <v>446</v>
      </c>
      <c r="E11" t="s">
        <v>459</v>
      </c>
      <c r="F11">
        <f>'6pf'!C98</f>
        <v>0</v>
      </c>
      <c r="G11" s="1" t="str">
        <f t="shared" si="0"/>
        <v>+</v>
      </c>
      <c r="I11" t="s">
        <v>459</v>
      </c>
      <c r="J11" s="72">
        <f>'6pf'!F98</f>
        <v>0</v>
      </c>
      <c r="K11" t="s">
        <v>446</v>
      </c>
      <c r="L11" t="s">
        <v>459</v>
      </c>
      <c r="M11" s="72">
        <f>'6pf'!F98</f>
        <v>0</v>
      </c>
      <c r="N11" s="1" t="str">
        <f t="shared" si="1"/>
        <v>+</v>
      </c>
    </row>
    <row r="12" spans="2:14" x14ac:dyDescent="0.2">
      <c r="B12" t="s">
        <v>460</v>
      </c>
      <c r="C12">
        <f>'6pf'!C105</f>
        <v>82</v>
      </c>
      <c r="D12" t="s">
        <v>446</v>
      </c>
      <c r="E12" t="s">
        <v>461</v>
      </c>
      <c r="F12">
        <f>'6pf'!C106+'6pf'!C107+'6pf'!C108+'6pf'!C109</f>
        <v>82</v>
      </c>
      <c r="G12" s="1" t="str">
        <f t="shared" si="0"/>
        <v>+</v>
      </c>
      <c r="I12" t="s">
        <v>460</v>
      </c>
      <c r="J12" s="72">
        <f>'6pf'!F105</f>
        <v>457.9</v>
      </c>
      <c r="K12" t="s">
        <v>446</v>
      </c>
      <c r="L12" t="s">
        <v>461</v>
      </c>
      <c r="M12" s="72">
        <f>'6pf'!F106+'6pf'!F107+'6pf'!F108+'6pf'!F109</f>
        <v>457.9</v>
      </c>
      <c r="N12" s="1" t="str">
        <f t="shared" si="1"/>
        <v>+</v>
      </c>
    </row>
    <row r="13" spans="2:14" x14ac:dyDescent="0.2">
      <c r="B13" t="s">
        <v>462</v>
      </c>
      <c r="C13">
        <f>'6pf'!C110</f>
        <v>487</v>
      </c>
      <c r="D13" t="s">
        <v>446</v>
      </c>
      <c r="E13" t="s">
        <v>463</v>
      </c>
      <c r="F13">
        <f>'6pf'!C111+'6pf'!C112+'6pf'!C113</f>
        <v>487</v>
      </c>
      <c r="G13" s="1" t="str">
        <f t="shared" si="0"/>
        <v>+</v>
      </c>
      <c r="I13" t="s">
        <v>462</v>
      </c>
      <c r="J13" s="72">
        <f>'6pf'!F110</f>
        <v>2600</v>
      </c>
      <c r="K13" t="s">
        <v>446</v>
      </c>
      <c r="L13" t="s">
        <v>463</v>
      </c>
      <c r="M13" s="72">
        <f>'6pf'!F111+'6pf'!F112+'6pf'!F113</f>
        <v>2600</v>
      </c>
      <c r="N13" s="1" t="str">
        <f t="shared" si="1"/>
        <v>+</v>
      </c>
    </row>
    <row r="14" spans="2:14" x14ac:dyDescent="0.2">
      <c r="B14" t="s">
        <v>464</v>
      </c>
      <c r="C14">
        <f>'6pf'!C114</f>
        <v>30790</v>
      </c>
      <c r="D14" t="s">
        <v>446</v>
      </c>
      <c r="E14" t="s">
        <v>465</v>
      </c>
      <c r="F14">
        <f>'6pf'!C115+'6pf'!C116+'6pf'!C117</f>
        <v>30790</v>
      </c>
      <c r="G14" s="1" t="str">
        <f t="shared" si="0"/>
        <v>+</v>
      </c>
      <c r="I14" t="s">
        <v>464</v>
      </c>
      <c r="J14" s="72">
        <f>'6pf'!F114</f>
        <v>83282</v>
      </c>
      <c r="K14" t="s">
        <v>446</v>
      </c>
      <c r="L14" t="s">
        <v>465</v>
      </c>
      <c r="M14" s="72">
        <f>'6pf'!F115+'6pf'!F116+'6pf'!F117</f>
        <v>83282</v>
      </c>
      <c r="N14" s="1" t="str">
        <f t="shared" si="1"/>
        <v>+</v>
      </c>
    </row>
    <row r="15" spans="2:14" x14ac:dyDescent="0.2">
      <c r="B15" t="s">
        <v>466</v>
      </c>
      <c r="C15">
        <f>'6pf'!C118</f>
        <v>75386</v>
      </c>
      <c r="D15" t="s">
        <v>446</v>
      </c>
      <c r="E15" t="s">
        <v>467</v>
      </c>
      <c r="F15">
        <f>'6pf'!C119+'6pf'!C120+'6pf'!C121</f>
        <v>75386</v>
      </c>
      <c r="G15" s="1" t="str">
        <f t="shared" si="0"/>
        <v>+</v>
      </c>
      <c r="I15" t="s">
        <v>466</v>
      </c>
      <c r="J15" s="72">
        <f>'6pf'!F118</f>
        <v>136138.1</v>
      </c>
      <c r="K15" t="s">
        <v>446</v>
      </c>
      <c r="L15" t="s">
        <v>467</v>
      </c>
      <c r="M15" s="72">
        <f>'6pf'!F119+'6pf'!F120+'6pf'!F121</f>
        <v>136138.1</v>
      </c>
      <c r="N15" s="1" t="str">
        <f t="shared" si="1"/>
        <v>+</v>
      </c>
    </row>
    <row r="16" spans="2:14" x14ac:dyDescent="0.2">
      <c r="B16" t="s">
        <v>466</v>
      </c>
      <c r="C16">
        <f>'6pf'!C118</f>
        <v>75386</v>
      </c>
      <c r="D16" t="s">
        <v>446</v>
      </c>
      <c r="E16" t="s">
        <v>468</v>
      </c>
      <c r="F16">
        <f>'6pf'!C133+'6pf'!C135+'6pf'!C139</f>
        <v>75386</v>
      </c>
      <c r="G16" s="1" t="str">
        <f t="shared" si="0"/>
        <v>+</v>
      </c>
      <c r="I16" t="s">
        <v>466</v>
      </c>
      <c r="J16" s="72">
        <f>'6pf'!F118</f>
        <v>136138.1</v>
      </c>
      <c r="K16" t="s">
        <v>446</v>
      </c>
      <c r="L16" t="s">
        <v>468</v>
      </c>
      <c r="M16" s="72">
        <f>'6pf'!F133+'6pf'!F135+'6pf'!F139</f>
        <v>136138.1</v>
      </c>
      <c r="N16" s="1" t="str">
        <f t="shared" si="1"/>
        <v>+</v>
      </c>
    </row>
    <row r="17" spans="2:14" x14ac:dyDescent="0.2">
      <c r="B17" t="s">
        <v>469</v>
      </c>
      <c r="C17">
        <f>'6pf'!C122</f>
        <v>13007</v>
      </c>
      <c r="D17" t="s">
        <v>446</v>
      </c>
      <c r="E17" t="s">
        <v>470</v>
      </c>
      <c r="F17">
        <f>'6pf'!C123+'6pf'!C124+'6pf'!C125</f>
        <v>13007</v>
      </c>
      <c r="G17" s="1" t="str">
        <f t="shared" si="0"/>
        <v>+</v>
      </c>
      <c r="I17" t="s">
        <v>469</v>
      </c>
      <c r="J17" s="72">
        <f>'6pf'!F122</f>
        <v>19471.5</v>
      </c>
      <c r="K17" t="s">
        <v>446</v>
      </c>
      <c r="L17" t="s">
        <v>470</v>
      </c>
      <c r="M17" s="72">
        <f>'6pf'!F123+'6pf'!F124+'6pf'!F125</f>
        <v>19471.5</v>
      </c>
      <c r="N17" s="1" t="str">
        <f t="shared" si="1"/>
        <v>+</v>
      </c>
    </row>
    <row r="18" spans="2:14" x14ac:dyDescent="0.2">
      <c r="B18" t="s">
        <v>471</v>
      </c>
      <c r="C18">
        <f>'6pf'!C126</f>
        <v>1034</v>
      </c>
      <c r="D18" t="s">
        <v>446</v>
      </c>
      <c r="E18" t="s">
        <v>472</v>
      </c>
      <c r="F18">
        <f>'6pf'!C127+'6pf'!C128+'6pf'!C129</f>
        <v>1034</v>
      </c>
      <c r="G18" s="1" t="str">
        <f t="shared" si="0"/>
        <v>+</v>
      </c>
      <c r="I18" t="s">
        <v>471</v>
      </c>
      <c r="J18" s="72">
        <f>'6pf'!F126</f>
        <v>1547.9</v>
      </c>
      <c r="K18" t="s">
        <v>446</v>
      </c>
      <c r="L18" t="s">
        <v>472</v>
      </c>
      <c r="M18" s="72">
        <f>'6pf'!F127+'6pf'!F128+'6pf'!F129</f>
        <v>1547.9</v>
      </c>
      <c r="N18" s="1" t="str">
        <f t="shared" si="1"/>
        <v>+</v>
      </c>
    </row>
    <row r="19" spans="2:14" x14ac:dyDescent="0.2">
      <c r="B19" t="s">
        <v>473</v>
      </c>
      <c r="C19">
        <f>'6pf'!C135</f>
        <v>391</v>
      </c>
      <c r="D19" t="s">
        <v>446</v>
      </c>
      <c r="E19" t="s">
        <v>474</v>
      </c>
      <c r="F19">
        <f>'6pf'!C136+'6pf'!C137+'6pf'!C138</f>
        <v>391</v>
      </c>
      <c r="G19" s="1" t="str">
        <f t="shared" si="0"/>
        <v>+</v>
      </c>
      <c r="I19" t="s">
        <v>473</v>
      </c>
      <c r="J19" s="72">
        <f>'6pf'!F135</f>
        <v>1517.2</v>
      </c>
      <c r="K19" t="s">
        <v>446</v>
      </c>
      <c r="L19" t="s">
        <v>474</v>
      </c>
      <c r="M19" s="72">
        <f>'6pf'!F136+'6pf'!F137+'6pf'!F138</f>
        <v>1517.1999999999998</v>
      </c>
      <c r="N19" s="1" t="str">
        <f t="shared" si="1"/>
        <v>+</v>
      </c>
    </row>
    <row r="20" spans="2:14" x14ac:dyDescent="0.2">
      <c r="B20" t="s">
        <v>475</v>
      </c>
      <c r="C20">
        <f>'6pf'!C144</f>
        <v>23019</v>
      </c>
      <c r="D20" t="s">
        <v>446</v>
      </c>
      <c r="E20" t="s">
        <v>476</v>
      </c>
      <c r="F20">
        <f>'6pf'!C145+'6pf'!C146+'6pf'!C147</f>
        <v>23019</v>
      </c>
      <c r="G20" s="1" t="str">
        <f t="shared" si="0"/>
        <v>+</v>
      </c>
      <c r="I20" t="s">
        <v>475</v>
      </c>
      <c r="J20" s="72">
        <f>'6pf'!F144</f>
        <v>40331.1</v>
      </c>
      <c r="K20" t="s">
        <v>446</v>
      </c>
      <c r="L20" t="s">
        <v>476</v>
      </c>
      <c r="M20" s="72">
        <f>'6pf'!F145+'6pf'!F146+'6pf'!F147</f>
        <v>40331.1</v>
      </c>
      <c r="N20" s="1" t="str">
        <f t="shared" si="1"/>
        <v>+</v>
      </c>
    </row>
    <row r="21" spans="2:14" x14ac:dyDescent="0.2">
      <c r="B21" t="s">
        <v>477</v>
      </c>
      <c r="C21">
        <f>'6pf'!C152</f>
        <v>5662</v>
      </c>
      <c r="D21" t="s">
        <v>446</v>
      </c>
      <c r="E21" t="s">
        <v>478</v>
      </c>
      <c r="F21">
        <f>'6pf'!C153+'6pf'!C154+'6pf'!C155</f>
        <v>5662</v>
      </c>
      <c r="G21" s="1" t="str">
        <f t="shared" si="0"/>
        <v>+</v>
      </c>
      <c r="I21" t="s">
        <v>477</v>
      </c>
      <c r="J21" s="72">
        <f>'6pf'!F152</f>
        <v>10271.299999999999</v>
      </c>
      <c r="K21" t="s">
        <v>446</v>
      </c>
      <c r="L21" t="s">
        <v>478</v>
      </c>
      <c r="M21" s="72">
        <f>'6pf'!F153+'6pf'!F154+'6pf'!F155</f>
        <v>10271.299999999999</v>
      </c>
      <c r="N21" s="1" t="str">
        <f t="shared" si="1"/>
        <v>+</v>
      </c>
    </row>
    <row r="22" spans="2:14" x14ac:dyDescent="0.2">
      <c r="B22" t="s">
        <v>477</v>
      </c>
      <c r="C22">
        <f>'6pf'!C152</f>
        <v>5662</v>
      </c>
      <c r="D22" t="s">
        <v>446</v>
      </c>
      <c r="E22" t="s">
        <v>479</v>
      </c>
      <c r="F22">
        <f>'6pf'!C156+'6pf'!C157</f>
        <v>5662</v>
      </c>
      <c r="G22" s="1" t="str">
        <f t="shared" si="0"/>
        <v>+</v>
      </c>
      <c r="I22" t="s">
        <v>477</v>
      </c>
      <c r="J22" s="72">
        <f>'6pf'!F152</f>
        <v>10271.299999999999</v>
      </c>
      <c r="K22" t="s">
        <v>446</v>
      </c>
      <c r="L22" t="s">
        <v>479</v>
      </c>
      <c r="M22" s="72">
        <f>'6pf'!F156+'6pf'!F157</f>
        <v>10271.300000000001</v>
      </c>
      <c r="N22" s="1" t="str">
        <f t="shared" si="1"/>
        <v>+</v>
      </c>
    </row>
    <row r="23" spans="2:14" x14ac:dyDescent="0.2">
      <c r="B23" t="s">
        <v>480</v>
      </c>
      <c r="C23">
        <f>'6pf'!C158</f>
        <v>15355</v>
      </c>
      <c r="D23" t="s">
        <v>446</v>
      </c>
      <c r="E23" t="s">
        <v>481</v>
      </c>
      <c r="F23">
        <f>'6pf'!C159+'6pf'!C163+'6pf'!C164+'6pf'!C165+'6pf'!C166+'6pf'!C167+'6pf'!C168+'6pf'!C169+'6pf'!C170+'6pf'!C171+'6pf'!C172+'6pf'!C173</f>
        <v>15355</v>
      </c>
      <c r="G23" s="1" t="str">
        <f t="shared" si="0"/>
        <v>+</v>
      </c>
      <c r="I23" t="s">
        <v>480</v>
      </c>
      <c r="J23" s="72">
        <f>'6pf'!F158</f>
        <v>37106</v>
      </c>
      <c r="K23" t="s">
        <v>446</v>
      </c>
      <c r="L23" t="s">
        <v>481</v>
      </c>
      <c r="M23" s="72">
        <f>'6pf'!F159+'6pf'!F163+'6pf'!F164+'6pf'!F165+'6pf'!F166+'6pf'!F167+'6pf'!F168+'6pf'!F169+'6pf'!F170+'6pf'!F171+'6pf'!F172+'6pf'!F173</f>
        <v>37105.999999999993</v>
      </c>
      <c r="N23" s="1" t="str">
        <f t="shared" si="1"/>
        <v>+</v>
      </c>
    </row>
    <row r="24" spans="2:14" x14ac:dyDescent="0.2">
      <c r="B24" t="s">
        <v>482</v>
      </c>
      <c r="C24">
        <f>'6pf'!C159</f>
        <v>430</v>
      </c>
      <c r="D24" t="s">
        <v>446</v>
      </c>
      <c r="E24" t="s">
        <v>483</v>
      </c>
      <c r="F24">
        <f>'6pf'!C160+'6pf'!C161+'6pf'!C162</f>
        <v>430</v>
      </c>
      <c r="G24" s="1" t="str">
        <f t="shared" si="0"/>
        <v>+</v>
      </c>
      <c r="I24" t="s">
        <v>482</v>
      </c>
      <c r="J24" s="72">
        <f>'6pf'!F159</f>
        <v>4883.2</v>
      </c>
      <c r="K24" t="s">
        <v>446</v>
      </c>
      <c r="L24" t="s">
        <v>483</v>
      </c>
      <c r="M24" s="72">
        <f>'6pf'!F160+'6pf'!F161+'6pf'!F162</f>
        <v>4883.2</v>
      </c>
      <c r="N24" s="1" t="str">
        <f t="shared" si="1"/>
        <v>+</v>
      </c>
    </row>
    <row r="25" spans="2:14" x14ac:dyDescent="0.2">
      <c r="B25" t="s">
        <v>484</v>
      </c>
      <c r="C25">
        <f>'6pf'!C177</f>
        <v>290</v>
      </c>
      <c r="D25" t="s">
        <v>446</v>
      </c>
      <c r="E25" t="s">
        <v>485</v>
      </c>
      <c r="F25">
        <f>'6pf'!C178+'6pf'!C179+'6pf'!C180</f>
        <v>290</v>
      </c>
      <c r="G25" s="1" t="str">
        <f t="shared" si="0"/>
        <v>+</v>
      </c>
      <c r="I25" t="s">
        <v>484</v>
      </c>
      <c r="J25" s="72">
        <f>'6pf'!F177</f>
        <v>1347.8</v>
      </c>
      <c r="K25" t="s">
        <v>446</v>
      </c>
      <c r="L25" t="s">
        <v>485</v>
      </c>
      <c r="M25" s="72">
        <f>'6pf'!F178+'6pf'!F179+'6pf'!F180</f>
        <v>1347.8000000000002</v>
      </c>
      <c r="N25" s="1" t="str">
        <f t="shared" si="1"/>
        <v>+</v>
      </c>
    </row>
    <row r="26" spans="2:14" x14ac:dyDescent="0.2">
      <c r="B26" t="s">
        <v>484</v>
      </c>
      <c r="C26">
        <f>'6pf'!C177</f>
        <v>290</v>
      </c>
      <c r="D26" t="s">
        <v>446</v>
      </c>
      <c r="E26" t="s">
        <v>486</v>
      </c>
      <c r="F26">
        <f>'6pf'!C181+'6pf'!C182</f>
        <v>290</v>
      </c>
      <c r="G26" s="1" t="str">
        <f t="shared" si="0"/>
        <v>+</v>
      </c>
      <c r="I26" t="s">
        <v>484</v>
      </c>
      <c r="J26" s="72">
        <f>'6pf'!F177</f>
        <v>1347.8</v>
      </c>
      <c r="K26" t="s">
        <v>446</v>
      </c>
      <c r="L26" t="s">
        <v>486</v>
      </c>
      <c r="M26" s="72">
        <f>'6pf'!F181+'6pf'!F182</f>
        <v>1347.8</v>
      </c>
      <c r="N26" s="1" t="str">
        <f t="shared" si="1"/>
        <v>+</v>
      </c>
    </row>
    <row r="27" spans="2:14" x14ac:dyDescent="0.2">
      <c r="B27" t="s">
        <v>487</v>
      </c>
      <c r="C27">
        <f>'6pf'!C190</f>
        <v>5132</v>
      </c>
      <c r="D27" t="s">
        <v>446</v>
      </c>
      <c r="E27" t="s">
        <v>488</v>
      </c>
      <c r="F27">
        <f>'6pf'!C191+'6pf'!C197+'6pf'!C202</f>
        <v>5132</v>
      </c>
      <c r="G27" s="1" t="str">
        <f t="shared" si="0"/>
        <v>+</v>
      </c>
      <c r="I27" t="s">
        <v>487</v>
      </c>
      <c r="J27" s="72">
        <f>'6pf'!F190</f>
        <v>7781.5</v>
      </c>
      <c r="K27" t="s">
        <v>446</v>
      </c>
      <c r="L27" t="s">
        <v>488</v>
      </c>
      <c r="M27" s="72">
        <f>'6pf'!F191+'6pf'!F197+'6pf'!F202</f>
        <v>7781.5</v>
      </c>
      <c r="N27" s="1" t="str">
        <f t="shared" si="1"/>
        <v>+</v>
      </c>
    </row>
    <row r="28" spans="2:14" x14ac:dyDescent="0.2">
      <c r="B28" t="s">
        <v>489</v>
      </c>
      <c r="C28">
        <f>'6pf'!C191</f>
        <v>71</v>
      </c>
      <c r="D28" t="s">
        <v>446</v>
      </c>
      <c r="E28" t="s">
        <v>490</v>
      </c>
      <c r="F28">
        <f>'6pf'!C192+'6pf'!C193+'6pf'!C194</f>
        <v>71</v>
      </c>
      <c r="G28" s="1" t="str">
        <f t="shared" si="0"/>
        <v>+</v>
      </c>
      <c r="I28" t="s">
        <v>489</v>
      </c>
      <c r="J28" s="72">
        <f>'6pf'!F191</f>
        <v>127</v>
      </c>
      <c r="K28" t="s">
        <v>446</v>
      </c>
      <c r="L28" t="s">
        <v>490</v>
      </c>
      <c r="M28" s="72">
        <f>'6pf'!F192+'6pf'!F193+'6pf'!F194</f>
        <v>127</v>
      </c>
      <c r="N28" s="1" t="str">
        <f t="shared" si="1"/>
        <v>+</v>
      </c>
    </row>
    <row r="29" spans="2:14" x14ac:dyDescent="0.2">
      <c r="B29" t="s">
        <v>491</v>
      </c>
      <c r="C29">
        <f>'6pf'!C197</f>
        <v>57</v>
      </c>
      <c r="D29" t="s">
        <v>446</v>
      </c>
      <c r="E29" t="s">
        <v>492</v>
      </c>
      <c r="F29">
        <f>'6pf'!C198+'6pf'!C199+'6pf'!C200</f>
        <v>57</v>
      </c>
      <c r="G29" s="1" t="str">
        <f t="shared" si="0"/>
        <v>+</v>
      </c>
      <c r="I29" t="s">
        <v>491</v>
      </c>
      <c r="J29" s="72">
        <f>'6pf'!F197</f>
        <v>181.1</v>
      </c>
      <c r="K29" t="s">
        <v>446</v>
      </c>
      <c r="L29" t="s">
        <v>492</v>
      </c>
      <c r="M29" s="72">
        <f>'6pf'!F198+'6pf'!F199+'6pf'!F200</f>
        <v>181.1</v>
      </c>
      <c r="N29" s="1" t="str">
        <f t="shared" si="1"/>
        <v>+</v>
      </c>
    </row>
    <row r="30" spans="2:14" x14ac:dyDescent="0.2">
      <c r="B30" t="s">
        <v>493</v>
      </c>
      <c r="C30">
        <f>'6pf'!C202</f>
        <v>5004</v>
      </c>
      <c r="D30" t="s">
        <v>446</v>
      </c>
      <c r="E30" t="s">
        <v>494</v>
      </c>
      <c r="F30">
        <f>'6pf'!C203+'6pf'!C207+'6pf'!C208+'6pf'!C214+'6pf'!C216+'6pf'!C217</f>
        <v>5004</v>
      </c>
      <c r="G30" s="1" t="str">
        <f t="shared" si="0"/>
        <v>+</v>
      </c>
      <c r="I30" t="s">
        <v>493</v>
      </c>
      <c r="J30" s="72">
        <f>'6pf'!F202</f>
        <v>7473.4</v>
      </c>
      <c r="K30" t="s">
        <v>446</v>
      </c>
      <c r="L30" t="s">
        <v>494</v>
      </c>
      <c r="M30" s="72">
        <f>'6pf'!F203+'6pf'!F207+'6pf'!F208+'6pf'!F214+'6pf'!F216+'6pf'!F217</f>
        <v>7473.4</v>
      </c>
      <c r="N30" s="1" t="str">
        <f t="shared" si="1"/>
        <v>+</v>
      </c>
    </row>
    <row r="31" spans="2:14" x14ac:dyDescent="0.2">
      <c r="B31" t="s">
        <v>495</v>
      </c>
      <c r="C31">
        <f>'6pf'!C203</f>
        <v>4298</v>
      </c>
      <c r="D31" t="s">
        <v>446</v>
      </c>
      <c r="E31" t="s">
        <v>496</v>
      </c>
      <c r="F31">
        <f>'6pf'!C204+'6pf'!C205+'6pf'!C206</f>
        <v>4298</v>
      </c>
      <c r="G31" s="1" t="str">
        <f t="shared" si="0"/>
        <v>+</v>
      </c>
      <c r="I31" t="s">
        <v>495</v>
      </c>
      <c r="J31" s="72">
        <f>'6pf'!F203</f>
        <v>6433.9</v>
      </c>
      <c r="K31" t="s">
        <v>446</v>
      </c>
      <c r="L31" t="s">
        <v>496</v>
      </c>
      <c r="M31" s="72">
        <f>'6pf'!F204+'6pf'!F205+'6pf'!F206</f>
        <v>6433.9</v>
      </c>
      <c r="N31" s="1" t="str">
        <f t="shared" si="1"/>
        <v>+</v>
      </c>
    </row>
    <row r="32" spans="2:14" x14ac:dyDescent="0.2">
      <c r="B32" t="s">
        <v>497</v>
      </c>
      <c r="C32">
        <f>'6pf'!C208</f>
        <v>491</v>
      </c>
      <c r="D32" t="s">
        <v>446</v>
      </c>
      <c r="E32" t="s">
        <v>498</v>
      </c>
      <c r="F32">
        <f>'6pf'!C209+'6pf'!C210+'6pf'!C211</f>
        <v>491</v>
      </c>
      <c r="G32" s="1" t="str">
        <f t="shared" si="0"/>
        <v>+</v>
      </c>
      <c r="I32" t="s">
        <v>497</v>
      </c>
      <c r="J32" s="72">
        <f>'6pf'!F208</f>
        <v>720</v>
      </c>
      <c r="K32" t="s">
        <v>446</v>
      </c>
      <c r="L32" t="s">
        <v>498</v>
      </c>
      <c r="M32" s="72">
        <f>'6pf'!F209+'6pf'!F210+'6pf'!F211</f>
        <v>720</v>
      </c>
      <c r="N32" s="1" t="str">
        <f t="shared" si="1"/>
        <v>+</v>
      </c>
    </row>
    <row r="33" spans="2:14" x14ac:dyDescent="0.2">
      <c r="B33" t="s">
        <v>499</v>
      </c>
      <c r="C33">
        <f>'6pf'!C220</f>
        <v>2926</v>
      </c>
      <c r="D33" t="s">
        <v>446</v>
      </c>
      <c r="E33" t="s">
        <v>500</v>
      </c>
      <c r="F33">
        <f>'6pf'!C221+'6pf'!C254</f>
        <v>2926</v>
      </c>
      <c r="G33" s="1" t="str">
        <f t="shared" si="0"/>
        <v>+</v>
      </c>
      <c r="I33" t="s">
        <v>499</v>
      </c>
      <c r="J33" s="72">
        <f>'6pf'!F220</f>
        <v>12057.6</v>
      </c>
      <c r="K33" t="s">
        <v>446</v>
      </c>
      <c r="L33" t="s">
        <v>500</v>
      </c>
      <c r="M33" s="72">
        <f>'6pf'!F221+'6pf'!F254</f>
        <v>12057.6</v>
      </c>
      <c r="N33" s="1" t="str">
        <f t="shared" si="1"/>
        <v>+</v>
      </c>
    </row>
    <row r="34" spans="2:14" x14ac:dyDescent="0.2">
      <c r="B34" t="s">
        <v>501</v>
      </c>
      <c r="C34">
        <f>'6pf'!C221</f>
        <v>1756</v>
      </c>
      <c r="D34" t="s">
        <v>446</v>
      </c>
      <c r="E34" t="s">
        <v>502</v>
      </c>
      <c r="F34">
        <f>'6pf'!C222+'6pf'!C223+'6pf'!C224</f>
        <v>1756</v>
      </c>
      <c r="G34" s="1" t="str">
        <f t="shared" si="0"/>
        <v>+</v>
      </c>
      <c r="I34" t="s">
        <v>501</v>
      </c>
      <c r="J34" s="72">
        <f>'6pf'!F221</f>
        <v>7810.3</v>
      </c>
      <c r="K34" t="s">
        <v>446</v>
      </c>
      <c r="L34" t="s">
        <v>502</v>
      </c>
      <c r="M34" s="72">
        <f>'6pf'!F222+'6pf'!F223+'6pf'!F224</f>
        <v>7810.3</v>
      </c>
      <c r="N34" s="1" t="str">
        <f t="shared" si="1"/>
        <v>+</v>
      </c>
    </row>
    <row r="35" spans="2:14" x14ac:dyDescent="0.2">
      <c r="B35" t="s">
        <v>501</v>
      </c>
      <c r="C35">
        <f>'6pf'!C221</f>
        <v>1756</v>
      </c>
      <c r="D35" t="s">
        <v>446</v>
      </c>
      <c r="E35" t="s">
        <v>503</v>
      </c>
      <c r="F35">
        <f>'6pf'!C225+'6pf'!C232</f>
        <v>1756</v>
      </c>
      <c r="G35" s="1" t="str">
        <f t="shared" si="0"/>
        <v>+</v>
      </c>
      <c r="I35" t="s">
        <v>501</v>
      </c>
      <c r="J35" s="72">
        <f>'6pf'!F221</f>
        <v>7810.3</v>
      </c>
      <c r="K35" t="s">
        <v>446</v>
      </c>
      <c r="L35" t="s">
        <v>503</v>
      </c>
      <c r="M35" s="72">
        <f>'6pf'!F225+'6pf'!F232</f>
        <v>7810.2999999999993</v>
      </c>
      <c r="N35" s="1" t="str">
        <f t="shared" si="1"/>
        <v>+</v>
      </c>
    </row>
    <row r="36" spans="2:14" x14ac:dyDescent="0.2">
      <c r="B36" t="s">
        <v>504</v>
      </c>
      <c r="C36">
        <f>'6pf'!C225</f>
        <v>1382</v>
      </c>
      <c r="D36" t="s">
        <v>446</v>
      </c>
      <c r="E36" t="s">
        <v>505</v>
      </c>
      <c r="F36">
        <f>'6pf'!C226+'6pf'!C228+'6pf'!C230</f>
        <v>1382</v>
      </c>
      <c r="G36" s="1" t="str">
        <f t="shared" si="0"/>
        <v>+</v>
      </c>
      <c r="I36" t="s">
        <v>504</v>
      </c>
      <c r="J36" s="72">
        <f>'6pf'!F225</f>
        <v>7025.9</v>
      </c>
      <c r="K36" t="s">
        <v>446</v>
      </c>
      <c r="L36" t="s">
        <v>505</v>
      </c>
      <c r="M36" s="72">
        <f>'6pf'!F226+'6pf'!F228+'6pf'!F230</f>
        <v>7025.9000000000005</v>
      </c>
      <c r="N36" s="1" t="str">
        <f t="shared" si="1"/>
        <v>+</v>
      </c>
    </row>
    <row r="37" spans="2:14" x14ac:dyDescent="0.2">
      <c r="B37" t="s">
        <v>506</v>
      </c>
      <c r="C37">
        <f>'6pf'!C232</f>
        <v>374</v>
      </c>
      <c r="D37" t="s">
        <v>446</v>
      </c>
      <c r="E37" t="s">
        <v>507</v>
      </c>
      <c r="F37">
        <f>'6pf'!C233+'6pf'!C235+'6pf'!C237</f>
        <v>374</v>
      </c>
      <c r="G37" s="1" t="str">
        <f t="shared" si="0"/>
        <v>+</v>
      </c>
      <c r="I37" t="s">
        <v>506</v>
      </c>
      <c r="J37" s="72">
        <f>'6pf'!F232</f>
        <v>784.4</v>
      </c>
      <c r="K37" t="s">
        <v>446</v>
      </c>
      <c r="L37" t="s">
        <v>507</v>
      </c>
      <c r="M37" s="72">
        <f>'6pf'!F233+'6pf'!F235+'6pf'!F237</f>
        <v>784.4</v>
      </c>
      <c r="N37" s="1" t="str">
        <f t="shared" si="1"/>
        <v>+</v>
      </c>
    </row>
    <row r="38" spans="2:14" x14ac:dyDescent="0.2">
      <c r="B38" t="s">
        <v>508</v>
      </c>
      <c r="C38">
        <f>'6pf'!C247</f>
        <v>41</v>
      </c>
      <c r="D38" t="s">
        <v>446</v>
      </c>
      <c r="E38" t="s">
        <v>509</v>
      </c>
      <c r="F38">
        <f>'6pf'!C248+'6pf'!C249+'6pf'!C250</f>
        <v>41</v>
      </c>
      <c r="G38" s="1" t="str">
        <f t="shared" si="0"/>
        <v>+</v>
      </c>
      <c r="I38" t="s">
        <v>508</v>
      </c>
      <c r="J38" s="72">
        <f>'6pf'!F247</f>
        <v>128.5</v>
      </c>
      <c r="K38" t="s">
        <v>446</v>
      </c>
      <c r="L38" t="s">
        <v>509</v>
      </c>
      <c r="M38" s="72">
        <f>'6pf'!F248+'6pf'!F249+'6pf'!F250</f>
        <v>128.5</v>
      </c>
      <c r="N38" s="1" t="str">
        <f t="shared" si="1"/>
        <v>+</v>
      </c>
    </row>
    <row r="39" spans="2:14" x14ac:dyDescent="0.2">
      <c r="B39" t="s">
        <v>510</v>
      </c>
      <c r="C39">
        <f>'6pf'!C254</f>
        <v>1170</v>
      </c>
      <c r="D39" t="s">
        <v>446</v>
      </c>
      <c r="E39" t="s">
        <v>511</v>
      </c>
      <c r="F39">
        <f>'6pf'!C255+'6pf'!C256+'6pf'!C257</f>
        <v>1170</v>
      </c>
      <c r="G39" s="1" t="str">
        <f t="shared" si="0"/>
        <v>+</v>
      </c>
      <c r="I39" t="s">
        <v>510</v>
      </c>
      <c r="J39" s="72">
        <f>'6pf'!F254</f>
        <v>4247.3</v>
      </c>
      <c r="K39" t="s">
        <v>446</v>
      </c>
      <c r="L39" t="s">
        <v>511</v>
      </c>
      <c r="M39" s="72">
        <f>'6pf'!F255+'6pf'!F256+'6pf'!F257</f>
        <v>4247.3</v>
      </c>
      <c r="N39" s="1" t="str">
        <f t="shared" si="1"/>
        <v>+</v>
      </c>
    </row>
    <row r="40" spans="2:14" x14ac:dyDescent="0.2">
      <c r="B40" t="s">
        <v>512</v>
      </c>
      <c r="C40">
        <f>'6pf'!C262</f>
        <v>3408</v>
      </c>
      <c r="D40" t="s">
        <v>446</v>
      </c>
      <c r="E40" t="s">
        <v>513</v>
      </c>
      <c r="F40">
        <f>'6pf'!C263+'6pf'!C264+'6pf'!C270</f>
        <v>3408</v>
      </c>
      <c r="G40" s="1" t="str">
        <f t="shared" si="0"/>
        <v>+</v>
      </c>
      <c r="I40" t="s">
        <v>512</v>
      </c>
      <c r="J40" s="72">
        <f>'6pf'!F262</f>
        <v>11584</v>
      </c>
      <c r="K40" t="s">
        <v>446</v>
      </c>
      <c r="L40" t="s">
        <v>513</v>
      </c>
      <c r="M40" s="72">
        <f>'6pf'!F263+'6pf'!F264+'6pf'!F270</f>
        <v>11584</v>
      </c>
      <c r="N40" s="1" t="str">
        <f t="shared" si="1"/>
        <v>+</v>
      </c>
    </row>
    <row r="41" spans="2:14" x14ac:dyDescent="0.2">
      <c r="B41" t="s">
        <v>514</v>
      </c>
      <c r="C41">
        <f>'6pf'!C264</f>
        <v>700</v>
      </c>
      <c r="D41" t="s">
        <v>446</v>
      </c>
      <c r="E41" t="s">
        <v>515</v>
      </c>
      <c r="F41">
        <f>'6pf'!C265+'6pf'!C266+'6pf'!C267</f>
        <v>700</v>
      </c>
      <c r="G41" s="1" t="str">
        <f t="shared" si="0"/>
        <v>+</v>
      </c>
      <c r="I41" t="s">
        <v>514</v>
      </c>
      <c r="J41" s="72">
        <f>'6pf'!F264</f>
        <v>2481.1999999999998</v>
      </c>
      <c r="K41" t="s">
        <v>446</v>
      </c>
      <c r="L41" t="s">
        <v>515</v>
      </c>
      <c r="M41" s="72">
        <f>'6pf'!F265+'6pf'!F266+'6pf'!F267</f>
        <v>2481.1999999999998</v>
      </c>
      <c r="N41" s="1" t="str">
        <f t="shared" si="1"/>
        <v>+</v>
      </c>
    </row>
    <row r="42" spans="2:14" x14ac:dyDescent="0.2">
      <c r="B42" t="s">
        <v>514</v>
      </c>
      <c r="C42">
        <f>'6pf'!C264</f>
        <v>700</v>
      </c>
      <c r="D42" t="s">
        <v>446</v>
      </c>
      <c r="E42" t="s">
        <v>516</v>
      </c>
      <c r="F42">
        <f>'6pf'!C268+'6pf'!C269</f>
        <v>700</v>
      </c>
      <c r="G42" s="1" t="str">
        <f t="shared" si="0"/>
        <v>+</v>
      </c>
      <c r="I42" t="s">
        <v>514</v>
      </c>
      <c r="J42" s="72">
        <f>'6pf'!F264</f>
        <v>2481.1999999999998</v>
      </c>
      <c r="K42" t="s">
        <v>446</v>
      </c>
      <c r="L42" t="s">
        <v>516</v>
      </c>
      <c r="M42" s="72">
        <f>'6pf'!F268+'6pf'!F269</f>
        <v>2481.2000000000003</v>
      </c>
      <c r="N42" s="1" t="str">
        <f t="shared" si="1"/>
        <v>+</v>
      </c>
    </row>
    <row r="43" spans="2:14" x14ac:dyDescent="0.2">
      <c r="B43" t="s">
        <v>517</v>
      </c>
      <c r="C43">
        <f>'6pf'!C272</f>
        <v>26</v>
      </c>
      <c r="D43" t="s">
        <v>446</v>
      </c>
      <c r="E43" t="s">
        <v>518</v>
      </c>
      <c r="F43">
        <f>'6pf'!C273+'6pf'!C274+'6pf'!C279</f>
        <v>26</v>
      </c>
      <c r="G43" s="1" t="str">
        <f t="shared" si="0"/>
        <v>+</v>
      </c>
      <c r="I43" t="s">
        <v>517</v>
      </c>
      <c r="J43" s="72">
        <f>'6pf'!F272</f>
        <v>391.3</v>
      </c>
      <c r="K43" t="s">
        <v>446</v>
      </c>
      <c r="L43" t="s">
        <v>518</v>
      </c>
      <c r="M43" s="72">
        <f>'6pf'!F273+'6pf'!F274+'6pf'!F279</f>
        <v>391.3</v>
      </c>
      <c r="N43" s="1" t="str">
        <f t="shared" si="1"/>
        <v>+</v>
      </c>
    </row>
    <row r="44" spans="2:14" x14ac:dyDescent="0.2">
      <c r="B44" t="s">
        <v>519</v>
      </c>
      <c r="C44">
        <f>'6pf'!C274</f>
        <v>0</v>
      </c>
      <c r="D44" t="s">
        <v>446</v>
      </c>
      <c r="E44" t="s">
        <v>520</v>
      </c>
      <c r="F44">
        <f>SUM('6pf'!C275:C276)</f>
        <v>0</v>
      </c>
      <c r="G44" s="1" t="str">
        <f t="shared" si="0"/>
        <v>+</v>
      </c>
      <c r="I44" t="s">
        <v>519</v>
      </c>
      <c r="J44" s="72">
        <f>'6pf'!F274</f>
        <v>0</v>
      </c>
      <c r="K44" t="s">
        <v>446</v>
      </c>
      <c r="L44" t="s">
        <v>520</v>
      </c>
      <c r="M44" s="72">
        <f>SUM('6pf'!F275:F276)</f>
        <v>0</v>
      </c>
      <c r="N44" s="1" t="str">
        <f t="shared" si="1"/>
        <v>+</v>
      </c>
    </row>
    <row r="45" spans="2:14" x14ac:dyDescent="0.2">
      <c r="B45" t="s">
        <v>519</v>
      </c>
      <c r="C45">
        <f>'6pf'!C274</f>
        <v>0</v>
      </c>
      <c r="D45" t="s">
        <v>446</v>
      </c>
      <c r="E45" t="s">
        <v>521</v>
      </c>
      <c r="F45">
        <f>SUM('6pf'!C277:C278)</f>
        <v>0</v>
      </c>
      <c r="G45" s="1" t="str">
        <f t="shared" si="0"/>
        <v>+</v>
      </c>
      <c r="I45" t="s">
        <v>519</v>
      </c>
      <c r="J45" s="72">
        <f>'6pf'!F274</f>
        <v>0</v>
      </c>
      <c r="K45" t="s">
        <v>446</v>
      </c>
      <c r="L45" t="s">
        <v>521</v>
      </c>
      <c r="M45" s="72">
        <f>SUM('6pf'!F277:F278)</f>
        <v>0</v>
      </c>
      <c r="N45" s="1" t="str">
        <f t="shared" si="1"/>
        <v>+</v>
      </c>
    </row>
    <row r="46" spans="2:14" x14ac:dyDescent="0.2">
      <c r="B46" t="s">
        <v>522</v>
      </c>
      <c r="C46">
        <f>'6pf'!C285</f>
        <v>44</v>
      </c>
      <c r="D46" t="s">
        <v>446</v>
      </c>
      <c r="E46" t="s">
        <v>523</v>
      </c>
      <c r="F46">
        <f>'6pf'!C286+'6pf'!C287+'6pf'!C292</f>
        <v>44</v>
      </c>
      <c r="G46" s="1" t="str">
        <f t="shared" si="0"/>
        <v>+</v>
      </c>
      <c r="I46" t="s">
        <v>522</v>
      </c>
      <c r="J46" s="72">
        <f>'6pf'!F285</f>
        <v>358</v>
      </c>
      <c r="K46" t="s">
        <v>446</v>
      </c>
      <c r="L46" t="s">
        <v>523</v>
      </c>
      <c r="M46" s="72">
        <f>'6pf'!F286+'6pf'!F287+'6pf'!F292</f>
        <v>358</v>
      </c>
      <c r="N46" s="1" t="str">
        <f t="shared" si="1"/>
        <v>+</v>
      </c>
    </row>
    <row r="47" spans="2:14" x14ac:dyDescent="0.2">
      <c r="B47" t="s">
        <v>524</v>
      </c>
      <c r="C47">
        <f>'6pf'!C287</f>
        <v>3</v>
      </c>
      <c r="D47" t="s">
        <v>446</v>
      </c>
      <c r="E47" t="s">
        <v>525</v>
      </c>
      <c r="F47">
        <f>'6pf'!C288+'6pf'!C289</f>
        <v>3</v>
      </c>
      <c r="G47" s="1" t="str">
        <f t="shared" si="0"/>
        <v>+</v>
      </c>
      <c r="I47" t="s">
        <v>524</v>
      </c>
      <c r="J47" s="72">
        <f>'6pf'!F287</f>
        <v>22.1</v>
      </c>
      <c r="K47" t="s">
        <v>446</v>
      </c>
      <c r="L47" t="s">
        <v>525</v>
      </c>
      <c r="M47" s="72">
        <f>'6pf'!F288+'6pf'!F289</f>
        <v>22.1</v>
      </c>
      <c r="N47" s="1" t="str">
        <f t="shared" si="1"/>
        <v>+</v>
      </c>
    </row>
    <row r="48" spans="2:14" x14ac:dyDescent="0.2">
      <c r="B48" t="s">
        <v>524</v>
      </c>
      <c r="C48">
        <f>'6pf'!C287</f>
        <v>3</v>
      </c>
      <c r="D48" t="s">
        <v>446</v>
      </c>
      <c r="E48" t="s">
        <v>526</v>
      </c>
      <c r="F48">
        <f>'6pf'!C290+'6pf'!C291</f>
        <v>3</v>
      </c>
      <c r="G48" s="1" t="str">
        <f t="shared" si="0"/>
        <v>+</v>
      </c>
      <c r="I48" t="s">
        <v>524</v>
      </c>
      <c r="J48" s="72">
        <f>'6pf'!F287</f>
        <v>22.1</v>
      </c>
      <c r="K48" t="s">
        <v>446</v>
      </c>
      <c r="L48" t="s">
        <v>526</v>
      </c>
      <c r="M48" s="72">
        <f>'6pf'!F290+'6pf'!F291</f>
        <v>22.1</v>
      </c>
      <c r="N48" s="1" t="str">
        <f t="shared" si="1"/>
        <v>+</v>
      </c>
    </row>
    <row r="49" spans="2:14" x14ac:dyDescent="0.2">
      <c r="B49" t="s">
        <v>527</v>
      </c>
      <c r="C49">
        <f>'6pf'!C294</f>
        <v>112</v>
      </c>
      <c r="D49" t="s">
        <v>446</v>
      </c>
      <c r="E49" t="s">
        <v>528</v>
      </c>
      <c r="F49">
        <f>'6pf'!C295+'6pf'!C296+'6pf'!C301</f>
        <v>112</v>
      </c>
      <c r="G49" s="1" t="str">
        <f t="shared" si="0"/>
        <v>+</v>
      </c>
      <c r="I49" t="s">
        <v>527</v>
      </c>
      <c r="J49" s="72">
        <f>'6pf'!F294</f>
        <v>428.7</v>
      </c>
      <c r="K49" t="s">
        <v>446</v>
      </c>
      <c r="L49" t="s">
        <v>528</v>
      </c>
      <c r="M49" s="72">
        <f>'6pf'!F295+'6pf'!F296+'6pf'!F301</f>
        <v>428.7</v>
      </c>
      <c r="N49" s="1" t="str">
        <f t="shared" si="1"/>
        <v>+</v>
      </c>
    </row>
    <row r="50" spans="2:14" x14ac:dyDescent="0.2">
      <c r="B50" t="s">
        <v>529</v>
      </c>
      <c r="C50">
        <f>'6pf'!C296</f>
        <v>5</v>
      </c>
      <c r="D50" t="s">
        <v>446</v>
      </c>
      <c r="E50" t="s">
        <v>530</v>
      </c>
      <c r="F50">
        <f>'6pf'!C297+'6pf'!C298</f>
        <v>5</v>
      </c>
      <c r="G50" s="1" t="str">
        <f t="shared" si="0"/>
        <v>+</v>
      </c>
      <c r="I50" t="s">
        <v>529</v>
      </c>
      <c r="J50" s="72">
        <f>'6pf'!F296</f>
        <v>19.7</v>
      </c>
      <c r="K50" t="s">
        <v>446</v>
      </c>
      <c r="L50" t="s">
        <v>530</v>
      </c>
      <c r="M50" s="72">
        <f>'6pf'!F297+'6pf'!F298</f>
        <v>19.7</v>
      </c>
      <c r="N50" s="1" t="str">
        <f t="shared" si="1"/>
        <v>+</v>
      </c>
    </row>
    <row r="51" spans="2:14" x14ac:dyDescent="0.2">
      <c r="B51" t="s">
        <v>529</v>
      </c>
      <c r="C51">
        <f>'6pf'!C296</f>
        <v>5</v>
      </c>
      <c r="D51" t="s">
        <v>446</v>
      </c>
      <c r="E51" t="s">
        <v>531</v>
      </c>
      <c r="F51">
        <f>'6pf'!C299+'6pf'!C300</f>
        <v>5</v>
      </c>
      <c r="G51" s="1" t="str">
        <f t="shared" si="0"/>
        <v>+</v>
      </c>
      <c r="I51" t="s">
        <v>529</v>
      </c>
      <c r="J51" s="72">
        <f>'6pf'!F296</f>
        <v>19.7</v>
      </c>
      <c r="K51" t="s">
        <v>446</v>
      </c>
      <c r="L51" t="s">
        <v>531</v>
      </c>
      <c r="M51" s="72">
        <f>'6pf'!F299+'6pf'!F300</f>
        <v>19.7</v>
      </c>
      <c r="N51" s="1" t="str">
        <f t="shared" si="1"/>
        <v>+</v>
      </c>
    </row>
    <row r="52" spans="2:14" x14ac:dyDescent="0.2">
      <c r="B52" t="s">
        <v>532</v>
      </c>
      <c r="C52">
        <f>'6pf'!C303</f>
        <v>895</v>
      </c>
      <c r="D52" t="s">
        <v>446</v>
      </c>
      <c r="E52" t="s">
        <v>533</v>
      </c>
      <c r="F52">
        <f>'6pf'!C304+'6pf'!C305+'6pf'!C310</f>
        <v>895</v>
      </c>
      <c r="G52" s="1" t="str">
        <f t="shared" si="0"/>
        <v>+</v>
      </c>
      <c r="I52" t="s">
        <v>532</v>
      </c>
      <c r="J52" s="72">
        <f>'6pf'!F303</f>
        <v>2812.4</v>
      </c>
      <c r="K52" t="s">
        <v>446</v>
      </c>
      <c r="L52" t="s">
        <v>533</v>
      </c>
      <c r="M52" s="72">
        <f>'6pf'!F304+'6pf'!F305+'6pf'!F310</f>
        <v>2812.3999999999996</v>
      </c>
      <c r="N52" s="1" t="str">
        <f t="shared" si="1"/>
        <v>+</v>
      </c>
    </row>
    <row r="53" spans="2:14" x14ac:dyDescent="0.2">
      <c r="B53" t="s">
        <v>534</v>
      </c>
      <c r="C53">
        <f>'6pf'!C305</f>
        <v>125</v>
      </c>
      <c r="D53" t="s">
        <v>446</v>
      </c>
      <c r="E53" t="s">
        <v>535</v>
      </c>
      <c r="F53">
        <f>'6pf'!C306+'6pf'!C307</f>
        <v>125</v>
      </c>
      <c r="G53" s="1" t="str">
        <f t="shared" si="0"/>
        <v>+</v>
      </c>
      <c r="I53" t="s">
        <v>534</v>
      </c>
      <c r="J53" s="72">
        <f>'6pf'!F305</f>
        <v>406.2</v>
      </c>
      <c r="K53" t="s">
        <v>446</v>
      </c>
      <c r="L53" t="s">
        <v>535</v>
      </c>
      <c r="M53" s="72">
        <f>'6pf'!F306+'6pf'!F307</f>
        <v>406.2</v>
      </c>
      <c r="N53" s="1" t="str">
        <f t="shared" si="1"/>
        <v>+</v>
      </c>
    </row>
    <row r="54" spans="2:14" x14ac:dyDescent="0.2">
      <c r="B54" t="s">
        <v>534</v>
      </c>
      <c r="C54">
        <f>'6pf'!C305</f>
        <v>125</v>
      </c>
      <c r="D54" t="s">
        <v>446</v>
      </c>
      <c r="E54" t="s">
        <v>536</v>
      </c>
      <c r="F54">
        <f>'6pf'!C308+'6pf'!C309</f>
        <v>125</v>
      </c>
      <c r="G54" s="1" t="str">
        <f t="shared" si="0"/>
        <v>+</v>
      </c>
      <c r="I54" t="s">
        <v>534</v>
      </c>
      <c r="J54" s="72">
        <f>'6pf'!F305</f>
        <v>406.2</v>
      </c>
      <c r="K54" t="s">
        <v>446</v>
      </c>
      <c r="L54" t="s">
        <v>536</v>
      </c>
      <c r="M54" s="72">
        <f>'6pf'!F308+'6pf'!F309</f>
        <v>406.2</v>
      </c>
      <c r="N54" s="1" t="str">
        <f t="shared" si="1"/>
        <v>+</v>
      </c>
    </row>
    <row r="55" spans="2:14" x14ac:dyDescent="0.2">
      <c r="B55" t="s">
        <v>537</v>
      </c>
      <c r="C55">
        <f>'6pf'!C313</f>
        <v>61</v>
      </c>
      <c r="D55" t="s">
        <v>446</v>
      </c>
      <c r="E55" t="s">
        <v>538</v>
      </c>
      <c r="F55">
        <f>'6pf'!C314+'6pf'!C315+'6pf'!C320</f>
        <v>61</v>
      </c>
      <c r="G55" s="1" t="str">
        <f t="shared" si="0"/>
        <v>+</v>
      </c>
      <c r="I55" t="s">
        <v>537</v>
      </c>
      <c r="J55" s="72">
        <f>'6pf'!F313</f>
        <v>286.7</v>
      </c>
      <c r="K55" t="s">
        <v>446</v>
      </c>
      <c r="L55" t="s">
        <v>538</v>
      </c>
      <c r="M55" s="72">
        <f>'6pf'!F314+'6pf'!F315+'6pf'!F320</f>
        <v>286.7</v>
      </c>
      <c r="N55" s="1" t="str">
        <f t="shared" si="1"/>
        <v>+</v>
      </c>
    </row>
    <row r="56" spans="2:14" x14ac:dyDescent="0.2">
      <c r="B56" t="s">
        <v>539</v>
      </c>
      <c r="C56">
        <f>'6pf'!C315</f>
        <v>26</v>
      </c>
      <c r="D56" t="s">
        <v>446</v>
      </c>
      <c r="E56" t="s">
        <v>540</v>
      </c>
      <c r="F56">
        <f>'6pf'!C316+'6pf'!C317</f>
        <v>26</v>
      </c>
      <c r="G56" s="1" t="str">
        <f t="shared" si="0"/>
        <v>+</v>
      </c>
      <c r="I56" t="s">
        <v>539</v>
      </c>
      <c r="J56" s="72">
        <f>'6pf'!F315</f>
        <v>121</v>
      </c>
      <c r="K56" t="s">
        <v>446</v>
      </c>
      <c r="L56" t="s">
        <v>540</v>
      </c>
      <c r="M56" s="72">
        <f>'6pf'!F316+'6pf'!F317</f>
        <v>121</v>
      </c>
      <c r="N56" s="1" t="str">
        <f t="shared" si="1"/>
        <v>+</v>
      </c>
    </row>
    <row r="57" spans="2:14" x14ac:dyDescent="0.2">
      <c r="B57" t="s">
        <v>539</v>
      </c>
      <c r="C57">
        <f>'6pf'!C315</f>
        <v>26</v>
      </c>
      <c r="D57" t="s">
        <v>446</v>
      </c>
      <c r="E57" t="s">
        <v>541</v>
      </c>
      <c r="F57">
        <f>'6pf'!C318+'6pf'!C319</f>
        <v>26</v>
      </c>
      <c r="G57" s="1" t="str">
        <f t="shared" si="0"/>
        <v>+</v>
      </c>
      <c r="I57" t="s">
        <v>539</v>
      </c>
      <c r="J57" s="72">
        <f>'6pf'!F315</f>
        <v>121</v>
      </c>
      <c r="K57" t="s">
        <v>446</v>
      </c>
      <c r="L57" t="s">
        <v>541</v>
      </c>
      <c r="M57" s="72">
        <f>'6pf'!F318+'6pf'!F319</f>
        <v>121</v>
      </c>
      <c r="N57" s="1" t="str">
        <f t="shared" si="1"/>
        <v>+</v>
      </c>
    </row>
    <row r="58" spans="2:14" x14ac:dyDescent="0.2">
      <c r="B58" t="s">
        <v>542</v>
      </c>
      <c r="C58">
        <f>'6pf'!C322</f>
        <v>792</v>
      </c>
      <c r="D58" t="s">
        <v>446</v>
      </c>
      <c r="E58" t="s">
        <v>543</v>
      </c>
      <c r="F58">
        <f>'6pf'!C323+'6pf'!C324+'6pf'!C330</f>
        <v>792</v>
      </c>
      <c r="G58" s="1" t="str">
        <f t="shared" si="0"/>
        <v>+</v>
      </c>
      <c r="I58" t="s">
        <v>542</v>
      </c>
      <c r="J58" s="72">
        <f>'6pf'!F322</f>
        <v>2502.1999999999998</v>
      </c>
      <c r="K58" t="s">
        <v>446</v>
      </c>
      <c r="L58" t="s">
        <v>543</v>
      </c>
      <c r="M58" s="72">
        <f>'6pf'!F323+'6pf'!F324+'6pf'!F330</f>
        <v>2502.1999999999998</v>
      </c>
      <c r="N58" s="1" t="str">
        <f t="shared" si="1"/>
        <v>+</v>
      </c>
    </row>
    <row r="59" spans="2:14" x14ac:dyDescent="0.2">
      <c r="B59" t="s">
        <v>544</v>
      </c>
      <c r="C59">
        <f>'6pf'!C324</f>
        <v>28</v>
      </c>
      <c r="D59" t="s">
        <v>446</v>
      </c>
      <c r="E59" t="s">
        <v>545</v>
      </c>
      <c r="F59">
        <f>SUM('6pf'!C325:C327)</f>
        <v>28</v>
      </c>
      <c r="G59" s="1" t="str">
        <f t="shared" si="0"/>
        <v>+</v>
      </c>
      <c r="I59" t="s">
        <v>544</v>
      </c>
      <c r="J59" s="72">
        <f>'6pf'!F324</f>
        <v>97.5</v>
      </c>
      <c r="K59" t="s">
        <v>446</v>
      </c>
      <c r="L59" t="s">
        <v>545</v>
      </c>
      <c r="M59" s="72">
        <f>SUM('6pf'!F325:F327)</f>
        <v>97.5</v>
      </c>
      <c r="N59" s="1" t="str">
        <f t="shared" si="1"/>
        <v>+</v>
      </c>
    </row>
    <row r="60" spans="2:14" x14ac:dyDescent="0.2">
      <c r="B60" t="s">
        <v>544</v>
      </c>
      <c r="C60">
        <f>'6pf'!C324</f>
        <v>28</v>
      </c>
      <c r="D60" t="s">
        <v>446</v>
      </c>
      <c r="E60" t="s">
        <v>546</v>
      </c>
      <c r="F60">
        <f>'6pf'!C328+'6pf'!C329</f>
        <v>28</v>
      </c>
      <c r="G60" s="1" t="str">
        <f t="shared" si="0"/>
        <v>+</v>
      </c>
      <c r="I60" t="s">
        <v>544</v>
      </c>
      <c r="J60" s="72">
        <f>'6pf'!F324</f>
        <v>97.5</v>
      </c>
      <c r="K60" t="s">
        <v>446</v>
      </c>
      <c r="L60" t="s">
        <v>546</v>
      </c>
      <c r="M60" s="72">
        <f>'6pf'!F328+'6pf'!F329</f>
        <v>97.5</v>
      </c>
      <c r="N60" s="1" t="str">
        <f t="shared" si="1"/>
        <v>+</v>
      </c>
    </row>
    <row r="61" spans="2:14" x14ac:dyDescent="0.2">
      <c r="B61" t="s">
        <v>547</v>
      </c>
      <c r="C61">
        <f>'6pf'!C332</f>
        <v>409</v>
      </c>
      <c r="D61" t="s">
        <v>446</v>
      </c>
      <c r="E61" t="s">
        <v>548</v>
      </c>
      <c r="F61">
        <f>'6pf'!C333+'6pf'!C334+'6pf'!C339</f>
        <v>409</v>
      </c>
      <c r="G61" s="1" t="str">
        <f t="shared" si="0"/>
        <v>+</v>
      </c>
      <c r="I61" t="s">
        <v>547</v>
      </c>
      <c r="J61" s="72">
        <f>'6pf'!F332</f>
        <v>3944.2</v>
      </c>
      <c r="K61" t="s">
        <v>446</v>
      </c>
      <c r="L61" t="s">
        <v>548</v>
      </c>
      <c r="M61" s="72">
        <f>'6pf'!F333+'6pf'!F334+'6pf'!F339</f>
        <v>3944.2</v>
      </c>
      <c r="N61" s="1" t="str">
        <f t="shared" si="1"/>
        <v>+</v>
      </c>
    </row>
    <row r="62" spans="2:14" x14ac:dyDescent="0.2">
      <c r="B62" t="s">
        <v>549</v>
      </c>
      <c r="C62">
        <f>'6pf'!C334</f>
        <v>16</v>
      </c>
      <c r="D62" t="s">
        <v>446</v>
      </c>
      <c r="E62" t="s">
        <v>550</v>
      </c>
      <c r="F62">
        <f>'6pf'!C335+'6pf'!C336</f>
        <v>16</v>
      </c>
      <c r="G62" s="1" t="str">
        <f t="shared" si="0"/>
        <v>+</v>
      </c>
      <c r="I62" t="s">
        <v>549</v>
      </c>
      <c r="J62" s="72">
        <f>'6pf'!F334</f>
        <v>138.19999999999999</v>
      </c>
      <c r="K62" t="s">
        <v>446</v>
      </c>
      <c r="L62" t="s">
        <v>550</v>
      </c>
      <c r="M62" s="72">
        <f>'6pf'!F335+'6pf'!F336</f>
        <v>138.20000000000002</v>
      </c>
      <c r="N62" s="1" t="str">
        <f t="shared" si="1"/>
        <v>+</v>
      </c>
    </row>
    <row r="63" spans="2:14" x14ac:dyDescent="0.2">
      <c r="B63" t="s">
        <v>549</v>
      </c>
      <c r="C63">
        <f>'6pf'!C334</f>
        <v>16</v>
      </c>
      <c r="D63" t="s">
        <v>446</v>
      </c>
      <c r="E63" t="s">
        <v>551</v>
      </c>
      <c r="F63">
        <f>'6pf'!C337+'6pf'!C338</f>
        <v>16</v>
      </c>
      <c r="G63" s="1" t="str">
        <f t="shared" si="0"/>
        <v>+</v>
      </c>
      <c r="I63" t="s">
        <v>549</v>
      </c>
      <c r="J63" s="72">
        <f>'6pf'!F334</f>
        <v>138.19999999999999</v>
      </c>
      <c r="K63" t="s">
        <v>446</v>
      </c>
      <c r="L63" t="s">
        <v>551</v>
      </c>
      <c r="M63" s="72">
        <f>'6pf'!F337+'6pf'!F338</f>
        <v>138.19999999999999</v>
      </c>
      <c r="N63" s="1" t="str">
        <f t="shared" si="1"/>
        <v>+</v>
      </c>
    </row>
    <row r="64" spans="2:14" x14ac:dyDescent="0.2">
      <c r="B64" t="s">
        <v>552</v>
      </c>
      <c r="C64">
        <f>'6pf'!C341</f>
        <v>206</v>
      </c>
      <c r="D64" t="s">
        <v>446</v>
      </c>
      <c r="E64" t="s">
        <v>553</v>
      </c>
      <c r="F64">
        <f>SUM('6pf'!C342:C344)</f>
        <v>206</v>
      </c>
      <c r="G64" s="1" t="str">
        <f t="shared" si="0"/>
        <v>+</v>
      </c>
      <c r="I64" t="s">
        <v>552</v>
      </c>
      <c r="J64" s="72">
        <f>'6pf'!F341</f>
        <v>5592.6</v>
      </c>
      <c r="K64" t="s">
        <v>446</v>
      </c>
      <c r="L64" t="s">
        <v>553</v>
      </c>
      <c r="M64" s="72">
        <f>SUM('6pf'!F342:F344)</f>
        <v>5592.6</v>
      </c>
      <c r="N64" s="1" t="str">
        <f t="shared" si="1"/>
        <v>+</v>
      </c>
    </row>
    <row r="65" spans="2:14" x14ac:dyDescent="0.2">
      <c r="B65" t="s">
        <v>554</v>
      </c>
      <c r="C65">
        <f>'6pf'!C348</f>
        <v>0</v>
      </c>
      <c r="D65" t="s">
        <v>446</v>
      </c>
      <c r="E65" t="s">
        <v>555</v>
      </c>
      <c r="F65">
        <f>'6pf'!C349+'6pf'!C350+'6pf'!C356</f>
        <v>0</v>
      </c>
      <c r="G65" s="1" t="str">
        <f t="shared" si="0"/>
        <v>+</v>
      </c>
      <c r="I65" t="s">
        <v>554</v>
      </c>
      <c r="J65" s="72">
        <f>'6pf'!F348</f>
        <v>0</v>
      </c>
      <c r="K65" t="s">
        <v>446</v>
      </c>
      <c r="L65" t="s">
        <v>555</v>
      </c>
      <c r="M65" s="72">
        <f>'6pf'!F349+'6pf'!F350+'6pf'!F356</f>
        <v>0</v>
      </c>
      <c r="N65" s="1" t="str">
        <f t="shared" si="1"/>
        <v>+</v>
      </c>
    </row>
    <row r="66" spans="2:14" x14ac:dyDescent="0.2">
      <c r="B66" t="s">
        <v>556</v>
      </c>
      <c r="C66">
        <f>'6pf'!C350</f>
        <v>0</v>
      </c>
      <c r="D66" t="s">
        <v>446</v>
      </c>
      <c r="E66" t="s">
        <v>557</v>
      </c>
      <c r="F66">
        <f>'6pf'!C351+'6pf'!C352</f>
        <v>0</v>
      </c>
      <c r="G66" s="1" t="str">
        <f t="shared" si="0"/>
        <v>+</v>
      </c>
      <c r="I66" t="s">
        <v>556</v>
      </c>
      <c r="J66" s="72">
        <f>'6pf'!F350</f>
        <v>0</v>
      </c>
      <c r="K66" t="s">
        <v>446</v>
      </c>
      <c r="L66" t="s">
        <v>557</v>
      </c>
      <c r="M66" s="72">
        <f>'6pf'!F351+'6pf'!F352</f>
        <v>0</v>
      </c>
      <c r="N66" s="1" t="str">
        <f t="shared" si="1"/>
        <v>+</v>
      </c>
    </row>
    <row r="67" spans="2:14" x14ac:dyDescent="0.2">
      <c r="B67" t="s">
        <v>556</v>
      </c>
      <c r="C67">
        <f>'6pf'!C350</f>
        <v>0</v>
      </c>
      <c r="D67" t="s">
        <v>446</v>
      </c>
      <c r="E67" t="s">
        <v>558</v>
      </c>
      <c r="F67">
        <f>'6pf'!C354+'6pf'!C355</f>
        <v>0</v>
      </c>
      <c r="G67" s="1" t="str">
        <f t="shared" si="0"/>
        <v>+</v>
      </c>
      <c r="I67" t="s">
        <v>556</v>
      </c>
      <c r="J67" s="72">
        <f>'6pf'!F350</f>
        <v>0</v>
      </c>
      <c r="K67" t="s">
        <v>446</v>
      </c>
      <c r="L67" t="s">
        <v>558</v>
      </c>
      <c r="M67" s="72">
        <f>'6pf'!F354+'6pf'!F355</f>
        <v>0</v>
      </c>
      <c r="N67" s="1" t="str">
        <f t="shared" si="1"/>
        <v>+</v>
      </c>
    </row>
    <row r="68" spans="2:14" x14ac:dyDescent="0.2">
      <c r="B68" t="s">
        <v>559</v>
      </c>
      <c r="C68">
        <f>'6pf'!C358</f>
        <v>1400</v>
      </c>
      <c r="D68" t="s">
        <v>446</v>
      </c>
      <c r="E68" t="s">
        <v>560</v>
      </c>
      <c r="F68">
        <f>'6pf'!C359+'6pf'!C370+'6pf'!C372</f>
        <v>1400</v>
      </c>
      <c r="G68" s="1" t="str">
        <f t="shared" si="0"/>
        <v>+</v>
      </c>
      <c r="I68" t="s">
        <v>559</v>
      </c>
      <c r="J68" s="72">
        <f>'6pf'!F358</f>
        <v>5341.2</v>
      </c>
      <c r="K68" t="s">
        <v>446</v>
      </c>
      <c r="L68" t="s">
        <v>560</v>
      </c>
      <c r="M68" s="72">
        <f>'6pf'!F359+'6pf'!F370+'6pf'!F372</f>
        <v>5341.2</v>
      </c>
      <c r="N68" s="1" t="str">
        <f t="shared" si="1"/>
        <v>+</v>
      </c>
    </row>
    <row r="69" spans="2:14" x14ac:dyDescent="0.2">
      <c r="B69" t="s">
        <v>561</v>
      </c>
      <c r="C69">
        <f>'6pf'!C359</f>
        <v>1309</v>
      </c>
      <c r="D69" t="s">
        <v>446</v>
      </c>
      <c r="E69" t="s">
        <v>562</v>
      </c>
      <c r="F69">
        <f>'6pf'!C361+'6pf'!C364+'6pf'!C367</f>
        <v>1309</v>
      </c>
      <c r="G69" s="1" t="str">
        <f t="shared" si="0"/>
        <v>+</v>
      </c>
      <c r="I69" t="s">
        <v>561</v>
      </c>
      <c r="J69" s="72">
        <f>'6pf'!F359</f>
        <v>4923</v>
      </c>
      <c r="K69" t="s">
        <v>446</v>
      </c>
      <c r="L69" t="s">
        <v>562</v>
      </c>
      <c r="M69" s="72">
        <f>'6pf'!F361+'6pf'!F364+'6pf'!F367</f>
        <v>4923</v>
      </c>
      <c r="N69" s="1" t="str">
        <f t="shared" si="1"/>
        <v>+</v>
      </c>
    </row>
    <row r="70" spans="2:14" x14ac:dyDescent="0.2">
      <c r="B70" t="s">
        <v>563</v>
      </c>
      <c r="C70">
        <f>'6pf'!C360</f>
        <v>861</v>
      </c>
      <c r="D70" t="s">
        <v>446</v>
      </c>
      <c r="E70" t="s">
        <v>564</v>
      </c>
      <c r="F70">
        <f>'6pf'!C362+'6pf'!C365+'6pf'!C368</f>
        <v>861</v>
      </c>
      <c r="G70" s="1" t="str">
        <f t="shared" si="0"/>
        <v>+</v>
      </c>
      <c r="I70" t="s">
        <v>563</v>
      </c>
      <c r="J70" s="72">
        <f>'6pf'!F360</f>
        <v>2249.6</v>
      </c>
      <c r="K70" t="s">
        <v>446</v>
      </c>
      <c r="L70" t="s">
        <v>564</v>
      </c>
      <c r="M70" s="72">
        <f>'6pf'!F362+'6pf'!F365+'6pf'!F368</f>
        <v>2249.6</v>
      </c>
      <c r="N70" s="1" t="str">
        <f t="shared" si="1"/>
        <v>+</v>
      </c>
    </row>
    <row r="71" spans="2:14" x14ac:dyDescent="0.2">
      <c r="B71" t="s">
        <v>565</v>
      </c>
      <c r="C71">
        <f>'6pf'!C372</f>
        <v>91</v>
      </c>
      <c r="D71" t="s">
        <v>446</v>
      </c>
      <c r="E71" t="s">
        <v>566</v>
      </c>
      <c r="F71">
        <f>SUM('6pf'!C373:C375)</f>
        <v>91</v>
      </c>
      <c r="G71" s="1" t="str">
        <f t="shared" si="0"/>
        <v>+</v>
      </c>
      <c r="I71" t="s">
        <v>565</v>
      </c>
      <c r="J71" s="72">
        <f>'6pf'!F372</f>
        <v>418.2</v>
      </c>
      <c r="K71" t="s">
        <v>446</v>
      </c>
      <c r="L71" t="s">
        <v>566</v>
      </c>
      <c r="M71" s="72">
        <f>SUM('6pf'!F373:F375)</f>
        <v>418.2</v>
      </c>
      <c r="N71" s="1" t="str">
        <f t="shared" si="1"/>
        <v>+</v>
      </c>
    </row>
    <row r="72" spans="2:14" x14ac:dyDescent="0.2">
      <c r="B72" t="s">
        <v>567</v>
      </c>
      <c r="C72">
        <f>'6pf'!C379</f>
        <v>3712</v>
      </c>
      <c r="D72" t="s">
        <v>446</v>
      </c>
      <c r="E72" t="s">
        <v>568</v>
      </c>
      <c r="F72">
        <f>SUM('6pf'!C380:C385)</f>
        <v>3712</v>
      </c>
      <c r="G72" s="1" t="str">
        <f t="shared" si="0"/>
        <v>+</v>
      </c>
      <c r="I72" t="s">
        <v>567</v>
      </c>
      <c r="J72" s="72">
        <f>'6pf'!F379</f>
        <v>12586.6</v>
      </c>
      <c r="K72" t="s">
        <v>446</v>
      </c>
      <c r="L72" t="s">
        <v>568</v>
      </c>
      <c r="M72" s="72">
        <f>SUM('6pf'!F380:F385)</f>
        <v>12586.6</v>
      </c>
      <c r="N72" s="1" t="str">
        <f t="shared" si="1"/>
        <v>+</v>
      </c>
    </row>
    <row r="73" spans="2:14" x14ac:dyDescent="0.2">
      <c r="B73" t="s">
        <v>567</v>
      </c>
      <c r="C73">
        <f>'6pf'!C379</f>
        <v>3712</v>
      </c>
      <c r="D73" t="s">
        <v>446</v>
      </c>
      <c r="E73" t="s">
        <v>569</v>
      </c>
      <c r="F73">
        <f>'6pf'!C386+'6pf'!C394+'6pf'!C404+'6pf'!C409+'6pf'!C415</f>
        <v>3712</v>
      </c>
      <c r="G73" s="1" t="str">
        <f t="shared" si="0"/>
        <v>+</v>
      </c>
      <c r="I73" t="s">
        <v>567</v>
      </c>
      <c r="J73" s="72">
        <f>'6pf'!F379</f>
        <v>12586.6</v>
      </c>
      <c r="K73" t="s">
        <v>446</v>
      </c>
      <c r="L73" t="s">
        <v>569</v>
      </c>
      <c r="M73" s="72">
        <f>'6pf'!F386+'6pf'!F394+'6pf'!F404+'6pf'!F409+'6pf'!F415</f>
        <v>12586.599999999999</v>
      </c>
      <c r="N73" s="1" t="str">
        <f t="shared" si="1"/>
        <v>+</v>
      </c>
    </row>
    <row r="74" spans="2:14" x14ac:dyDescent="0.2">
      <c r="B74" t="s">
        <v>570</v>
      </c>
      <c r="C74">
        <f>'6pf'!C386</f>
        <v>2043</v>
      </c>
      <c r="D74" t="s">
        <v>446</v>
      </c>
      <c r="E74" t="s">
        <v>571</v>
      </c>
      <c r="F74">
        <f>SUM('6pf'!C387:C391)</f>
        <v>2043</v>
      </c>
      <c r="G74" s="1" t="str">
        <f t="shared" si="0"/>
        <v>+</v>
      </c>
      <c r="I74" t="s">
        <v>570</v>
      </c>
      <c r="J74" s="72">
        <f>'6pf'!F386</f>
        <v>5893.5</v>
      </c>
      <c r="K74" t="s">
        <v>446</v>
      </c>
      <c r="L74" t="s">
        <v>571</v>
      </c>
      <c r="M74" s="72">
        <f>SUM('6pf'!F387:F391)</f>
        <v>5893.5</v>
      </c>
      <c r="N74" s="1" t="str">
        <f t="shared" si="1"/>
        <v>+</v>
      </c>
    </row>
    <row r="75" spans="2:14" x14ac:dyDescent="0.2">
      <c r="B75" t="s">
        <v>572</v>
      </c>
      <c r="C75">
        <f>'6pf'!C394</f>
        <v>1454</v>
      </c>
      <c r="D75" t="s">
        <v>446</v>
      </c>
      <c r="E75" t="s">
        <v>573</v>
      </c>
      <c r="F75">
        <f>SUM('6pf'!C395:C399)</f>
        <v>1454</v>
      </c>
      <c r="G75" s="1" t="str">
        <f t="shared" si="0"/>
        <v>+</v>
      </c>
      <c r="I75" t="s">
        <v>572</v>
      </c>
      <c r="J75" s="72">
        <f>'6pf'!F394</f>
        <v>5531</v>
      </c>
      <c r="K75" t="s">
        <v>446</v>
      </c>
      <c r="L75" t="s">
        <v>573</v>
      </c>
      <c r="M75" s="72">
        <f>SUM('6pf'!F395:F399)</f>
        <v>5531.0000000000009</v>
      </c>
      <c r="N75" s="1" t="str">
        <f t="shared" si="1"/>
        <v>+</v>
      </c>
    </row>
    <row r="76" spans="2:14" x14ac:dyDescent="0.2">
      <c r="B76" t="s">
        <v>572</v>
      </c>
      <c r="C76">
        <f>'6pf'!C394</f>
        <v>1454</v>
      </c>
      <c r="D76" t="s">
        <v>446</v>
      </c>
      <c r="E76" t="s">
        <v>574</v>
      </c>
      <c r="F76">
        <f>SUM('6pf'!C400:C403)</f>
        <v>1454</v>
      </c>
      <c r="G76" s="1" t="str">
        <f t="shared" si="0"/>
        <v>+</v>
      </c>
      <c r="I76" t="s">
        <v>572</v>
      </c>
      <c r="J76" s="72">
        <f>'6pf'!F394</f>
        <v>5531</v>
      </c>
      <c r="K76" t="s">
        <v>446</v>
      </c>
      <c r="L76" t="s">
        <v>574</v>
      </c>
      <c r="M76" s="72">
        <f>SUM('6pf'!F400:F403)</f>
        <v>5531</v>
      </c>
      <c r="N76" s="1" t="str">
        <f t="shared" si="1"/>
        <v>+</v>
      </c>
    </row>
    <row r="77" spans="2:14" x14ac:dyDescent="0.2">
      <c r="B77" t="s">
        <v>575</v>
      </c>
      <c r="C77">
        <f>'6pf'!C404</f>
        <v>197</v>
      </c>
      <c r="D77" t="s">
        <v>446</v>
      </c>
      <c r="E77" t="s">
        <v>576</v>
      </c>
      <c r="F77">
        <f>SUM('6pf'!C405:C408)</f>
        <v>197</v>
      </c>
      <c r="G77" s="1" t="str">
        <f t="shared" si="0"/>
        <v>+</v>
      </c>
      <c r="I77" t="s">
        <v>575</v>
      </c>
      <c r="J77" s="72">
        <f>'6pf'!F404</f>
        <v>990.3</v>
      </c>
      <c r="K77" t="s">
        <v>446</v>
      </c>
      <c r="L77" t="s">
        <v>576</v>
      </c>
      <c r="M77" s="72">
        <f>SUM('6pf'!F405:F408)</f>
        <v>990.3</v>
      </c>
      <c r="N77" s="1" t="str">
        <f t="shared" si="1"/>
        <v>+</v>
      </c>
    </row>
    <row r="78" spans="2:14" x14ac:dyDescent="0.2">
      <c r="B78" t="s">
        <v>577</v>
      </c>
      <c r="C78">
        <f>'6pf'!C409</f>
        <v>18</v>
      </c>
      <c r="D78" t="s">
        <v>446</v>
      </c>
      <c r="E78" t="s">
        <v>578</v>
      </c>
      <c r="F78">
        <f>SUM('6pf'!C410:C414)</f>
        <v>18</v>
      </c>
      <c r="G78" s="1" t="str">
        <f t="shared" si="0"/>
        <v>+</v>
      </c>
      <c r="I78" t="s">
        <v>577</v>
      </c>
      <c r="J78" s="72">
        <f>'6pf'!F409</f>
        <v>171.8</v>
      </c>
      <c r="K78" t="s">
        <v>446</v>
      </c>
      <c r="L78" t="s">
        <v>578</v>
      </c>
      <c r="M78" s="72">
        <f>SUM('6pf'!F410:F414)</f>
        <v>171.79999999999998</v>
      </c>
      <c r="N78" s="1" t="str">
        <f t="shared" si="1"/>
        <v>+</v>
      </c>
    </row>
    <row r="79" spans="2:14" x14ac:dyDescent="0.2">
      <c r="B79" t="s">
        <v>579</v>
      </c>
      <c r="C79">
        <f>'6pf'!C415</f>
        <v>0</v>
      </c>
      <c r="D79" t="s">
        <v>446</v>
      </c>
      <c r="E79" t="s">
        <v>580</v>
      </c>
      <c r="F79">
        <f>SUM('6pf'!C416:C419)</f>
        <v>0</v>
      </c>
      <c r="G79" s="1" t="str">
        <f t="shared" si="0"/>
        <v>+</v>
      </c>
      <c r="I79" t="s">
        <v>579</v>
      </c>
      <c r="J79" s="72">
        <f>'6pf'!F415</f>
        <v>0</v>
      </c>
      <c r="K79" t="s">
        <v>446</v>
      </c>
      <c r="L79" t="s">
        <v>580</v>
      </c>
      <c r="M79" s="72">
        <f>SUM('6pf'!F416:F419)</f>
        <v>0</v>
      </c>
      <c r="N79" s="1" t="str">
        <f t="shared" si="1"/>
        <v>+</v>
      </c>
    </row>
    <row r="80" spans="2:14" x14ac:dyDescent="0.2">
      <c r="B80" t="s">
        <v>581</v>
      </c>
      <c r="C80">
        <f>'6pf'!C420</f>
        <v>10</v>
      </c>
      <c r="D80" t="s">
        <v>446</v>
      </c>
      <c r="E80" t="s">
        <v>582</v>
      </c>
      <c r="F80">
        <f>SUM('6pf'!C421:C424)</f>
        <v>10</v>
      </c>
      <c r="G80" s="1" t="str">
        <f t="shared" si="0"/>
        <v>+</v>
      </c>
      <c r="I80" t="s">
        <v>581</v>
      </c>
      <c r="J80" s="72">
        <f>'6pf'!F420</f>
        <v>43.4</v>
      </c>
      <c r="K80" t="s">
        <v>446</v>
      </c>
      <c r="L80" t="s">
        <v>582</v>
      </c>
      <c r="M80" s="72">
        <f>SUM('6pf'!F421:F424)</f>
        <v>43.4</v>
      </c>
      <c r="N80" s="1" t="str">
        <f t="shared" si="1"/>
        <v>+</v>
      </c>
    </row>
    <row r="81" spans="2:14" x14ac:dyDescent="0.2">
      <c r="B81" t="s">
        <v>583</v>
      </c>
      <c r="C81">
        <f>'6pf'!C426</f>
        <v>23085</v>
      </c>
      <c r="D81" t="s">
        <v>584</v>
      </c>
      <c r="E81" t="s">
        <v>585</v>
      </c>
      <c r="F81">
        <f>'6pf'!C427+'6pf'!C451+'6pf'!C452+'6pf'!C453</f>
        <v>27824</v>
      </c>
      <c r="G81" s="1" t="str">
        <f>IF(C81&lt;=F81,"+","-")</f>
        <v>+</v>
      </c>
      <c r="I81" t="s">
        <v>583</v>
      </c>
      <c r="J81" s="72">
        <f>'6pf'!F426</f>
        <v>71146.8</v>
      </c>
      <c r="K81" t="s">
        <v>584</v>
      </c>
      <c r="L81" t="s">
        <v>585</v>
      </c>
      <c r="M81" s="72">
        <f>'6pf'!F427+'6pf'!F451+'6pf'!F452+'6pf'!F453</f>
        <v>90626.5</v>
      </c>
      <c r="N81" s="1" t="str">
        <f>IF(J81&lt;=M81,"+","-")</f>
        <v>+</v>
      </c>
    </row>
    <row r="82" spans="2:14" x14ac:dyDescent="0.2">
      <c r="B82" t="s">
        <v>586</v>
      </c>
      <c r="C82">
        <f>'6pf'!C427</f>
        <v>22847</v>
      </c>
      <c r="D82" t="s">
        <v>446</v>
      </c>
      <c r="E82" t="s">
        <v>587</v>
      </c>
      <c r="F82">
        <f>'6pf'!C428+'6pf'!C438+'6pf'!C450</f>
        <v>22847</v>
      </c>
      <c r="G82" s="1" t="str">
        <f t="shared" ref="G82:G87" si="2">IF(C82=F82,"+","-")</f>
        <v>+</v>
      </c>
      <c r="I82" t="s">
        <v>586</v>
      </c>
      <c r="J82" s="72">
        <f>'6pf'!F427</f>
        <v>74617.600000000006</v>
      </c>
      <c r="K82" t="s">
        <v>446</v>
      </c>
      <c r="L82" t="s">
        <v>587</v>
      </c>
      <c r="M82" s="72">
        <f>'6pf'!F428+'6pf'!F438+'6pf'!F450</f>
        <v>74617.600000000006</v>
      </c>
      <c r="N82" s="1" t="str">
        <f t="shared" ref="N82:N87" si="3">IF(J82=M82,"+","-")</f>
        <v>+</v>
      </c>
    </row>
    <row r="83" spans="2:14" x14ac:dyDescent="0.2">
      <c r="B83" t="s">
        <v>588</v>
      </c>
      <c r="C83">
        <f>'6pf'!C428</f>
        <v>2876</v>
      </c>
      <c r="D83" t="s">
        <v>446</v>
      </c>
      <c r="E83" t="s">
        <v>589</v>
      </c>
      <c r="F83" s="75">
        <f>SUM('6pf'!C429:C431)</f>
        <v>2876</v>
      </c>
      <c r="G83" s="1" t="str">
        <f t="shared" si="2"/>
        <v>+</v>
      </c>
      <c r="I83" t="s">
        <v>588</v>
      </c>
      <c r="J83" s="72">
        <f>'6pf'!F428</f>
        <v>14157.9</v>
      </c>
      <c r="K83" t="s">
        <v>446</v>
      </c>
      <c r="L83" t="s">
        <v>589</v>
      </c>
      <c r="M83" s="75">
        <f>SUM('6pf'!F429:F431)</f>
        <v>14157.9</v>
      </c>
      <c r="N83" s="1" t="str">
        <f t="shared" si="3"/>
        <v>+</v>
      </c>
    </row>
    <row r="84" spans="2:14" x14ac:dyDescent="0.2">
      <c r="B84" t="s">
        <v>590</v>
      </c>
      <c r="C84">
        <f>'6pf'!C432</f>
        <v>1136</v>
      </c>
      <c r="D84" t="s">
        <v>446</v>
      </c>
      <c r="E84" t="s">
        <v>591</v>
      </c>
      <c r="F84">
        <f>SUM('6pf'!C433:C435)</f>
        <v>1136</v>
      </c>
      <c r="G84" s="1" t="str">
        <f t="shared" si="2"/>
        <v>+</v>
      </c>
      <c r="I84" t="s">
        <v>590</v>
      </c>
      <c r="J84" s="72">
        <f>'6pf'!F432</f>
        <v>5325.7</v>
      </c>
      <c r="K84" t="s">
        <v>446</v>
      </c>
      <c r="L84" t="s">
        <v>591</v>
      </c>
      <c r="M84" s="72">
        <f>SUM('6pf'!F433:F435)</f>
        <v>5325.7000000000007</v>
      </c>
      <c r="N84" s="1" t="str">
        <f t="shared" si="3"/>
        <v>+</v>
      </c>
    </row>
    <row r="85" spans="2:14" x14ac:dyDescent="0.2">
      <c r="B85" t="s">
        <v>592</v>
      </c>
      <c r="C85">
        <f>'6pf'!C440</f>
        <v>12119</v>
      </c>
      <c r="D85" t="s">
        <v>446</v>
      </c>
      <c r="E85" t="s">
        <v>593</v>
      </c>
      <c r="F85">
        <f>SUM('6pf'!C441:C444)</f>
        <v>12119</v>
      </c>
      <c r="G85" s="1" t="str">
        <f t="shared" si="2"/>
        <v>+</v>
      </c>
      <c r="I85" t="s">
        <v>592</v>
      </c>
      <c r="J85" s="72">
        <f>'6pf'!F440</f>
        <v>43805.3</v>
      </c>
      <c r="K85" t="s">
        <v>446</v>
      </c>
      <c r="L85" t="s">
        <v>593</v>
      </c>
      <c r="M85" s="72">
        <f>SUM('6pf'!F441:F444)</f>
        <v>43805.299999999996</v>
      </c>
      <c r="N85" s="1" t="str">
        <f t="shared" si="3"/>
        <v>+</v>
      </c>
    </row>
    <row r="86" spans="2:14" x14ac:dyDescent="0.2">
      <c r="B86" t="s">
        <v>594</v>
      </c>
      <c r="C86">
        <f>'6pf'!C445</f>
        <v>5424</v>
      </c>
      <c r="D86" t="s">
        <v>446</v>
      </c>
      <c r="E86" t="s">
        <v>595</v>
      </c>
      <c r="F86">
        <f>SUM('6pf'!C446:C449)</f>
        <v>5424</v>
      </c>
      <c r="G86" s="1" t="str">
        <f t="shared" si="2"/>
        <v>+</v>
      </c>
      <c r="I86" t="s">
        <v>594</v>
      </c>
      <c r="J86" s="72">
        <f>'6pf'!F445</f>
        <v>11541.7</v>
      </c>
      <c r="K86" t="s">
        <v>446</v>
      </c>
      <c r="L86" t="s">
        <v>595</v>
      </c>
      <c r="M86" s="72">
        <f>SUM('6pf'!F446:F449)</f>
        <v>11541.7</v>
      </c>
      <c r="N86" s="1" t="str">
        <f t="shared" si="3"/>
        <v>+</v>
      </c>
    </row>
    <row r="87" spans="2:14" x14ac:dyDescent="0.2">
      <c r="B87" t="s">
        <v>596</v>
      </c>
      <c r="C87">
        <f>'6pf'!C476</f>
        <v>620</v>
      </c>
      <c r="D87" t="s">
        <v>446</v>
      </c>
      <c r="E87" t="s">
        <v>597</v>
      </c>
      <c r="F87">
        <f>'6pf'!C477+'6pf'!C478</f>
        <v>620</v>
      </c>
      <c r="G87" s="1" t="str">
        <f t="shared" si="2"/>
        <v>+</v>
      </c>
      <c r="I87" t="s">
        <v>596</v>
      </c>
      <c r="J87" s="72">
        <f>'6pf'!F476</f>
        <v>1609.9</v>
      </c>
      <c r="K87" t="s">
        <v>446</v>
      </c>
      <c r="L87" t="s">
        <v>597</v>
      </c>
      <c r="M87" s="72">
        <f>'6pf'!F477+'6pf'!F478</f>
        <v>1609.8999999999999</v>
      </c>
      <c r="N87" s="1" t="str">
        <f t="shared" si="3"/>
        <v>+</v>
      </c>
    </row>
    <row r="88" spans="2:14" x14ac:dyDescent="0.2">
      <c r="B88" t="s">
        <v>598</v>
      </c>
      <c r="C88">
        <f>'6pf'!C480</f>
        <v>154</v>
      </c>
      <c r="D88" t="s">
        <v>584</v>
      </c>
      <c r="E88" t="s">
        <v>599</v>
      </c>
      <c r="F88">
        <f>'6pf'!C481+'6pf'!C482+'6pf'!C486+'6pf'!C489+'6pf'!C490</f>
        <v>154</v>
      </c>
      <c r="G88" s="1" t="str">
        <f>IF(C88&lt;=F88,"+","-")</f>
        <v>+</v>
      </c>
      <c r="I88" t="s">
        <v>598</v>
      </c>
      <c r="J88" s="72">
        <f>'6pf'!F480</f>
        <v>433.8</v>
      </c>
      <c r="K88" t="s">
        <v>584</v>
      </c>
      <c r="L88" t="s">
        <v>599</v>
      </c>
      <c r="M88" s="72">
        <f>'6pf'!F481+'6pf'!J482+'6pf'!F486+'6pf'!F489+'6pf'!F490</f>
        <v>3249.6</v>
      </c>
      <c r="N88" s="1" t="str">
        <f>IF(J88&lt;=M88,"+","-")</f>
        <v>+</v>
      </c>
    </row>
    <row r="89" spans="2:14" x14ac:dyDescent="0.2">
      <c r="B89" t="s">
        <v>600</v>
      </c>
      <c r="C89">
        <f>'6pf'!C482</f>
        <v>12</v>
      </c>
      <c r="D89" t="s">
        <v>446</v>
      </c>
      <c r="E89" t="s">
        <v>601</v>
      </c>
      <c r="F89">
        <f>SUM('6pf'!C483:C485)</f>
        <v>12</v>
      </c>
      <c r="G89" s="1" t="str">
        <f t="shared" ref="G89:G113" si="4">IF(C89=F89,"+","-")</f>
        <v>+</v>
      </c>
      <c r="I89" t="s">
        <v>600</v>
      </c>
      <c r="J89" s="72">
        <f>'6pf'!I482</f>
        <v>45.02</v>
      </c>
      <c r="K89" t="s">
        <v>446</v>
      </c>
      <c r="L89" t="s">
        <v>601</v>
      </c>
      <c r="M89" s="72">
        <f>SUM('6pf'!F483:F485)</f>
        <v>45.02</v>
      </c>
      <c r="N89" s="1" t="str">
        <f t="shared" ref="N89:N113" si="5">IF(J89=M89,"+","-")</f>
        <v>+</v>
      </c>
    </row>
    <row r="90" spans="2:14" x14ac:dyDescent="0.2">
      <c r="B90" t="s">
        <v>602</v>
      </c>
      <c r="C90">
        <f>'6pf'!C486</f>
        <v>76</v>
      </c>
      <c r="D90" t="s">
        <v>446</v>
      </c>
      <c r="E90" t="s">
        <v>603</v>
      </c>
      <c r="F90">
        <f>'6pf'!C487+'6pf'!C488</f>
        <v>76</v>
      </c>
      <c r="G90" s="1" t="str">
        <f t="shared" si="4"/>
        <v>+</v>
      </c>
      <c r="I90" t="s">
        <v>602</v>
      </c>
      <c r="J90" s="72">
        <f>'6pf'!F486</f>
        <v>196.1</v>
      </c>
      <c r="K90" t="s">
        <v>446</v>
      </c>
      <c r="L90" t="s">
        <v>603</v>
      </c>
      <c r="M90" s="72">
        <f>'6pf'!F487+'6pf'!F488</f>
        <v>196.1</v>
      </c>
      <c r="N90" s="1" t="str">
        <f t="shared" si="5"/>
        <v>+</v>
      </c>
    </row>
    <row r="91" spans="2:14" x14ac:dyDescent="0.2">
      <c r="B91" t="s">
        <v>604</v>
      </c>
      <c r="C91">
        <f>'6pf'!C492</f>
        <v>1718</v>
      </c>
      <c r="D91" t="s">
        <v>446</v>
      </c>
      <c r="E91" t="s">
        <v>605</v>
      </c>
      <c r="F91">
        <f>'6pf'!C493+'6pf'!C497</f>
        <v>1718</v>
      </c>
      <c r="G91" s="1" t="str">
        <f t="shared" si="4"/>
        <v>+</v>
      </c>
      <c r="I91" t="s">
        <v>604</v>
      </c>
      <c r="J91" s="72">
        <f>'6pf'!F492</f>
        <v>10191.1</v>
      </c>
      <c r="K91" t="s">
        <v>446</v>
      </c>
      <c r="L91" t="s">
        <v>605</v>
      </c>
      <c r="M91" s="72">
        <f>'6pf'!F493+'6pf'!F497</f>
        <v>10191.1</v>
      </c>
      <c r="N91" s="1" t="str">
        <f t="shared" si="5"/>
        <v>+</v>
      </c>
    </row>
    <row r="92" spans="2:14" x14ac:dyDescent="0.2">
      <c r="B92" t="s">
        <v>606</v>
      </c>
      <c r="C92">
        <f>'6pf'!C493</f>
        <v>1685</v>
      </c>
      <c r="D92" t="s">
        <v>446</v>
      </c>
      <c r="E92" t="s">
        <v>607</v>
      </c>
      <c r="F92">
        <f>SUM('6pf'!C494:C496)</f>
        <v>1685</v>
      </c>
      <c r="G92" s="1" t="str">
        <f t="shared" si="4"/>
        <v>+</v>
      </c>
      <c r="I92" t="s">
        <v>606</v>
      </c>
      <c r="J92" s="72">
        <f>'6pf'!F493</f>
        <v>10046.1</v>
      </c>
      <c r="K92" t="s">
        <v>446</v>
      </c>
      <c r="L92" t="s">
        <v>607</v>
      </c>
      <c r="M92" s="72">
        <f>SUM('6pf'!F494:F496)</f>
        <v>10046.1</v>
      </c>
      <c r="N92" s="1" t="str">
        <f t="shared" si="5"/>
        <v>+</v>
      </c>
    </row>
    <row r="93" spans="2:14" x14ac:dyDescent="0.2">
      <c r="B93" t="s">
        <v>608</v>
      </c>
      <c r="C93">
        <f>'6pf'!C497</f>
        <v>33</v>
      </c>
      <c r="D93" t="s">
        <v>446</v>
      </c>
      <c r="E93" t="s">
        <v>609</v>
      </c>
      <c r="F93">
        <f>SUM('6pf'!C498:C499)</f>
        <v>33</v>
      </c>
      <c r="G93" s="1" t="str">
        <f t="shared" si="4"/>
        <v>+</v>
      </c>
      <c r="I93" t="s">
        <v>608</v>
      </c>
      <c r="J93" s="72">
        <f>'6pf'!F497</f>
        <v>145</v>
      </c>
      <c r="K93" t="s">
        <v>446</v>
      </c>
      <c r="L93" t="s">
        <v>609</v>
      </c>
      <c r="M93" s="72">
        <f>SUM('6pf'!F498:F499)</f>
        <v>145</v>
      </c>
      <c r="N93" s="1" t="str">
        <f t="shared" si="5"/>
        <v>+</v>
      </c>
    </row>
    <row r="94" spans="2:14" x14ac:dyDescent="0.2">
      <c r="B94" t="s">
        <v>610</v>
      </c>
      <c r="C94">
        <f>'6pf'!C501</f>
        <v>18170</v>
      </c>
      <c r="D94" t="s">
        <v>446</v>
      </c>
      <c r="E94" t="s">
        <v>611</v>
      </c>
      <c r="F94">
        <f>SUM('6pf'!C502:C506)</f>
        <v>18170</v>
      </c>
      <c r="G94" s="1" t="str">
        <f t="shared" si="4"/>
        <v>+</v>
      </c>
      <c r="I94" t="s">
        <v>610</v>
      </c>
      <c r="J94" s="72">
        <f>'6pf'!F501</f>
        <v>63215</v>
      </c>
      <c r="K94" t="s">
        <v>446</v>
      </c>
      <c r="L94" t="s">
        <v>611</v>
      </c>
      <c r="M94" s="72">
        <f>SUM('6pf'!F502:F506)</f>
        <v>63215.000000000007</v>
      </c>
      <c r="N94" s="1" t="str">
        <f t="shared" si="5"/>
        <v>+</v>
      </c>
    </row>
    <row r="95" spans="2:14" x14ac:dyDescent="0.2">
      <c r="B95" t="s">
        <v>610</v>
      </c>
      <c r="C95">
        <f>'6pf'!C501</f>
        <v>18170</v>
      </c>
      <c r="D95" t="s">
        <v>446</v>
      </c>
      <c r="E95" t="s">
        <v>612</v>
      </c>
      <c r="F95">
        <f>SUM('6pf'!C507:C515)</f>
        <v>18170</v>
      </c>
      <c r="G95" s="1" t="str">
        <f t="shared" si="4"/>
        <v>+</v>
      </c>
      <c r="I95" t="s">
        <v>610</v>
      </c>
      <c r="J95" s="72">
        <f>'6pf'!F501</f>
        <v>63215</v>
      </c>
      <c r="K95" t="s">
        <v>446</v>
      </c>
      <c r="L95" t="s">
        <v>612</v>
      </c>
      <c r="M95" s="72">
        <f>SUM('6pf'!F507:F515)</f>
        <v>63215</v>
      </c>
      <c r="N95" s="1" t="str">
        <f t="shared" si="5"/>
        <v>+</v>
      </c>
    </row>
    <row r="96" spans="2:14" x14ac:dyDescent="0.2">
      <c r="B96" t="s">
        <v>613</v>
      </c>
      <c r="C96">
        <f>'6pf'!C524</f>
        <v>0</v>
      </c>
      <c r="D96" t="s">
        <v>446</v>
      </c>
      <c r="E96" t="s">
        <v>614</v>
      </c>
      <c r="F96">
        <f>SUM('6pf'!C525:C527)</f>
        <v>0</v>
      </c>
      <c r="G96" s="1" t="str">
        <f t="shared" si="4"/>
        <v>+</v>
      </c>
      <c r="I96" t="s">
        <v>613</v>
      </c>
      <c r="J96" s="72">
        <f>'6pf'!F524</f>
        <v>0</v>
      </c>
      <c r="K96" t="s">
        <v>446</v>
      </c>
      <c r="L96" t="s">
        <v>614</v>
      </c>
      <c r="M96" s="72">
        <f>SUM('6pf'!F525:F527)</f>
        <v>0</v>
      </c>
      <c r="N96" s="1" t="str">
        <f t="shared" si="5"/>
        <v>+</v>
      </c>
    </row>
    <row r="97" spans="2:14" x14ac:dyDescent="0.2">
      <c r="B97" t="s">
        <v>615</v>
      </c>
      <c r="C97">
        <f>'6pf'!C533</f>
        <v>626</v>
      </c>
      <c r="D97" t="s">
        <v>446</v>
      </c>
      <c r="E97" t="s">
        <v>616</v>
      </c>
      <c r="F97">
        <f>'6pf'!C534+'6pf'!C541</f>
        <v>626</v>
      </c>
      <c r="G97" s="1" t="str">
        <f t="shared" si="4"/>
        <v>+</v>
      </c>
      <c r="I97" t="s">
        <v>615</v>
      </c>
      <c r="J97" s="72">
        <f>'6pf'!F533</f>
        <v>3105.3</v>
      </c>
      <c r="K97" t="s">
        <v>446</v>
      </c>
      <c r="L97" t="s">
        <v>616</v>
      </c>
      <c r="M97" s="72">
        <f>'6pf'!F534+'6pf'!F541</f>
        <v>3105.3</v>
      </c>
      <c r="N97" s="1" t="str">
        <f t="shared" si="5"/>
        <v>+</v>
      </c>
    </row>
    <row r="98" spans="2:14" x14ac:dyDescent="0.2">
      <c r="B98" t="s">
        <v>617</v>
      </c>
      <c r="C98">
        <f>'6pf'!C534</f>
        <v>555</v>
      </c>
      <c r="D98" t="s">
        <v>446</v>
      </c>
      <c r="E98" t="s">
        <v>618</v>
      </c>
      <c r="F98">
        <f>'6pf'!C535+'6pf'!C537+'6pf'!C539</f>
        <v>555</v>
      </c>
      <c r="G98" s="1" t="str">
        <f t="shared" si="4"/>
        <v>+</v>
      </c>
      <c r="I98" t="s">
        <v>617</v>
      </c>
      <c r="J98" s="72">
        <f>'6pf'!F534</f>
        <v>2618.3000000000002</v>
      </c>
      <c r="K98" t="s">
        <v>446</v>
      </c>
      <c r="L98" t="s">
        <v>618</v>
      </c>
      <c r="M98" s="72">
        <f>'6pf'!F535+'6pf'!F537+'6pf'!F539</f>
        <v>2618.2999999999997</v>
      </c>
      <c r="N98" s="1" t="str">
        <f t="shared" si="5"/>
        <v>+</v>
      </c>
    </row>
    <row r="99" spans="2:14" x14ac:dyDescent="0.2">
      <c r="B99" t="s">
        <v>619</v>
      </c>
      <c r="C99">
        <f>'6pf'!C541</f>
        <v>71</v>
      </c>
      <c r="D99" t="s">
        <v>446</v>
      </c>
      <c r="E99" t="s">
        <v>620</v>
      </c>
      <c r="F99">
        <f>SUM('6pf'!C542:C544)</f>
        <v>71</v>
      </c>
      <c r="G99" s="1" t="str">
        <f t="shared" si="4"/>
        <v>+</v>
      </c>
      <c r="I99" t="s">
        <v>619</v>
      </c>
      <c r="J99" s="72">
        <f>'6pf'!F541</f>
        <v>487</v>
      </c>
      <c r="K99" t="s">
        <v>446</v>
      </c>
      <c r="L99" t="s">
        <v>620</v>
      </c>
      <c r="M99" s="72">
        <f>SUM('6pf'!F542:F544)</f>
        <v>487</v>
      </c>
      <c r="N99" s="1" t="str">
        <f t="shared" si="5"/>
        <v>+</v>
      </c>
    </row>
    <row r="100" spans="2:14" x14ac:dyDescent="0.2">
      <c r="B100" t="s">
        <v>621</v>
      </c>
      <c r="C100">
        <f>'6pf'!C545</f>
        <v>325</v>
      </c>
      <c r="D100" t="s">
        <v>446</v>
      </c>
      <c r="E100" t="s">
        <v>622</v>
      </c>
      <c r="F100">
        <f>'6pf'!C546+'6pf'!C550</f>
        <v>325</v>
      </c>
      <c r="G100" s="1" t="str">
        <f t="shared" si="4"/>
        <v>+</v>
      </c>
      <c r="I100" t="s">
        <v>621</v>
      </c>
      <c r="J100" s="72">
        <f>'6pf'!F545</f>
        <v>1665.1</v>
      </c>
      <c r="K100" t="s">
        <v>446</v>
      </c>
      <c r="L100" t="s">
        <v>622</v>
      </c>
      <c r="M100" s="72">
        <f>'6pf'!F546+'6pf'!F550</f>
        <v>1665.1</v>
      </c>
      <c r="N100" s="1" t="str">
        <f t="shared" si="5"/>
        <v>+</v>
      </c>
    </row>
    <row r="101" spans="2:14" x14ac:dyDescent="0.2">
      <c r="B101" t="s">
        <v>623</v>
      </c>
      <c r="C101">
        <f>'6pf'!C546</f>
        <v>266</v>
      </c>
      <c r="D101" t="s">
        <v>446</v>
      </c>
      <c r="E101" t="s">
        <v>624</v>
      </c>
      <c r="F101">
        <f>SUM('6pf'!C547:C549)</f>
        <v>266</v>
      </c>
      <c r="G101" s="1" t="str">
        <f t="shared" si="4"/>
        <v>+</v>
      </c>
      <c r="I101" t="s">
        <v>623</v>
      </c>
      <c r="J101" s="72">
        <f>'6pf'!F546</f>
        <v>1277.2</v>
      </c>
      <c r="K101" t="s">
        <v>446</v>
      </c>
      <c r="L101" t="s">
        <v>624</v>
      </c>
      <c r="M101" s="72">
        <f>SUM('6pf'!F547:F549)</f>
        <v>1277.2</v>
      </c>
      <c r="N101" s="1" t="str">
        <f t="shared" si="5"/>
        <v>+</v>
      </c>
    </row>
    <row r="102" spans="2:14" x14ac:dyDescent="0.2">
      <c r="B102" t="s">
        <v>625</v>
      </c>
      <c r="C102">
        <f>'6pf'!C550</f>
        <v>59</v>
      </c>
      <c r="D102" t="s">
        <v>446</v>
      </c>
      <c r="E102" t="s">
        <v>626</v>
      </c>
      <c r="F102">
        <f>SUM('6pf'!C551:C553)</f>
        <v>59</v>
      </c>
      <c r="G102" s="1" t="str">
        <f t="shared" si="4"/>
        <v>+</v>
      </c>
      <c r="I102" t="s">
        <v>625</v>
      </c>
      <c r="J102" s="72">
        <f>'6pf'!F550</f>
        <v>387.9</v>
      </c>
      <c r="K102" t="s">
        <v>446</v>
      </c>
      <c r="L102" t="s">
        <v>626</v>
      </c>
      <c r="M102" s="72">
        <f>SUM('6pf'!F551:F553)</f>
        <v>387.90000000000003</v>
      </c>
      <c r="N102" s="1" t="str">
        <f t="shared" si="5"/>
        <v>+</v>
      </c>
    </row>
    <row r="103" spans="2:14" x14ac:dyDescent="0.2">
      <c r="B103" t="s">
        <v>627</v>
      </c>
      <c r="C103">
        <f>'6pf'!C554</f>
        <v>572</v>
      </c>
      <c r="D103" t="s">
        <v>446</v>
      </c>
      <c r="E103" t="s">
        <v>628</v>
      </c>
      <c r="F103">
        <f>'6pf'!C555+'6pf'!C560</f>
        <v>572</v>
      </c>
      <c r="G103" s="1" t="str">
        <f t="shared" si="4"/>
        <v>+</v>
      </c>
      <c r="I103" t="s">
        <v>627</v>
      </c>
      <c r="J103" s="72">
        <f>'6pf'!F554</f>
        <v>1324.7</v>
      </c>
      <c r="K103" t="s">
        <v>446</v>
      </c>
      <c r="L103" t="s">
        <v>628</v>
      </c>
      <c r="M103" s="72">
        <f>'6pf'!F555+'6pf'!F560</f>
        <v>1324.7</v>
      </c>
      <c r="N103" s="1" t="str">
        <f t="shared" si="5"/>
        <v>+</v>
      </c>
    </row>
    <row r="104" spans="2:14" x14ac:dyDescent="0.2">
      <c r="B104" t="s">
        <v>629</v>
      </c>
      <c r="C104">
        <f>'6pf'!C555</f>
        <v>488</v>
      </c>
      <c r="D104" t="s">
        <v>446</v>
      </c>
      <c r="E104" t="s">
        <v>630</v>
      </c>
      <c r="F104">
        <f>SUM('6pf'!C556:C559)</f>
        <v>488</v>
      </c>
      <c r="G104" s="1" t="str">
        <f t="shared" si="4"/>
        <v>+</v>
      </c>
      <c r="I104" t="s">
        <v>629</v>
      </c>
      <c r="J104" s="72">
        <f>'6pf'!F555</f>
        <v>1027.5</v>
      </c>
      <c r="K104" t="s">
        <v>446</v>
      </c>
      <c r="L104" t="s">
        <v>630</v>
      </c>
      <c r="M104" s="72">
        <f>SUM('6pf'!F556:F559)</f>
        <v>1027.5</v>
      </c>
      <c r="N104" s="1" t="str">
        <f t="shared" si="5"/>
        <v>+</v>
      </c>
    </row>
    <row r="105" spans="2:14" x14ac:dyDescent="0.2">
      <c r="B105" t="s">
        <v>631</v>
      </c>
      <c r="C105">
        <f>'6pf'!C560</f>
        <v>84</v>
      </c>
      <c r="D105" t="s">
        <v>446</v>
      </c>
      <c r="E105" t="s">
        <v>632</v>
      </c>
      <c r="F105">
        <f>SUM('6pf'!C561:C563)</f>
        <v>84</v>
      </c>
      <c r="G105" s="1" t="str">
        <f t="shared" si="4"/>
        <v>+</v>
      </c>
      <c r="I105" t="s">
        <v>631</v>
      </c>
      <c r="J105" s="72">
        <f>'6pf'!F560</f>
        <v>297.2</v>
      </c>
      <c r="K105" t="s">
        <v>446</v>
      </c>
      <c r="L105" t="s">
        <v>632</v>
      </c>
      <c r="M105" s="72">
        <f>SUM('6pf'!F561:F563)</f>
        <v>297.2</v>
      </c>
      <c r="N105" s="1" t="str">
        <f t="shared" si="5"/>
        <v>+</v>
      </c>
    </row>
    <row r="106" spans="2:14" x14ac:dyDescent="0.2">
      <c r="B106" t="s">
        <v>633</v>
      </c>
      <c r="C106">
        <f>'6pf'!C564</f>
        <v>67</v>
      </c>
      <c r="D106" t="s">
        <v>446</v>
      </c>
      <c r="E106" t="s">
        <v>634</v>
      </c>
      <c r="F106">
        <f>'6pf'!C565+'6pf'!C568</f>
        <v>67</v>
      </c>
      <c r="G106" s="1" t="str">
        <f t="shared" si="4"/>
        <v>+</v>
      </c>
      <c r="I106" t="s">
        <v>633</v>
      </c>
      <c r="J106" s="72">
        <f>'6pf'!F564</f>
        <v>251.7</v>
      </c>
      <c r="K106" t="s">
        <v>446</v>
      </c>
      <c r="L106" t="s">
        <v>634</v>
      </c>
      <c r="M106" s="72">
        <f>'6pf'!F565+'6pf'!F568</f>
        <v>251.7</v>
      </c>
      <c r="N106" s="1" t="str">
        <f t="shared" si="5"/>
        <v>+</v>
      </c>
    </row>
    <row r="107" spans="2:14" x14ac:dyDescent="0.2">
      <c r="B107" t="s">
        <v>635</v>
      </c>
      <c r="C107">
        <f>'6pf'!C565</f>
        <v>44</v>
      </c>
      <c r="D107" t="s">
        <v>446</v>
      </c>
      <c r="E107" t="s">
        <v>636</v>
      </c>
      <c r="F107">
        <f>'6pf'!C566+'6pf'!C567</f>
        <v>44</v>
      </c>
      <c r="G107" s="1" t="str">
        <f t="shared" si="4"/>
        <v>+</v>
      </c>
      <c r="I107" t="s">
        <v>635</v>
      </c>
      <c r="J107" s="72">
        <f>'6pf'!F565</f>
        <v>175.5</v>
      </c>
      <c r="K107" t="s">
        <v>446</v>
      </c>
      <c r="L107" t="s">
        <v>636</v>
      </c>
      <c r="M107" s="72">
        <f>'6pf'!F566+'6pf'!F567</f>
        <v>175.5</v>
      </c>
      <c r="N107" s="1" t="str">
        <f t="shared" si="5"/>
        <v>+</v>
      </c>
    </row>
    <row r="108" spans="2:14" x14ac:dyDescent="0.2">
      <c r="B108" t="s">
        <v>637</v>
      </c>
      <c r="C108">
        <f>'6pf'!C568</f>
        <v>23</v>
      </c>
      <c r="D108" t="s">
        <v>446</v>
      </c>
      <c r="E108" t="s">
        <v>638</v>
      </c>
      <c r="F108">
        <f>'6pf'!C569+'6pf'!C570</f>
        <v>23</v>
      </c>
      <c r="G108" s="1" t="str">
        <f t="shared" si="4"/>
        <v>+</v>
      </c>
      <c r="I108" t="s">
        <v>637</v>
      </c>
      <c r="J108" s="72">
        <f>'6pf'!F568</f>
        <v>76.2</v>
      </c>
      <c r="K108" t="s">
        <v>446</v>
      </c>
      <c r="L108" t="s">
        <v>638</v>
      </c>
      <c r="M108" s="72">
        <f>'6pf'!F569+'6pf'!F570</f>
        <v>76.2</v>
      </c>
      <c r="N108" s="1" t="str">
        <f t="shared" si="5"/>
        <v>+</v>
      </c>
    </row>
    <row r="109" spans="2:14" x14ac:dyDescent="0.2">
      <c r="B109" t="s">
        <v>639</v>
      </c>
      <c r="C109">
        <f>'6pf'!C571</f>
        <v>55</v>
      </c>
      <c r="D109" t="s">
        <v>446</v>
      </c>
      <c r="E109" t="s">
        <v>640</v>
      </c>
      <c r="F109">
        <f>'6pf'!C572+'6pf'!C575</f>
        <v>55</v>
      </c>
      <c r="G109" s="1" t="str">
        <f t="shared" si="4"/>
        <v>+</v>
      </c>
      <c r="I109" t="s">
        <v>639</v>
      </c>
      <c r="J109" s="72">
        <f>'6pf'!F571</f>
        <v>264</v>
      </c>
      <c r="K109" t="s">
        <v>446</v>
      </c>
      <c r="L109" t="s">
        <v>640</v>
      </c>
      <c r="M109" s="72">
        <f>'6pf'!F572+'6pf'!F575</f>
        <v>264</v>
      </c>
      <c r="N109" s="1" t="str">
        <f t="shared" si="5"/>
        <v>+</v>
      </c>
    </row>
    <row r="110" spans="2:14" x14ac:dyDescent="0.2">
      <c r="B110" t="s">
        <v>641</v>
      </c>
      <c r="C110">
        <f>'6pf'!C572</f>
        <v>47</v>
      </c>
      <c r="D110" t="s">
        <v>446</v>
      </c>
      <c r="E110" t="s">
        <v>642</v>
      </c>
      <c r="F110">
        <f>'6pf'!C573+'6pf'!C574</f>
        <v>47</v>
      </c>
      <c r="G110" s="1" t="str">
        <f t="shared" si="4"/>
        <v>+</v>
      </c>
      <c r="I110" t="s">
        <v>641</v>
      </c>
      <c r="J110" s="72">
        <f>'6pf'!F572</f>
        <v>242.7</v>
      </c>
      <c r="K110" t="s">
        <v>446</v>
      </c>
      <c r="L110" t="s">
        <v>642</v>
      </c>
      <c r="M110" s="72">
        <f>'6pf'!F573+'6pf'!F574</f>
        <v>242.7</v>
      </c>
      <c r="N110" s="1" t="str">
        <f t="shared" si="5"/>
        <v>+</v>
      </c>
    </row>
    <row r="111" spans="2:14" x14ac:dyDescent="0.2">
      <c r="B111" t="s">
        <v>643</v>
      </c>
      <c r="C111">
        <f>'6pf'!C575</f>
        <v>8</v>
      </c>
      <c r="D111" t="s">
        <v>446</v>
      </c>
      <c r="E111" t="s">
        <v>644</v>
      </c>
      <c r="F111">
        <f>'6pf'!C576+'6pf'!C577</f>
        <v>8</v>
      </c>
      <c r="G111" s="1" t="str">
        <f t="shared" si="4"/>
        <v>+</v>
      </c>
      <c r="I111" t="s">
        <v>643</v>
      </c>
      <c r="J111" s="72">
        <f>'6pf'!F575</f>
        <v>21.3</v>
      </c>
      <c r="K111" t="s">
        <v>446</v>
      </c>
      <c r="L111" t="s">
        <v>644</v>
      </c>
      <c r="M111" s="72">
        <f>'6pf'!F576+'6pf'!F577</f>
        <v>21.3</v>
      </c>
      <c r="N111" s="1" t="str">
        <f t="shared" si="5"/>
        <v>+</v>
      </c>
    </row>
    <row r="112" spans="2:14" x14ac:dyDescent="0.2">
      <c r="B112" t="s">
        <v>645</v>
      </c>
      <c r="C112">
        <f>'6pf'!C578</f>
        <v>154</v>
      </c>
      <c r="D112" t="s">
        <v>446</v>
      </c>
      <c r="E112" t="s">
        <v>646</v>
      </c>
      <c r="F112">
        <f>'6pf'!C579+'6pf'!C580</f>
        <v>154</v>
      </c>
      <c r="G112" s="1" t="str">
        <f t="shared" si="4"/>
        <v>+</v>
      </c>
      <c r="I112" t="s">
        <v>645</v>
      </c>
      <c r="J112" s="72">
        <f>'6pf'!F578</f>
        <v>378.1</v>
      </c>
      <c r="K112" t="s">
        <v>446</v>
      </c>
      <c r="L112" t="s">
        <v>646</v>
      </c>
      <c r="M112" s="72">
        <f>'6pf'!F579+'6pf'!F580</f>
        <v>378.1</v>
      </c>
      <c r="N112" s="1" t="str">
        <f t="shared" si="5"/>
        <v>+</v>
      </c>
    </row>
    <row r="113" spans="2:14" x14ac:dyDescent="0.2">
      <c r="B113" t="s">
        <v>588</v>
      </c>
      <c r="C113">
        <f>'6pf'!C428</f>
        <v>2876</v>
      </c>
      <c r="D113" t="s">
        <v>446</v>
      </c>
      <c r="E113" t="s">
        <v>647</v>
      </c>
      <c r="F113">
        <f>'6pf'!C110+'6pf'!C135+'6pf'!C156+'6pf'!C181+'6pf'!C195+'6pf'!C225+'6pf'!C269+'6pf'!C278+'6pf'!C291+'6pf'!C300+'6pf'!C309+'6pf'!C319+'6pf'!C329+'6pf'!C338+'6pf'!C355+'6pf'!C371</f>
        <v>2876</v>
      </c>
      <c r="G113" s="1" t="str">
        <f t="shared" si="4"/>
        <v>+</v>
      </c>
      <c r="I113" t="s">
        <v>588</v>
      </c>
      <c r="J113" s="72">
        <f>'6pf'!F428</f>
        <v>14157.9</v>
      </c>
      <c r="K113" t="s">
        <v>446</v>
      </c>
      <c r="L113" t="s">
        <v>647</v>
      </c>
      <c r="M113" s="72">
        <f>'6pf'!F110+'6pf'!F135+'6pf'!F156+'6pf'!F181+'6pf'!F195+'6pf'!F225+'6pf'!F269+'6pf'!F278+'6pf'!F291+'6pf'!F300+'6pf'!F309+'6pf'!F319+'6pf'!F329+'6pf'!F338+'6pf'!F355+'6pf'!F371</f>
        <v>14157.899999999998</v>
      </c>
      <c r="N113" s="1" t="str">
        <f t="shared" si="5"/>
        <v>+</v>
      </c>
    </row>
    <row r="114" spans="2:14" x14ac:dyDescent="0.2">
      <c r="B114" t="s">
        <v>592</v>
      </c>
      <c r="C114">
        <f>'6pf'!C440</f>
        <v>12119</v>
      </c>
      <c r="D114" t="s">
        <v>584</v>
      </c>
      <c r="E114" t="s">
        <v>648</v>
      </c>
      <c r="F114">
        <f>'6pf'!C438+'6pf'!C428</f>
        <v>12119</v>
      </c>
      <c r="G114" s="1" t="str">
        <f>IF(C114&lt;=F114,"+","-")</f>
        <v>+</v>
      </c>
      <c r="I114" t="s">
        <v>592</v>
      </c>
      <c r="J114" s="72">
        <f>'6pf'!F440</f>
        <v>43805.3</v>
      </c>
      <c r="K114" t="s">
        <v>584</v>
      </c>
      <c r="L114" t="s">
        <v>648</v>
      </c>
      <c r="M114" s="72">
        <f>'6pf'!F438+'6pf'!F428</f>
        <v>44264.7</v>
      </c>
      <c r="N114" s="1" t="str">
        <f>IF(J114&lt;=M114,"+","-")</f>
        <v>+</v>
      </c>
    </row>
    <row r="115" spans="2:14" x14ac:dyDescent="0.2">
      <c r="B115" t="s">
        <v>649</v>
      </c>
      <c r="C115">
        <f>'6pf'!C529</f>
        <v>121510</v>
      </c>
      <c r="D115" t="s">
        <v>446</v>
      </c>
      <c r="E115" t="s">
        <v>650</v>
      </c>
      <c r="F115">
        <f>'6pf'!C114+'6pf'!C133+'6pf'!C139+'6pf'!C157+'6pf'!C182+'6pf'!C191+'6pf'!C203+'6pf'!C207+'6pf'!C208+'6pf'!C232+'6pf'!C268+'6pf'!C277+'6pf'!C290+'6pf'!C299+'6pf'!C308+'6pf'!C318+'6pf'!C328+'6pf'!C337+'6pf'!C359+'6pf'!C370+'6pf'!C428+'6pf'!C354-'6pf'!C371-'6pf'!C195</f>
        <v>121510</v>
      </c>
      <c r="G115" s="1" t="str">
        <f t="shared" ref="G115:G117" si="6">IF(C115=F115,"+","-")</f>
        <v>+</v>
      </c>
      <c r="I115" t="s">
        <v>649</v>
      </c>
      <c r="J115" s="72">
        <f>'6pf'!F529</f>
        <v>257039.6</v>
      </c>
      <c r="K115" t="s">
        <v>446</v>
      </c>
      <c r="L115" t="s">
        <v>650</v>
      </c>
      <c r="M115" s="72">
        <f>'6pf'!F114+'6pf'!F133+'6pf'!F139+'6pf'!F157+'6pf'!F182+'6pf'!F191+'6pf'!F203+'6pf'!F207+'6pf'!F208+'6pf'!F232+'6pf'!F268+'6pf'!F277+'6pf'!F290+'6pf'!F299+'6pf'!F308+'6pf'!F318+'6pf'!F328+'6pf'!F337+'6pf'!F359+'6pf'!F370+'6pf'!F428+'6pf'!F354-'6pf'!F371-'6pf'!F195</f>
        <v>257039.60000000003</v>
      </c>
      <c r="N115" s="1" t="str">
        <f t="shared" ref="N115:N117" si="7">IF(J115=M115,"+","-")</f>
        <v>+</v>
      </c>
    </row>
    <row r="116" spans="2:14" x14ac:dyDescent="0.2">
      <c r="B116" t="s">
        <v>651</v>
      </c>
      <c r="C116">
        <f>'6pf'!C47</f>
        <v>30878</v>
      </c>
      <c r="D116" t="s">
        <v>446</v>
      </c>
      <c r="E116" t="s">
        <v>652</v>
      </c>
      <c r="F116">
        <f>'6pf'!C36+'6pf'!C40+'6pf'!C41+'6pf'!C42+'6pf'!C43+'6pf'!C44+'6pf'!C45+'6pf'!C46</f>
        <v>30878</v>
      </c>
      <c r="G116" s="1" t="str">
        <f t="shared" si="6"/>
        <v>+</v>
      </c>
      <c r="I116" t="s">
        <v>651</v>
      </c>
      <c r="J116" s="72">
        <f>'6pf'!F47</f>
        <v>85321.7</v>
      </c>
      <c r="K116" t="s">
        <v>446</v>
      </c>
      <c r="L116" t="s">
        <v>652</v>
      </c>
      <c r="M116" s="72">
        <f>'6pf'!F36+'6pf'!F40+'6pf'!F41+'6pf'!F42+'6pf'!F43+'6pf'!F44+'6pf'!F45+'6pf'!F46</f>
        <v>85321.7</v>
      </c>
      <c r="N116" s="1" t="str">
        <f t="shared" si="7"/>
        <v>+</v>
      </c>
    </row>
    <row r="117" spans="2:14" x14ac:dyDescent="0.2">
      <c r="B117" t="s">
        <v>653</v>
      </c>
      <c r="C117">
        <f>'6pf'!C240</f>
        <v>712</v>
      </c>
      <c r="D117" t="s">
        <v>446</v>
      </c>
      <c r="E117" t="s">
        <v>654</v>
      </c>
      <c r="F117">
        <f>'6pf'!C227+'6pf'!C229+'6pf'!C231+'6pf'!C236+'6pf'!C234+'6pf'!C238</f>
        <v>712</v>
      </c>
      <c r="G117" s="1" t="str">
        <f t="shared" si="6"/>
        <v>+</v>
      </c>
      <c r="I117" t="s">
        <v>653</v>
      </c>
      <c r="J117" s="72">
        <f>'6pf'!F240</f>
        <v>1639</v>
      </c>
      <c r="K117" t="s">
        <v>446</v>
      </c>
      <c r="L117" t="s">
        <v>654</v>
      </c>
      <c r="M117" s="72">
        <f>'6pf'!F227+'6pf'!F229+'6pf'!F231+'6pf'!F236+'6pf'!F234+'6pf'!F238</f>
        <v>1638.9999999999998</v>
      </c>
      <c r="N117" s="1" t="str">
        <f t="shared" si="7"/>
        <v>+</v>
      </c>
    </row>
    <row r="118" spans="2:14" x14ac:dyDescent="0.2">
      <c r="B118" t="s">
        <v>655</v>
      </c>
      <c r="C118">
        <f>'6pf'!C441</f>
        <v>507</v>
      </c>
      <c r="D118" t="s">
        <v>584</v>
      </c>
      <c r="E118">
        <v>367</v>
      </c>
      <c r="F118">
        <f>'6pf'!C429</f>
        <v>507</v>
      </c>
      <c r="G118" s="1" t="str">
        <f t="shared" ref="G118:G121" si="8">IF(C118&lt;=F118,"+","-")</f>
        <v>+</v>
      </c>
      <c r="I118" t="s">
        <v>655</v>
      </c>
      <c r="J118" s="72">
        <f>'6pf'!F441</f>
        <v>3339.8</v>
      </c>
      <c r="K118" t="s">
        <v>584</v>
      </c>
      <c r="L118">
        <v>367</v>
      </c>
      <c r="M118" s="72">
        <f>'6pf'!F429</f>
        <v>3370</v>
      </c>
      <c r="N118" s="1" t="str">
        <f t="shared" ref="N118:N121" si="9">IF(J118&lt;=M118,"+","-")</f>
        <v>+</v>
      </c>
    </row>
    <row r="119" spans="2:14" x14ac:dyDescent="0.2">
      <c r="B119" t="s">
        <v>656</v>
      </c>
      <c r="C119">
        <f>'6pf'!C442</f>
        <v>1873</v>
      </c>
      <c r="D119" t="s">
        <v>584</v>
      </c>
      <c r="E119">
        <v>368</v>
      </c>
      <c r="F119">
        <f>'6pf'!C430</f>
        <v>1873</v>
      </c>
      <c r="G119" s="1" t="str">
        <f t="shared" si="8"/>
        <v>+</v>
      </c>
      <c r="I119" t="s">
        <v>656</v>
      </c>
      <c r="J119" s="72">
        <f>'6pf'!F442</f>
        <v>8635.7999999999993</v>
      </c>
      <c r="K119" t="s">
        <v>584</v>
      </c>
      <c r="L119">
        <v>368</v>
      </c>
      <c r="M119" s="72">
        <f>'6pf'!F430</f>
        <v>9037.1</v>
      </c>
      <c r="N119" s="1" t="str">
        <f t="shared" si="9"/>
        <v>+</v>
      </c>
    </row>
    <row r="120" spans="2:14" x14ac:dyDescent="0.2">
      <c r="B120" t="s">
        <v>657</v>
      </c>
      <c r="C120">
        <f>'6pf'!C443</f>
        <v>496</v>
      </c>
      <c r="D120" t="s">
        <v>584</v>
      </c>
      <c r="E120">
        <v>369</v>
      </c>
      <c r="F120">
        <f>'6pf'!C431</f>
        <v>496</v>
      </c>
      <c r="G120" s="1" t="str">
        <f t="shared" si="8"/>
        <v>+</v>
      </c>
      <c r="I120" t="s">
        <v>657</v>
      </c>
      <c r="J120" s="72">
        <f>'6pf'!F443</f>
        <v>1722.9</v>
      </c>
      <c r="K120" t="s">
        <v>584</v>
      </c>
      <c r="L120">
        <v>369</v>
      </c>
      <c r="M120" s="72">
        <f>'6pf'!F431</f>
        <v>1750.8</v>
      </c>
      <c r="N120" s="1" t="str">
        <f t="shared" si="9"/>
        <v>+</v>
      </c>
    </row>
    <row r="121" spans="2:14" x14ac:dyDescent="0.2">
      <c r="B121" t="s">
        <v>658</v>
      </c>
      <c r="C121">
        <f>'6pf'!C444</f>
        <v>9243</v>
      </c>
      <c r="D121" t="s">
        <v>584</v>
      </c>
      <c r="E121">
        <v>376</v>
      </c>
      <c r="F121">
        <f>'6pf'!C438</f>
        <v>9243</v>
      </c>
      <c r="G121" s="1" t="str">
        <f t="shared" si="8"/>
        <v>+</v>
      </c>
      <c r="I121" t="s">
        <v>658</v>
      </c>
      <c r="J121" s="72">
        <f>'6pf'!F444</f>
        <v>30106.799999999999</v>
      </c>
      <c r="K121" t="s">
        <v>584</v>
      </c>
      <c r="L121">
        <v>376</v>
      </c>
      <c r="M121" s="72">
        <f>'6pf'!F438</f>
        <v>30106.799999999999</v>
      </c>
      <c r="N121" s="1" t="str">
        <f t="shared" si="9"/>
        <v>+</v>
      </c>
    </row>
    <row r="122" spans="2:14" x14ac:dyDescent="0.2">
      <c r="B122" t="s">
        <v>559</v>
      </c>
      <c r="C122">
        <f>'6pf'!C358</f>
        <v>1400</v>
      </c>
      <c r="D122" t="s">
        <v>446</v>
      </c>
      <c r="E122" t="s">
        <v>659</v>
      </c>
      <c r="F122">
        <f>'6pf'!C534+'6pf'!C546+'6pf'!C555+'6pf'!C565+'6pf'!C572</f>
        <v>1400</v>
      </c>
      <c r="G122" s="1" t="str">
        <f t="shared" ref="G122:G129" si="10">IF(C122=F122,"+","-")</f>
        <v>+</v>
      </c>
      <c r="I122" t="s">
        <v>559</v>
      </c>
      <c r="J122" s="72">
        <f>'6pf'!F358</f>
        <v>5341.2</v>
      </c>
      <c r="K122" t="s">
        <v>446</v>
      </c>
      <c r="L122" t="s">
        <v>659</v>
      </c>
      <c r="M122" s="72">
        <f>'6pf'!F534+'6pf'!F546+'6pf'!F555+'6pf'!F565+'6pf'!F572</f>
        <v>5341.2</v>
      </c>
      <c r="N122" s="1" t="str">
        <f t="shared" ref="N122:N129" si="11">IF(J122=M122,"+","-")</f>
        <v>+</v>
      </c>
    </row>
    <row r="123" spans="2:14" x14ac:dyDescent="0.2">
      <c r="B123" t="s">
        <v>660</v>
      </c>
      <c r="C123">
        <f>'6pf'!C359+'6pf'!C370</f>
        <v>1309</v>
      </c>
      <c r="D123" t="s">
        <v>446</v>
      </c>
      <c r="E123" t="s">
        <v>661</v>
      </c>
      <c r="F123">
        <f>'6pf'!C534+'6pf'!C546+'6pf'!C555</f>
        <v>1309</v>
      </c>
      <c r="G123" s="1" t="str">
        <f t="shared" si="10"/>
        <v>+</v>
      </c>
      <c r="I123" t="s">
        <v>660</v>
      </c>
      <c r="J123" s="72">
        <f>'6pf'!F359+'6pf'!F370</f>
        <v>4923</v>
      </c>
      <c r="K123" t="s">
        <v>446</v>
      </c>
      <c r="L123" t="s">
        <v>661</v>
      </c>
      <c r="M123" s="72">
        <f>'6pf'!F534+'6pf'!F546+'6pf'!F555</f>
        <v>4923</v>
      </c>
      <c r="N123" s="1" t="str">
        <f t="shared" si="11"/>
        <v>+</v>
      </c>
    </row>
    <row r="124" spans="2:14" x14ac:dyDescent="0.2">
      <c r="B124" t="s">
        <v>662</v>
      </c>
      <c r="C124">
        <f>'6pf'!C361</f>
        <v>78</v>
      </c>
      <c r="D124" t="s">
        <v>446</v>
      </c>
      <c r="E124" t="s">
        <v>663</v>
      </c>
      <c r="F124">
        <f>'6pf'!C535+'6pf'!C547+'6pf'!C556</f>
        <v>78</v>
      </c>
      <c r="G124" s="1" t="str">
        <f t="shared" si="10"/>
        <v>+</v>
      </c>
      <c r="I124" t="s">
        <v>662</v>
      </c>
      <c r="J124" s="72">
        <f>'6pf'!F361</f>
        <v>388.2</v>
      </c>
      <c r="K124" t="s">
        <v>446</v>
      </c>
      <c r="L124" t="s">
        <v>663</v>
      </c>
      <c r="M124" s="72">
        <f>'6pf'!F535+'6pf'!F547+'6pf'!F556</f>
        <v>388.2</v>
      </c>
      <c r="N124" s="1" t="str">
        <f t="shared" si="11"/>
        <v>+</v>
      </c>
    </row>
    <row r="125" spans="2:14" x14ac:dyDescent="0.2">
      <c r="B125" t="s">
        <v>664</v>
      </c>
      <c r="C125">
        <f>'6pf'!C364</f>
        <v>1143</v>
      </c>
      <c r="D125" t="s">
        <v>446</v>
      </c>
      <c r="E125" t="s">
        <v>665</v>
      </c>
      <c r="F125">
        <f>'6pf'!C537+'6pf'!C548+'6pf'!C557</f>
        <v>1143</v>
      </c>
      <c r="G125" s="1" t="str">
        <f t="shared" si="10"/>
        <v>+</v>
      </c>
      <c r="I125" t="s">
        <v>664</v>
      </c>
      <c r="J125" s="72">
        <f>'6pf'!F364</f>
        <v>4223.6000000000004</v>
      </c>
      <c r="K125" t="s">
        <v>446</v>
      </c>
      <c r="L125" t="s">
        <v>665</v>
      </c>
      <c r="M125" s="72">
        <f>'6pf'!F537+'6pf'!F548+'6pf'!F557</f>
        <v>4223.5999999999995</v>
      </c>
      <c r="N125" s="1" t="str">
        <f t="shared" si="11"/>
        <v>+</v>
      </c>
    </row>
    <row r="126" spans="2:14" x14ac:dyDescent="0.2">
      <c r="B126" t="s">
        <v>666</v>
      </c>
      <c r="C126">
        <f>'6pf'!C367</f>
        <v>88</v>
      </c>
      <c r="D126" t="s">
        <v>446</v>
      </c>
      <c r="E126" t="s">
        <v>667</v>
      </c>
      <c r="F126">
        <f>'6pf'!C539+'6pf'!C549+'6pf'!C558</f>
        <v>88</v>
      </c>
      <c r="G126" t="str">
        <f t="shared" si="10"/>
        <v>+</v>
      </c>
      <c r="I126" t="s">
        <v>666</v>
      </c>
      <c r="J126" s="72">
        <f>'6pf'!F367</f>
        <v>311.2</v>
      </c>
      <c r="K126" t="s">
        <v>446</v>
      </c>
      <c r="L126" t="s">
        <v>667</v>
      </c>
      <c r="M126" s="72">
        <f>'6pf'!F539+'6pf'!F549+'6pf'!F558</f>
        <v>311.20000000000005</v>
      </c>
      <c r="N126" t="str">
        <f t="shared" si="11"/>
        <v>+</v>
      </c>
    </row>
    <row r="127" spans="2:14" x14ac:dyDescent="0.2">
      <c r="B127" t="s">
        <v>565</v>
      </c>
      <c r="C127">
        <f>'6pf'!C372</f>
        <v>91</v>
      </c>
      <c r="D127" t="s">
        <v>446</v>
      </c>
      <c r="E127" t="s">
        <v>668</v>
      </c>
      <c r="F127">
        <f>'6pf'!C565+'6pf'!C572</f>
        <v>91</v>
      </c>
      <c r="G127" t="str">
        <f t="shared" si="10"/>
        <v>+</v>
      </c>
      <c r="I127" t="s">
        <v>565</v>
      </c>
      <c r="J127" s="72">
        <f>'6pf'!F372</f>
        <v>418.2</v>
      </c>
      <c r="K127" t="s">
        <v>446</v>
      </c>
      <c r="L127" t="s">
        <v>668</v>
      </c>
      <c r="M127" s="72">
        <f>'6pf'!F565+'6pf'!F572</f>
        <v>418.2</v>
      </c>
      <c r="N127" t="str">
        <f t="shared" si="11"/>
        <v>+</v>
      </c>
    </row>
    <row r="128" spans="2:14" x14ac:dyDescent="0.2">
      <c r="B128" t="s">
        <v>669</v>
      </c>
      <c r="C128">
        <f>'6pf'!C373</f>
        <v>89</v>
      </c>
      <c r="D128" t="s">
        <v>446</v>
      </c>
      <c r="E128" t="s">
        <v>670</v>
      </c>
      <c r="F128">
        <f>'6pf'!C566+'6pf'!C573</f>
        <v>89</v>
      </c>
      <c r="G128" t="str">
        <f t="shared" si="10"/>
        <v>+</v>
      </c>
      <c r="I128" t="s">
        <v>669</v>
      </c>
      <c r="J128" s="72">
        <f>'6pf'!F373</f>
        <v>412</v>
      </c>
      <c r="K128" t="s">
        <v>446</v>
      </c>
      <c r="L128" t="s">
        <v>670</v>
      </c>
      <c r="M128" s="72">
        <f>'6pf'!F566+'6pf'!F573</f>
        <v>412</v>
      </c>
      <c r="N128" t="str">
        <f t="shared" si="11"/>
        <v>+</v>
      </c>
    </row>
    <row r="129" spans="1:14" x14ac:dyDescent="0.2">
      <c r="B129" t="s">
        <v>671</v>
      </c>
      <c r="C129">
        <f>'6pf'!C374+'6pf'!C375</f>
        <v>2</v>
      </c>
      <c r="D129" t="s">
        <v>446</v>
      </c>
      <c r="E129" t="s">
        <v>672</v>
      </c>
      <c r="F129">
        <f>'6pf'!C567+'6pf'!C574</f>
        <v>2</v>
      </c>
      <c r="G129" t="str">
        <f t="shared" si="10"/>
        <v>+</v>
      </c>
      <c r="I129" t="s">
        <v>671</v>
      </c>
      <c r="J129" s="72">
        <f>'6pf'!F374+'6pf'!F375</f>
        <v>6.2</v>
      </c>
      <c r="K129" t="s">
        <v>446</v>
      </c>
      <c r="L129" t="s">
        <v>672</v>
      </c>
      <c r="M129" s="72">
        <f>'6pf'!F567+'6pf'!F574</f>
        <v>6.2</v>
      </c>
      <c r="N129" t="str">
        <f t="shared" si="11"/>
        <v>+</v>
      </c>
    </row>
    <row r="134" spans="1:14" x14ac:dyDescent="0.2">
      <c r="B134" s="76" t="s">
        <v>673</v>
      </c>
      <c r="C134" s="76"/>
    </row>
    <row r="135" spans="1:14" x14ac:dyDescent="0.2">
      <c r="A135" s="77"/>
      <c r="D135" t="s">
        <v>443</v>
      </c>
      <c r="G135" t="s">
        <v>444</v>
      </c>
    </row>
    <row r="136" spans="1:14" x14ac:dyDescent="0.2">
      <c r="A136" s="77"/>
      <c r="B136" t="s">
        <v>674</v>
      </c>
      <c r="C136" s="72">
        <f>'6pf'!D26</f>
        <v>440.1</v>
      </c>
      <c r="D136" t="s">
        <v>675</v>
      </c>
      <c r="E136" t="s">
        <v>676</v>
      </c>
      <c r="F136" s="72">
        <f>'6pf'!E26</f>
        <v>391.6</v>
      </c>
      <c r="G136" t="str">
        <f t="shared" ref="G136:G145" si="12">IF(C136&gt;=F136,"+","-")</f>
        <v>+</v>
      </c>
    </row>
    <row r="137" spans="1:14" x14ac:dyDescent="0.2">
      <c r="A137" s="77"/>
      <c r="B137" t="s">
        <v>677</v>
      </c>
      <c r="C137" s="72">
        <f>'6pf'!F26</f>
        <v>448.7</v>
      </c>
      <c r="D137" t="s">
        <v>675</v>
      </c>
      <c r="E137" t="s">
        <v>674</v>
      </c>
      <c r="F137" s="72">
        <f>'6pf'!D26</f>
        <v>440.1</v>
      </c>
      <c r="G137" t="str">
        <f t="shared" si="12"/>
        <v>+</v>
      </c>
    </row>
    <row r="138" spans="1:14" x14ac:dyDescent="0.2">
      <c r="A138" s="77"/>
      <c r="B138" t="s">
        <v>678</v>
      </c>
      <c r="C138" s="72">
        <f>'6pf'!G26</f>
        <v>448.7</v>
      </c>
      <c r="D138" t="s">
        <v>675</v>
      </c>
      <c r="E138" t="s">
        <v>677</v>
      </c>
      <c r="F138" s="72">
        <f>'6pf'!F26</f>
        <v>448.7</v>
      </c>
      <c r="G138" t="str">
        <f t="shared" si="12"/>
        <v>+</v>
      </c>
    </row>
    <row r="139" spans="1:14" x14ac:dyDescent="0.2">
      <c r="A139" s="77"/>
      <c r="B139" t="s">
        <v>679</v>
      </c>
      <c r="C139" s="72">
        <f>'6pf'!H26</f>
        <v>454.6</v>
      </c>
      <c r="D139" t="s">
        <v>675</v>
      </c>
      <c r="E139" t="s">
        <v>678</v>
      </c>
      <c r="F139" s="72">
        <f>'6pf'!G26</f>
        <v>448.7</v>
      </c>
      <c r="G139" t="str">
        <f t="shared" si="12"/>
        <v>+</v>
      </c>
    </row>
    <row r="140" spans="1:14" x14ac:dyDescent="0.2">
      <c r="A140" s="77"/>
      <c r="B140" t="s">
        <v>680</v>
      </c>
      <c r="C140" s="72">
        <f>'6pf'!F26</f>
        <v>448.7</v>
      </c>
      <c r="D140" t="s">
        <v>675</v>
      </c>
      <c r="E140" t="s">
        <v>679</v>
      </c>
      <c r="F140" s="72">
        <f>'6pf'!H26</f>
        <v>454.6</v>
      </c>
      <c r="G140" t="str">
        <f t="shared" si="12"/>
        <v>-</v>
      </c>
    </row>
    <row r="141" spans="1:14" x14ac:dyDescent="0.2">
      <c r="A141" s="77"/>
      <c r="B141" t="s">
        <v>681</v>
      </c>
      <c r="C141" s="72">
        <f>'6pf'!J26</f>
        <v>2245.41</v>
      </c>
      <c r="D141" t="s">
        <v>675</v>
      </c>
      <c r="E141" t="s">
        <v>682</v>
      </c>
      <c r="F141" s="72">
        <f>'6pf'!K26</f>
        <v>1997.96</v>
      </c>
      <c r="G141" t="str">
        <f t="shared" si="12"/>
        <v>+</v>
      </c>
    </row>
    <row r="142" spans="1:14" x14ac:dyDescent="0.2">
      <c r="A142" s="77"/>
      <c r="B142" t="s">
        <v>683</v>
      </c>
      <c r="C142" s="72">
        <f>'6pf'!L26</f>
        <v>2289.29</v>
      </c>
      <c r="D142" t="s">
        <v>675</v>
      </c>
      <c r="E142" t="s">
        <v>681</v>
      </c>
      <c r="F142" s="72">
        <f>'6pf'!J26</f>
        <v>2245.41</v>
      </c>
      <c r="G142" t="str">
        <f t="shared" si="12"/>
        <v>+</v>
      </c>
    </row>
    <row r="143" spans="1:14" x14ac:dyDescent="0.2">
      <c r="A143" s="77"/>
      <c r="B143" t="s">
        <v>684</v>
      </c>
      <c r="C143" s="72">
        <f>'6pf'!M26</f>
        <v>2289.29</v>
      </c>
      <c r="D143" t="s">
        <v>675</v>
      </c>
      <c r="E143" t="s">
        <v>683</v>
      </c>
      <c r="F143" s="72">
        <f>'6pf'!L26</f>
        <v>2289.29</v>
      </c>
      <c r="G143" t="str">
        <f t="shared" si="12"/>
        <v>+</v>
      </c>
    </row>
    <row r="144" spans="1:14" x14ac:dyDescent="0.2">
      <c r="A144" s="77"/>
      <c r="B144" t="s">
        <v>685</v>
      </c>
      <c r="C144" s="72">
        <f>'6pf'!N26</f>
        <v>2319.39</v>
      </c>
      <c r="D144" t="s">
        <v>675</v>
      </c>
      <c r="E144" t="s">
        <v>684</v>
      </c>
      <c r="F144" s="72">
        <f>'6pf'!M26</f>
        <v>2289.29</v>
      </c>
      <c r="G144" t="str">
        <f t="shared" si="12"/>
        <v>+</v>
      </c>
    </row>
    <row r="145" spans="2:7" x14ac:dyDescent="0.2">
      <c r="B145" t="s">
        <v>686</v>
      </c>
      <c r="C145" s="72">
        <f>'6pf'!O26</f>
        <v>2365.8200000000002</v>
      </c>
      <c r="D145" t="s">
        <v>675</v>
      </c>
      <c r="E145" t="s">
        <v>685</v>
      </c>
      <c r="F145" s="72">
        <f>'6pf'!N26</f>
        <v>2319.39</v>
      </c>
      <c r="G145" t="str">
        <f t="shared" si="12"/>
        <v>+</v>
      </c>
    </row>
  </sheetData>
  <sheetProtection selectLockedCells="1" selectUnlockedCells="1"/>
  <conditionalFormatting sqref="G3:G125 N4:N125">
    <cfRule type="cellIs" dxfId="5" priority="1" stopIfTrue="1" operator="equal">
      <formula>"+"</formula>
    </cfRule>
    <cfRule type="cellIs" dxfId="4" priority="2" stopIfTrue="1" operator="equal">
      <formula>"-"</formula>
    </cfRule>
  </conditionalFormatting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"/>
  <sheetViews>
    <sheetView topLeftCell="I1" zoomScale="170" zoomScaleNormal="170" workbookViewId="0">
      <selection activeCell="J115" sqref="J115"/>
    </sheetView>
  </sheetViews>
  <sheetFormatPr defaultColWidth="9" defaultRowHeight="12.75" x14ac:dyDescent="0.2"/>
  <cols>
    <col min="1" max="4" width="9" customWidth="1"/>
    <col min="5" max="5" width="70.83203125" customWidth="1"/>
    <col min="6" max="6" width="11.5" customWidth="1"/>
    <col min="7" max="7" width="10" customWidth="1"/>
    <col min="8" max="8" width="8.1640625" customWidth="1"/>
    <col min="9" max="9" width="9" customWidth="1"/>
    <col min="10" max="10" width="11.33203125" customWidth="1"/>
    <col min="11" max="11" width="8.5" customWidth="1"/>
    <col min="12" max="12" width="63.5" customWidth="1"/>
    <col min="13" max="13" width="18.6640625" customWidth="1"/>
  </cols>
  <sheetData>
    <row r="1" spans="2:14" x14ac:dyDescent="0.2">
      <c r="B1" t="s">
        <v>439</v>
      </c>
      <c r="I1" t="s">
        <v>439</v>
      </c>
    </row>
    <row r="2" spans="2:14" x14ac:dyDescent="0.2">
      <c r="B2" t="s">
        <v>440</v>
      </c>
      <c r="I2" t="s">
        <v>441</v>
      </c>
      <c r="J2" t="s">
        <v>690</v>
      </c>
    </row>
    <row r="3" spans="2:14" x14ac:dyDescent="0.2">
      <c r="D3" t="s">
        <v>443</v>
      </c>
      <c r="G3" s="1" t="s">
        <v>444</v>
      </c>
      <c r="K3" t="s">
        <v>443</v>
      </c>
      <c r="N3" t="s">
        <v>444</v>
      </c>
    </row>
    <row r="4" spans="2:14" x14ac:dyDescent="0.2">
      <c r="B4" t="s">
        <v>445</v>
      </c>
      <c r="C4">
        <f>'6pf'!C6</f>
        <v>571913</v>
      </c>
      <c r="D4" t="s">
        <v>446</v>
      </c>
      <c r="E4" t="s">
        <v>447</v>
      </c>
      <c r="F4">
        <f>'6pf'!C11+'6pf'!C190+'6pf'!C220+'6pf'!C262+'6pf'!C272+'6pf'!C281+'6pf'!C283+'6pf'!C285+'6pf'!C294+'6pf'!C303+'6pf'!C313+'6pf'!C322+'6pf'!C332+'6pf'!C341+'6pf'!C346+'6pf'!C348+'6pf'!C358</f>
        <v>571913</v>
      </c>
      <c r="G4" s="1" t="str">
        <f t="shared" ref="G4:G80" si="0">IF(C4=F4,"+","-")</f>
        <v>+</v>
      </c>
      <c r="I4" t="s">
        <v>445</v>
      </c>
      <c r="J4" s="72">
        <f>'6pf'!E6</f>
        <v>990191.4</v>
      </c>
      <c r="K4" t="s">
        <v>446</v>
      </c>
      <c r="L4" t="s">
        <v>447</v>
      </c>
      <c r="M4" s="72">
        <f>'6pf'!E11+'6pf'!E190+'6pf'!E220+'6pf'!E262+'6pf'!E272+'6pf'!E281+'6pf'!E283+'6pf'!E285+'6pf'!E294+'6pf'!E303+'6pf'!E313+'6pf'!E322+'6pf'!E332+'6pf'!E341+'6pf'!E346+'6pf'!E348+'6pf'!E358</f>
        <v>990191.4</v>
      </c>
      <c r="N4" s="1" t="str">
        <f t="shared" ref="N4:N80" si="1">IF(J4=M4,"+","-")</f>
        <v>+</v>
      </c>
    </row>
    <row r="5" spans="2:14" x14ac:dyDescent="0.2">
      <c r="B5" t="s">
        <v>448</v>
      </c>
      <c r="C5">
        <f>'6pf'!C9</f>
        <v>220445</v>
      </c>
      <c r="D5" t="s">
        <v>446</v>
      </c>
      <c r="E5" s="73" t="s">
        <v>449</v>
      </c>
      <c r="F5">
        <f>'6pf'!C70+'6pf'!C131+'6pf'!C151+'6pf'!C174+'6pf'!C196+'6pf'!C201+'6pf'!C218+'6pf'!C242+'6pf'!C258+'6pf'!C377</f>
        <v>220445</v>
      </c>
      <c r="G5" s="1" t="str">
        <f t="shared" si="0"/>
        <v>+</v>
      </c>
      <c r="I5" t="s">
        <v>448</v>
      </c>
      <c r="J5" s="72">
        <f>'6pf'!E9</f>
        <v>276919.7</v>
      </c>
      <c r="K5" t="s">
        <v>446</v>
      </c>
      <c r="L5" s="73" t="s">
        <v>449</v>
      </c>
      <c r="M5" s="72">
        <f>'6pf'!E70+'6pf'!E131+'6pf'!E151+'6pf'!E174+'6pf'!E196+'6pf'!E201+'6pf'!E218+'6pf'!E242+'6pf'!E258+'6pf'!E377</f>
        <v>276919.69999999995</v>
      </c>
      <c r="N5" s="1" t="str">
        <f t="shared" si="1"/>
        <v>+</v>
      </c>
    </row>
    <row r="6" spans="2:14" ht="12" customHeight="1" x14ac:dyDescent="0.2">
      <c r="B6" t="s">
        <v>450</v>
      </c>
      <c r="C6">
        <f>'6pf'!C11</f>
        <v>556489</v>
      </c>
      <c r="D6" t="s">
        <v>446</v>
      </c>
      <c r="E6" s="74" t="s">
        <v>451</v>
      </c>
      <c r="F6">
        <f>'6pf'!C12+'6pf'!C118+'6pf'!C144+'6pf'!C158</f>
        <v>556489</v>
      </c>
      <c r="G6" s="1" t="str">
        <f t="shared" si="0"/>
        <v>+</v>
      </c>
      <c r="I6" t="s">
        <v>450</v>
      </c>
      <c r="J6" s="72">
        <f>'6pf'!E11</f>
        <v>950355.1</v>
      </c>
      <c r="K6" t="s">
        <v>446</v>
      </c>
      <c r="L6" s="74" t="s">
        <v>451</v>
      </c>
      <c r="M6" s="72">
        <f>'6pf'!E12+'6pf'!E118+'6pf'!E144+'6pf'!E158</f>
        <v>950355.10000000009</v>
      </c>
      <c r="N6" s="1" t="str">
        <f t="shared" si="1"/>
        <v>+</v>
      </c>
    </row>
    <row r="7" spans="2:14" ht="12" customHeight="1" x14ac:dyDescent="0.2">
      <c r="B7" t="s">
        <v>452</v>
      </c>
      <c r="C7">
        <f>'6pf'!C12</f>
        <v>442729</v>
      </c>
      <c r="D7" t="s">
        <v>446</v>
      </c>
      <c r="E7" s="73" t="s">
        <v>453</v>
      </c>
      <c r="F7">
        <f>SUM('6pf'!C13:C18)</f>
        <v>442729</v>
      </c>
      <c r="G7" s="1" t="str">
        <f t="shared" si="0"/>
        <v>+</v>
      </c>
      <c r="I7" t="s">
        <v>452</v>
      </c>
      <c r="J7" s="72">
        <f>'6pf'!E12</f>
        <v>818850.8</v>
      </c>
      <c r="K7" t="s">
        <v>446</v>
      </c>
      <c r="L7" s="73" t="s">
        <v>453</v>
      </c>
      <c r="M7" s="72">
        <f>SUM('6pf'!E13:E18)</f>
        <v>818850.79999999993</v>
      </c>
      <c r="N7" s="1" t="str">
        <f t="shared" si="1"/>
        <v>+</v>
      </c>
    </row>
    <row r="8" spans="2:14" ht="12" customHeight="1" x14ac:dyDescent="0.2">
      <c r="B8" t="s">
        <v>452</v>
      </c>
      <c r="C8">
        <f>'6pf'!C12</f>
        <v>442729</v>
      </c>
      <c r="D8" t="s">
        <v>446</v>
      </c>
      <c r="E8" t="s">
        <v>454</v>
      </c>
      <c r="F8">
        <f>SUM('6pf'!C71:C80)</f>
        <v>442729</v>
      </c>
      <c r="G8" s="1" t="str">
        <f t="shared" si="0"/>
        <v>+</v>
      </c>
      <c r="I8" t="s">
        <v>452</v>
      </c>
      <c r="J8" s="72">
        <f>'6pf'!E12</f>
        <v>818850.8</v>
      </c>
      <c r="K8" t="s">
        <v>446</v>
      </c>
      <c r="L8" t="s">
        <v>454</v>
      </c>
      <c r="M8" s="72">
        <f>SUM('6pf'!E71:E80)</f>
        <v>818850.79999999981</v>
      </c>
      <c r="N8" s="1" t="str">
        <f t="shared" si="1"/>
        <v>+</v>
      </c>
    </row>
    <row r="9" spans="2:14" x14ac:dyDescent="0.2">
      <c r="B9" t="s">
        <v>455</v>
      </c>
      <c r="C9">
        <f>'6pf'!C24</f>
        <v>51797</v>
      </c>
      <c r="D9" t="s">
        <v>446</v>
      </c>
      <c r="E9" t="s">
        <v>456</v>
      </c>
      <c r="F9">
        <f>'6pf'!C25+'6pf'!C32+'6pf'!C36+'6pf'!C40+'6pf'!C41+'6pf'!C42+'6pf'!C43+'6pf'!C44+'6pf'!C45+'6pf'!C46+'6pf'!C50+'6pf'!C57+'6pf'!C61+'6pf'!C64+'6pf'!C67</f>
        <v>51797</v>
      </c>
      <c r="G9" s="1" t="str">
        <f t="shared" si="0"/>
        <v>+</v>
      </c>
      <c r="I9" t="s">
        <v>455</v>
      </c>
      <c r="J9" s="72">
        <f>'6pf'!E24</f>
        <v>125670.39999999999</v>
      </c>
      <c r="K9" t="s">
        <v>446</v>
      </c>
      <c r="L9" t="s">
        <v>456</v>
      </c>
      <c r="M9" s="72">
        <f>'6pf'!E25+'6pf'!E32+'6pf'!E36+'6pf'!E40+'6pf'!E41+'6pf'!E42+'6pf'!E43+'6pf'!E44+'6pf'!E45+'6pf'!E46+'6pf'!E50+'6pf'!E57+'6pf'!E61+'6pf'!E64+'6pf'!E67</f>
        <v>125670.40000000004</v>
      </c>
      <c r="N9" s="1" t="str">
        <f t="shared" si="1"/>
        <v>+</v>
      </c>
    </row>
    <row r="10" spans="2:14" x14ac:dyDescent="0.2">
      <c r="B10" t="s">
        <v>457</v>
      </c>
      <c r="C10">
        <f>'6pf'!C81</f>
        <v>428511</v>
      </c>
      <c r="D10" t="s">
        <v>446</v>
      </c>
      <c r="E10" t="s">
        <v>458</v>
      </c>
      <c r="F10">
        <f>SUM('6pf'!C82:C97)</f>
        <v>428511</v>
      </c>
      <c r="G10" s="1" t="str">
        <f t="shared" si="0"/>
        <v>+</v>
      </c>
      <c r="I10" t="s">
        <v>457</v>
      </c>
      <c r="J10" s="72">
        <f>'6pf'!E81</f>
        <v>798798.3</v>
      </c>
      <c r="K10" t="s">
        <v>446</v>
      </c>
      <c r="L10" t="s">
        <v>458</v>
      </c>
      <c r="M10" s="72">
        <f>SUM('6pf'!E82:E97)</f>
        <v>798798.29999999993</v>
      </c>
      <c r="N10" s="1" t="str">
        <f t="shared" si="1"/>
        <v>+</v>
      </c>
    </row>
    <row r="11" spans="2:14" x14ac:dyDescent="0.2">
      <c r="B11" t="s">
        <v>459</v>
      </c>
      <c r="C11">
        <f>'6pf'!C98</f>
        <v>0</v>
      </c>
      <c r="D11" t="s">
        <v>446</v>
      </c>
      <c r="E11" t="s">
        <v>459</v>
      </c>
      <c r="F11">
        <f>'6pf'!C98</f>
        <v>0</v>
      </c>
      <c r="G11" s="1" t="str">
        <f t="shared" si="0"/>
        <v>+</v>
      </c>
      <c r="I11" t="s">
        <v>459</v>
      </c>
      <c r="J11" s="72">
        <f>'6pf'!E98</f>
        <v>0</v>
      </c>
      <c r="K11" t="s">
        <v>446</v>
      </c>
      <c r="L11" t="s">
        <v>459</v>
      </c>
      <c r="M11" s="72">
        <f>'6pf'!E98</f>
        <v>0</v>
      </c>
      <c r="N11" s="1" t="str">
        <f t="shared" si="1"/>
        <v>+</v>
      </c>
    </row>
    <row r="12" spans="2:14" x14ac:dyDescent="0.2">
      <c r="B12" t="s">
        <v>460</v>
      </c>
      <c r="C12">
        <f>'6pf'!C105</f>
        <v>82</v>
      </c>
      <c r="D12" t="s">
        <v>446</v>
      </c>
      <c r="E12" t="s">
        <v>461</v>
      </c>
      <c r="F12">
        <f>'6pf'!C106+'6pf'!C107+'6pf'!C108+'6pf'!C109</f>
        <v>82</v>
      </c>
      <c r="G12" s="1" t="str">
        <f t="shared" si="0"/>
        <v>+</v>
      </c>
      <c r="I12" t="s">
        <v>460</v>
      </c>
      <c r="J12" s="72">
        <f>'6pf'!E105</f>
        <v>390.7</v>
      </c>
      <c r="K12" t="s">
        <v>446</v>
      </c>
      <c r="L12" t="s">
        <v>461</v>
      </c>
      <c r="M12" s="72">
        <f>'6pf'!E106+'6pf'!E107+'6pf'!E108+'6pf'!E109</f>
        <v>390.70000000000005</v>
      </c>
      <c r="N12" s="1" t="str">
        <f t="shared" si="1"/>
        <v>+</v>
      </c>
    </row>
    <row r="13" spans="2:14" x14ac:dyDescent="0.2">
      <c r="B13" t="s">
        <v>462</v>
      </c>
      <c r="C13">
        <f>'6pf'!C110</f>
        <v>487</v>
      </c>
      <c r="D13" t="s">
        <v>446</v>
      </c>
      <c r="E13" t="s">
        <v>463</v>
      </c>
      <c r="F13">
        <f>'6pf'!C111+'6pf'!C112+'6pf'!C113</f>
        <v>487</v>
      </c>
      <c r="G13" s="1" t="str">
        <f t="shared" si="0"/>
        <v>+</v>
      </c>
      <c r="I13" t="s">
        <v>462</v>
      </c>
      <c r="J13" s="72">
        <f>'6pf'!E110</f>
        <v>1537.8</v>
      </c>
      <c r="K13" t="s">
        <v>446</v>
      </c>
      <c r="L13" t="s">
        <v>463</v>
      </c>
      <c r="M13" s="72">
        <f>'6pf'!E111+'6pf'!E112+'6pf'!E113</f>
        <v>1537.8</v>
      </c>
      <c r="N13" s="1" t="str">
        <f t="shared" si="1"/>
        <v>+</v>
      </c>
    </row>
    <row r="14" spans="2:14" x14ac:dyDescent="0.2">
      <c r="B14" t="s">
        <v>464</v>
      </c>
      <c r="C14">
        <f>'6pf'!C114</f>
        <v>30790</v>
      </c>
      <c r="D14" t="s">
        <v>446</v>
      </c>
      <c r="E14" t="s">
        <v>465</v>
      </c>
      <c r="F14">
        <f>'6pf'!C115+'6pf'!C116+'6pf'!C117</f>
        <v>30790</v>
      </c>
      <c r="G14" s="1" t="str">
        <f t="shared" si="0"/>
        <v>+</v>
      </c>
      <c r="I14" t="s">
        <v>464</v>
      </c>
      <c r="J14" s="72">
        <f>'6pf'!E114</f>
        <v>68349.399999999994</v>
      </c>
      <c r="K14" t="s">
        <v>446</v>
      </c>
      <c r="L14" t="s">
        <v>465</v>
      </c>
      <c r="M14" s="72">
        <f>'6pf'!E115+'6pf'!E116+'6pf'!E117</f>
        <v>68349.399999999994</v>
      </c>
      <c r="N14" s="1" t="str">
        <f t="shared" si="1"/>
        <v>+</v>
      </c>
    </row>
    <row r="15" spans="2:14" x14ac:dyDescent="0.2">
      <c r="B15" t="s">
        <v>466</v>
      </c>
      <c r="C15">
        <f>'6pf'!C118</f>
        <v>75386</v>
      </c>
      <c r="D15" t="s">
        <v>446</v>
      </c>
      <c r="E15" t="s">
        <v>467</v>
      </c>
      <c r="F15">
        <f>'6pf'!C119+'6pf'!C120+'6pf'!C121</f>
        <v>75386</v>
      </c>
      <c r="G15" s="1" t="str">
        <f t="shared" si="0"/>
        <v>+</v>
      </c>
      <c r="I15" t="s">
        <v>466</v>
      </c>
      <c r="J15" s="72">
        <f>'6pf'!E118</f>
        <v>77782.600000000006</v>
      </c>
      <c r="K15" t="s">
        <v>446</v>
      </c>
      <c r="L15" t="s">
        <v>467</v>
      </c>
      <c r="M15" s="72">
        <f>'6pf'!E119+'6pf'!E120+'6pf'!E121</f>
        <v>77782.600000000006</v>
      </c>
      <c r="N15" s="1" t="str">
        <f t="shared" si="1"/>
        <v>+</v>
      </c>
    </row>
    <row r="16" spans="2:14" x14ac:dyDescent="0.2">
      <c r="B16" t="s">
        <v>466</v>
      </c>
      <c r="C16">
        <f>'6pf'!C118</f>
        <v>75386</v>
      </c>
      <c r="D16" t="s">
        <v>446</v>
      </c>
      <c r="E16" t="s">
        <v>468</v>
      </c>
      <c r="F16">
        <f>'6pf'!C133+'6pf'!C135+'6pf'!C139</f>
        <v>75386</v>
      </c>
      <c r="G16" s="1" t="str">
        <f t="shared" si="0"/>
        <v>+</v>
      </c>
      <c r="I16" t="s">
        <v>466</v>
      </c>
      <c r="J16" s="72">
        <f>'6pf'!E118</f>
        <v>77782.600000000006</v>
      </c>
      <c r="K16" t="s">
        <v>446</v>
      </c>
      <c r="L16" t="s">
        <v>468</v>
      </c>
      <c r="M16" s="72">
        <f>'6pf'!E133+'6pf'!E135+'6pf'!E139</f>
        <v>77782.600000000006</v>
      </c>
      <c r="N16" s="1" t="str">
        <f t="shared" si="1"/>
        <v>+</v>
      </c>
    </row>
    <row r="17" spans="2:14" x14ac:dyDescent="0.2">
      <c r="B17" t="s">
        <v>469</v>
      </c>
      <c r="C17">
        <f>'6pf'!C122</f>
        <v>13007</v>
      </c>
      <c r="D17" t="s">
        <v>446</v>
      </c>
      <c r="E17" t="s">
        <v>470</v>
      </c>
      <c r="F17">
        <f>'6pf'!C123+'6pf'!C124+'6pf'!C125</f>
        <v>13007</v>
      </c>
      <c r="G17" s="1" t="str">
        <f t="shared" si="0"/>
        <v>+</v>
      </c>
      <c r="I17" t="s">
        <v>469</v>
      </c>
      <c r="J17" s="72">
        <f>'6pf'!E122</f>
        <v>8802.5</v>
      </c>
      <c r="K17" t="s">
        <v>446</v>
      </c>
      <c r="L17" t="s">
        <v>470</v>
      </c>
      <c r="M17" s="72">
        <f>'6pf'!E123+'6pf'!E124+'6pf'!E125</f>
        <v>8802.5</v>
      </c>
      <c r="N17" s="1" t="str">
        <f t="shared" si="1"/>
        <v>+</v>
      </c>
    </row>
    <row r="18" spans="2:14" x14ac:dyDescent="0.2">
      <c r="B18" t="s">
        <v>471</v>
      </c>
      <c r="C18">
        <f>'6pf'!C126</f>
        <v>1034</v>
      </c>
      <c r="D18" t="s">
        <v>446</v>
      </c>
      <c r="E18" t="s">
        <v>472</v>
      </c>
      <c r="F18">
        <f>'6pf'!C127+'6pf'!C128+'6pf'!C129</f>
        <v>1034</v>
      </c>
      <c r="G18" s="1" t="str">
        <f t="shared" si="0"/>
        <v>+</v>
      </c>
      <c r="I18" t="s">
        <v>471</v>
      </c>
      <c r="J18" s="72">
        <f>'6pf'!E126</f>
        <v>710.4</v>
      </c>
      <c r="K18" t="s">
        <v>446</v>
      </c>
      <c r="L18" t="s">
        <v>472</v>
      </c>
      <c r="M18" s="72">
        <f>'6pf'!E127+'6pf'!E128+'6pf'!E129</f>
        <v>710.40000000000009</v>
      </c>
      <c r="N18" s="1" t="str">
        <f t="shared" si="1"/>
        <v>+</v>
      </c>
    </row>
    <row r="19" spans="2:14" x14ac:dyDescent="0.2">
      <c r="B19" t="s">
        <v>473</v>
      </c>
      <c r="C19">
        <f>'6pf'!C135</f>
        <v>391</v>
      </c>
      <c r="D19" t="s">
        <v>446</v>
      </c>
      <c r="E19" t="s">
        <v>474</v>
      </c>
      <c r="F19">
        <f>'6pf'!C136+'6pf'!C137+'6pf'!C138</f>
        <v>391</v>
      </c>
      <c r="G19" s="1" t="str">
        <f t="shared" si="0"/>
        <v>+</v>
      </c>
      <c r="I19" t="s">
        <v>473</v>
      </c>
      <c r="J19" s="72">
        <f>'6pf'!E135</f>
        <v>798.1</v>
      </c>
      <c r="K19" t="s">
        <v>446</v>
      </c>
      <c r="L19" t="s">
        <v>474</v>
      </c>
      <c r="M19" s="72">
        <f>'6pf'!E136+'6pf'!E137+'6pf'!E138</f>
        <v>798.1</v>
      </c>
      <c r="N19" s="1" t="str">
        <f t="shared" si="1"/>
        <v>+</v>
      </c>
    </row>
    <row r="20" spans="2:14" x14ac:dyDescent="0.2">
      <c r="B20" t="s">
        <v>475</v>
      </c>
      <c r="C20">
        <f>'6pf'!C144</f>
        <v>23019</v>
      </c>
      <c r="D20" t="s">
        <v>446</v>
      </c>
      <c r="E20" t="s">
        <v>476</v>
      </c>
      <c r="F20">
        <f>'6pf'!C145+'6pf'!C146+'6pf'!C147</f>
        <v>23019</v>
      </c>
      <c r="G20" s="1" t="str">
        <f t="shared" si="0"/>
        <v>+</v>
      </c>
      <c r="I20" t="s">
        <v>475</v>
      </c>
      <c r="J20" s="72">
        <f>'6pf'!E144</f>
        <v>23176.400000000001</v>
      </c>
      <c r="K20" t="s">
        <v>446</v>
      </c>
      <c r="L20" t="s">
        <v>476</v>
      </c>
      <c r="M20" s="72">
        <f>'6pf'!E145+'6pf'!E146+'6pf'!E147</f>
        <v>23176.399999999998</v>
      </c>
      <c r="N20" s="1" t="str">
        <f t="shared" si="1"/>
        <v>+</v>
      </c>
    </row>
    <row r="21" spans="2:14" x14ac:dyDescent="0.2">
      <c r="B21" t="s">
        <v>477</v>
      </c>
      <c r="C21">
        <f>'6pf'!C152</f>
        <v>5662</v>
      </c>
      <c r="D21" t="s">
        <v>446</v>
      </c>
      <c r="E21" t="s">
        <v>478</v>
      </c>
      <c r="F21">
        <f>'6pf'!C153+'6pf'!C154+'6pf'!C155</f>
        <v>5662</v>
      </c>
      <c r="G21" s="1" t="str">
        <f t="shared" si="0"/>
        <v>+</v>
      </c>
      <c r="I21" t="s">
        <v>477</v>
      </c>
      <c r="J21" s="72">
        <f>'6pf'!E152</f>
        <v>5221.3</v>
      </c>
      <c r="K21" t="s">
        <v>446</v>
      </c>
      <c r="L21" t="s">
        <v>478</v>
      </c>
      <c r="M21" s="72">
        <f>'6pf'!E153+'6pf'!E154+'6pf'!E155</f>
        <v>5221.3</v>
      </c>
      <c r="N21" s="1" t="str">
        <f t="shared" si="1"/>
        <v>+</v>
      </c>
    </row>
    <row r="22" spans="2:14" x14ac:dyDescent="0.2">
      <c r="B22" t="s">
        <v>477</v>
      </c>
      <c r="C22">
        <f>'6pf'!C152</f>
        <v>5662</v>
      </c>
      <c r="D22" t="s">
        <v>446</v>
      </c>
      <c r="E22" t="s">
        <v>479</v>
      </c>
      <c r="F22">
        <f>'6pf'!C156+'6pf'!C157</f>
        <v>5662</v>
      </c>
      <c r="G22" s="1" t="str">
        <f t="shared" si="0"/>
        <v>+</v>
      </c>
      <c r="I22" t="s">
        <v>477</v>
      </c>
      <c r="J22" s="72">
        <f>'6pf'!E152</f>
        <v>5221.3</v>
      </c>
      <c r="K22" t="s">
        <v>446</v>
      </c>
      <c r="L22" t="s">
        <v>479</v>
      </c>
      <c r="M22" s="72">
        <f>'6pf'!E156+'6pf'!E157</f>
        <v>5221.3</v>
      </c>
      <c r="N22" s="1" t="str">
        <f t="shared" si="1"/>
        <v>+</v>
      </c>
    </row>
    <row r="23" spans="2:14" x14ac:dyDescent="0.2">
      <c r="B23" t="s">
        <v>480</v>
      </c>
      <c r="C23">
        <f>'6pf'!C158</f>
        <v>15355</v>
      </c>
      <c r="D23" t="s">
        <v>446</v>
      </c>
      <c r="E23" t="s">
        <v>481</v>
      </c>
      <c r="F23">
        <f>'6pf'!C159+'6pf'!C163+'6pf'!C164+'6pf'!C165+'6pf'!C166+'6pf'!C167+'6pf'!C168+'6pf'!C169+'6pf'!C170+'6pf'!C171+'6pf'!C172+'6pf'!C173</f>
        <v>15355</v>
      </c>
      <c r="G23" s="1" t="str">
        <f t="shared" si="0"/>
        <v>+</v>
      </c>
      <c r="I23" t="s">
        <v>480</v>
      </c>
      <c r="J23" s="72">
        <f>'6pf'!E158</f>
        <v>30545.3</v>
      </c>
      <c r="K23" t="s">
        <v>446</v>
      </c>
      <c r="L23" t="s">
        <v>481</v>
      </c>
      <c r="M23" s="72">
        <f>'6pf'!E159+'6pf'!E163+'6pf'!E164+'6pf'!E165+'6pf'!E166+'6pf'!E167+'6pf'!E168+'6pf'!E169+'6pf'!E170+'6pf'!E171+'6pf'!E172+'6pf'!E173</f>
        <v>30545.3</v>
      </c>
      <c r="N23" s="1" t="str">
        <f t="shared" si="1"/>
        <v>+</v>
      </c>
    </row>
    <row r="24" spans="2:14" x14ac:dyDescent="0.2">
      <c r="B24" t="s">
        <v>482</v>
      </c>
      <c r="C24">
        <f>'6pf'!C159</f>
        <v>430</v>
      </c>
      <c r="D24" t="s">
        <v>446</v>
      </c>
      <c r="E24" t="s">
        <v>483</v>
      </c>
      <c r="F24">
        <f>'6pf'!C160+'6pf'!C161+'6pf'!C162</f>
        <v>430</v>
      </c>
      <c r="G24" s="1" t="str">
        <f t="shared" si="0"/>
        <v>+</v>
      </c>
      <c r="I24" t="s">
        <v>482</v>
      </c>
      <c r="J24" s="72">
        <f>'6pf'!E159</f>
        <v>4833.3999999999996</v>
      </c>
      <c r="K24" t="s">
        <v>446</v>
      </c>
      <c r="L24" t="s">
        <v>483</v>
      </c>
      <c r="M24" s="72">
        <f>'6pf'!E160+'6pf'!E161+'6pf'!E162</f>
        <v>4833.3999999999996</v>
      </c>
      <c r="N24" s="1" t="str">
        <f t="shared" si="1"/>
        <v>+</v>
      </c>
    </row>
    <row r="25" spans="2:14" x14ac:dyDescent="0.2">
      <c r="B25" t="s">
        <v>484</v>
      </c>
      <c r="C25">
        <f>'6pf'!C177</f>
        <v>290</v>
      </c>
      <c r="D25" t="s">
        <v>446</v>
      </c>
      <c r="E25" t="s">
        <v>485</v>
      </c>
      <c r="F25">
        <f>'6pf'!C178+'6pf'!C179+'6pf'!C180</f>
        <v>290</v>
      </c>
      <c r="G25" s="1" t="str">
        <f t="shared" si="0"/>
        <v>+</v>
      </c>
      <c r="I25" t="s">
        <v>484</v>
      </c>
      <c r="J25" s="72">
        <f>'6pf'!E177</f>
        <v>1228.8</v>
      </c>
      <c r="K25" t="s">
        <v>446</v>
      </c>
      <c r="L25" t="s">
        <v>485</v>
      </c>
      <c r="M25" s="72">
        <f>'6pf'!E178+'6pf'!E179+'6pf'!E180</f>
        <v>1228.8</v>
      </c>
      <c r="N25" s="1" t="str">
        <f t="shared" si="1"/>
        <v>+</v>
      </c>
    </row>
    <row r="26" spans="2:14" x14ac:dyDescent="0.2">
      <c r="B26" t="s">
        <v>484</v>
      </c>
      <c r="C26">
        <f>'6pf'!C177</f>
        <v>290</v>
      </c>
      <c r="D26" t="s">
        <v>446</v>
      </c>
      <c r="E26" t="s">
        <v>486</v>
      </c>
      <c r="F26">
        <f>'6pf'!C181+'6pf'!C182</f>
        <v>290</v>
      </c>
      <c r="G26" s="1" t="str">
        <f t="shared" si="0"/>
        <v>+</v>
      </c>
      <c r="I26" t="s">
        <v>484</v>
      </c>
      <c r="J26" s="72">
        <f>'6pf'!E177</f>
        <v>1228.8</v>
      </c>
      <c r="K26" t="s">
        <v>446</v>
      </c>
      <c r="L26" t="s">
        <v>486</v>
      </c>
      <c r="M26" s="72">
        <f>'6pf'!E181+'6pf'!E182</f>
        <v>1228.8</v>
      </c>
      <c r="N26" s="1" t="str">
        <f t="shared" si="1"/>
        <v>+</v>
      </c>
    </row>
    <row r="27" spans="2:14" x14ac:dyDescent="0.2">
      <c r="B27" t="s">
        <v>487</v>
      </c>
      <c r="C27">
        <f>'6pf'!C190</f>
        <v>5132</v>
      </c>
      <c r="D27" t="s">
        <v>446</v>
      </c>
      <c r="E27" t="s">
        <v>488</v>
      </c>
      <c r="F27">
        <f>'6pf'!C191+'6pf'!C197+'6pf'!C202</f>
        <v>5132</v>
      </c>
      <c r="G27" s="1" t="str">
        <f t="shared" si="0"/>
        <v>+</v>
      </c>
      <c r="I27" t="s">
        <v>487</v>
      </c>
      <c r="J27" s="72">
        <f>'6pf'!E190</f>
        <v>283.5</v>
      </c>
      <c r="K27" t="s">
        <v>446</v>
      </c>
      <c r="L27" t="s">
        <v>488</v>
      </c>
      <c r="M27" s="72">
        <f>'6pf'!E191+'6pf'!E197+'6pf'!E202</f>
        <v>283.5</v>
      </c>
      <c r="N27" s="1" t="str">
        <f t="shared" si="1"/>
        <v>+</v>
      </c>
    </row>
    <row r="28" spans="2:14" x14ac:dyDescent="0.2">
      <c r="B28" t="s">
        <v>489</v>
      </c>
      <c r="C28">
        <f>'6pf'!C191</f>
        <v>71</v>
      </c>
      <c r="D28" t="s">
        <v>446</v>
      </c>
      <c r="E28" t="s">
        <v>490</v>
      </c>
      <c r="F28">
        <f>'6pf'!C192+'6pf'!C193+'6pf'!C194</f>
        <v>71</v>
      </c>
      <c r="G28" s="1" t="str">
        <f t="shared" si="0"/>
        <v>+</v>
      </c>
      <c r="I28" t="s">
        <v>489</v>
      </c>
      <c r="J28" s="72">
        <f>'6pf'!E191</f>
        <v>79.3</v>
      </c>
      <c r="K28" t="s">
        <v>446</v>
      </c>
      <c r="L28" t="s">
        <v>490</v>
      </c>
      <c r="M28" s="72">
        <f>'6pf'!E192+'6pf'!E193+'6pf'!E194</f>
        <v>79.300000000000011</v>
      </c>
      <c r="N28" s="1" t="str">
        <f t="shared" si="1"/>
        <v>+</v>
      </c>
    </row>
    <row r="29" spans="2:14" x14ac:dyDescent="0.2">
      <c r="B29" t="s">
        <v>491</v>
      </c>
      <c r="C29">
        <f>'6pf'!C197</f>
        <v>57</v>
      </c>
      <c r="D29" t="s">
        <v>446</v>
      </c>
      <c r="E29" t="s">
        <v>492</v>
      </c>
      <c r="F29">
        <f>'6pf'!C198+'6pf'!C199+'6pf'!C200</f>
        <v>57</v>
      </c>
      <c r="G29" s="1" t="str">
        <f t="shared" si="0"/>
        <v>+</v>
      </c>
      <c r="I29" t="s">
        <v>491</v>
      </c>
      <c r="J29" s="72">
        <f>'6pf'!E197</f>
        <v>110.4</v>
      </c>
      <c r="K29" t="s">
        <v>446</v>
      </c>
      <c r="L29" t="s">
        <v>492</v>
      </c>
      <c r="M29" s="72">
        <f>'6pf'!E198+'6pf'!E199+'6pf'!E200</f>
        <v>110.39999999999999</v>
      </c>
      <c r="N29" s="1" t="str">
        <f t="shared" si="1"/>
        <v>+</v>
      </c>
    </row>
    <row r="30" spans="2:14" x14ac:dyDescent="0.2">
      <c r="B30" t="s">
        <v>493</v>
      </c>
      <c r="C30">
        <f>'6pf'!C202</f>
        <v>5004</v>
      </c>
      <c r="D30" t="s">
        <v>446</v>
      </c>
      <c r="E30" t="s">
        <v>494</v>
      </c>
      <c r="F30">
        <f>'6pf'!C203+'6pf'!C207+'6pf'!C208+'6pf'!C214+'6pf'!C216+'6pf'!C217</f>
        <v>5004</v>
      </c>
      <c r="G30" s="1" t="str">
        <f t="shared" si="0"/>
        <v>+</v>
      </c>
      <c r="I30" t="s">
        <v>493</v>
      </c>
      <c r="J30" s="72">
        <f>'6pf'!E202</f>
        <v>93.8</v>
      </c>
      <c r="K30" t="s">
        <v>446</v>
      </c>
      <c r="L30" t="s">
        <v>494</v>
      </c>
      <c r="M30" s="72">
        <f>'6pf'!E203+'6pf'!E207+'6pf'!E208+'6pf'!E214+'6pf'!E216+'6pf'!E217</f>
        <v>93.800000000000011</v>
      </c>
      <c r="N30" s="1" t="str">
        <f t="shared" si="1"/>
        <v>+</v>
      </c>
    </row>
    <row r="31" spans="2:14" x14ac:dyDescent="0.2">
      <c r="B31" t="s">
        <v>495</v>
      </c>
      <c r="C31">
        <f>'6pf'!C203</f>
        <v>4298</v>
      </c>
      <c r="D31" t="s">
        <v>446</v>
      </c>
      <c r="E31" t="s">
        <v>496</v>
      </c>
      <c r="F31">
        <f>'6pf'!C204+'6pf'!C205+'6pf'!C206</f>
        <v>4298</v>
      </c>
      <c r="G31" s="1" t="str">
        <f t="shared" si="0"/>
        <v>+</v>
      </c>
      <c r="I31" t="s">
        <v>495</v>
      </c>
      <c r="J31" s="72">
        <f>'6pf'!E203</f>
        <v>80</v>
      </c>
      <c r="K31" t="s">
        <v>446</v>
      </c>
      <c r="L31" t="s">
        <v>496</v>
      </c>
      <c r="M31" s="72">
        <f>'6pf'!E204+'6pf'!E205+'6pf'!E206</f>
        <v>80</v>
      </c>
      <c r="N31" s="1" t="str">
        <f t="shared" si="1"/>
        <v>+</v>
      </c>
    </row>
    <row r="32" spans="2:14" x14ac:dyDescent="0.2">
      <c r="B32" t="s">
        <v>497</v>
      </c>
      <c r="C32">
        <f>'6pf'!C208</f>
        <v>491</v>
      </c>
      <c r="D32" t="s">
        <v>446</v>
      </c>
      <c r="E32" t="s">
        <v>498</v>
      </c>
      <c r="F32">
        <f>'6pf'!C209+'6pf'!C210+'6pf'!C211</f>
        <v>491</v>
      </c>
      <c r="G32" s="1" t="str">
        <f t="shared" si="0"/>
        <v>+</v>
      </c>
      <c r="I32" t="s">
        <v>497</v>
      </c>
      <c r="J32" s="72">
        <f>'6pf'!E208</f>
        <v>10.1</v>
      </c>
      <c r="K32" t="s">
        <v>446</v>
      </c>
      <c r="L32" t="s">
        <v>498</v>
      </c>
      <c r="M32" s="72">
        <f>'6pf'!E209+'6pf'!E210+'6pf'!E211</f>
        <v>10.1</v>
      </c>
      <c r="N32" s="1" t="str">
        <f t="shared" si="1"/>
        <v>+</v>
      </c>
    </row>
    <row r="33" spans="2:14" x14ac:dyDescent="0.2">
      <c r="B33" t="s">
        <v>499</v>
      </c>
      <c r="C33">
        <f>'6pf'!C220</f>
        <v>2926</v>
      </c>
      <c r="D33" t="s">
        <v>446</v>
      </c>
      <c r="E33" t="s">
        <v>500</v>
      </c>
      <c r="F33">
        <f>'6pf'!C221+'6pf'!C254</f>
        <v>2926</v>
      </c>
      <c r="G33" s="1" t="str">
        <f t="shared" si="0"/>
        <v>+</v>
      </c>
      <c r="I33" t="s">
        <v>499</v>
      </c>
      <c r="J33" s="72">
        <f>'6pf'!E220</f>
        <v>9060.2999999999993</v>
      </c>
      <c r="K33" t="s">
        <v>446</v>
      </c>
      <c r="L33" t="s">
        <v>500</v>
      </c>
      <c r="M33" s="72">
        <f>'6pf'!E221+'6pf'!E254</f>
        <v>9060.2999999999993</v>
      </c>
      <c r="N33" s="1" t="str">
        <f t="shared" si="1"/>
        <v>+</v>
      </c>
    </row>
    <row r="34" spans="2:14" x14ac:dyDescent="0.2">
      <c r="B34" t="s">
        <v>501</v>
      </c>
      <c r="C34">
        <f>'6pf'!C221</f>
        <v>1756</v>
      </c>
      <c r="D34" t="s">
        <v>446</v>
      </c>
      <c r="E34" t="s">
        <v>502</v>
      </c>
      <c r="F34">
        <f>'6pf'!C222+'6pf'!C223+'6pf'!C224</f>
        <v>1756</v>
      </c>
      <c r="G34" s="1" t="str">
        <f t="shared" si="0"/>
        <v>+</v>
      </c>
      <c r="I34" t="s">
        <v>501</v>
      </c>
      <c r="J34" s="72">
        <f>'6pf'!E221</f>
        <v>5379.4</v>
      </c>
      <c r="K34" t="s">
        <v>446</v>
      </c>
      <c r="L34" t="s">
        <v>502</v>
      </c>
      <c r="M34" s="72">
        <f>'6pf'!E222+'6pf'!E223+'6pf'!E224</f>
        <v>5379.4</v>
      </c>
      <c r="N34" s="1" t="str">
        <f t="shared" si="1"/>
        <v>+</v>
      </c>
    </row>
    <row r="35" spans="2:14" x14ac:dyDescent="0.2">
      <c r="B35" t="s">
        <v>501</v>
      </c>
      <c r="C35">
        <f>'6pf'!C221</f>
        <v>1756</v>
      </c>
      <c r="D35" t="s">
        <v>446</v>
      </c>
      <c r="E35" t="s">
        <v>503</v>
      </c>
      <c r="F35">
        <f>'6pf'!C225+'6pf'!C232</f>
        <v>1756</v>
      </c>
      <c r="G35" s="1" t="str">
        <f t="shared" si="0"/>
        <v>+</v>
      </c>
      <c r="I35" t="s">
        <v>501</v>
      </c>
      <c r="J35" s="72">
        <f>'6pf'!E221</f>
        <v>5379.4</v>
      </c>
      <c r="K35" t="s">
        <v>446</v>
      </c>
      <c r="L35" t="s">
        <v>503</v>
      </c>
      <c r="M35" s="72">
        <f>'6pf'!E225+'6pf'!E232</f>
        <v>5379.4</v>
      </c>
      <c r="N35" s="1" t="str">
        <f t="shared" si="1"/>
        <v>+</v>
      </c>
    </row>
    <row r="36" spans="2:14" x14ac:dyDescent="0.2">
      <c r="B36" t="s">
        <v>504</v>
      </c>
      <c r="C36">
        <f>'6pf'!C225</f>
        <v>1382</v>
      </c>
      <c r="D36" t="s">
        <v>446</v>
      </c>
      <c r="E36" t="s">
        <v>505</v>
      </c>
      <c r="F36">
        <f>'6pf'!C226+'6pf'!C228+'6pf'!C230</f>
        <v>1382</v>
      </c>
      <c r="G36" s="1" t="str">
        <f t="shared" si="0"/>
        <v>+</v>
      </c>
      <c r="I36" t="s">
        <v>504</v>
      </c>
      <c r="J36" s="72">
        <f>'6pf'!E225</f>
        <v>4626.3999999999996</v>
      </c>
      <c r="K36" t="s">
        <v>446</v>
      </c>
      <c r="L36" t="s">
        <v>505</v>
      </c>
      <c r="M36" s="72">
        <f>'6pf'!E226+'6pf'!E228+'6pf'!E230</f>
        <v>4626.4000000000005</v>
      </c>
      <c r="N36" s="1" t="str">
        <f t="shared" si="1"/>
        <v>+</v>
      </c>
    </row>
    <row r="37" spans="2:14" x14ac:dyDescent="0.2">
      <c r="B37" t="s">
        <v>506</v>
      </c>
      <c r="C37">
        <f>'6pf'!C232</f>
        <v>374</v>
      </c>
      <c r="D37" t="s">
        <v>446</v>
      </c>
      <c r="E37" t="s">
        <v>507</v>
      </c>
      <c r="F37">
        <f>'6pf'!C233+'6pf'!C235+'6pf'!C237</f>
        <v>374</v>
      </c>
      <c r="G37" s="1" t="str">
        <f t="shared" si="0"/>
        <v>+</v>
      </c>
      <c r="I37" t="s">
        <v>506</v>
      </c>
      <c r="J37" s="72">
        <f>'6pf'!E232</f>
        <v>753</v>
      </c>
      <c r="K37" t="s">
        <v>446</v>
      </c>
      <c r="L37" t="s">
        <v>507</v>
      </c>
      <c r="M37" s="72">
        <f>'6pf'!E233+'6pf'!E235+'6pf'!E237</f>
        <v>753</v>
      </c>
      <c r="N37" s="1" t="str">
        <f t="shared" si="1"/>
        <v>+</v>
      </c>
    </row>
    <row r="38" spans="2:14" x14ac:dyDescent="0.2">
      <c r="B38" t="s">
        <v>508</v>
      </c>
      <c r="C38">
        <f>'6pf'!C247</f>
        <v>41</v>
      </c>
      <c r="D38" t="s">
        <v>446</v>
      </c>
      <c r="E38" t="s">
        <v>509</v>
      </c>
      <c r="F38">
        <f>'6pf'!C248+'6pf'!C249+'6pf'!C250</f>
        <v>41</v>
      </c>
      <c r="G38" s="1" t="str">
        <f t="shared" si="0"/>
        <v>+</v>
      </c>
      <c r="I38" t="s">
        <v>508</v>
      </c>
      <c r="J38" s="72">
        <f>'6pf'!E247</f>
        <v>107.7</v>
      </c>
      <c r="K38" t="s">
        <v>446</v>
      </c>
      <c r="L38" t="s">
        <v>509</v>
      </c>
      <c r="M38" s="72">
        <f>'6pf'!E248+'6pf'!E249+'6pf'!E250</f>
        <v>107.7</v>
      </c>
      <c r="N38" s="1" t="str">
        <f t="shared" si="1"/>
        <v>+</v>
      </c>
    </row>
    <row r="39" spans="2:14" x14ac:dyDescent="0.2">
      <c r="B39" t="s">
        <v>510</v>
      </c>
      <c r="C39">
        <f>'6pf'!C254</f>
        <v>1170</v>
      </c>
      <c r="D39" t="s">
        <v>446</v>
      </c>
      <c r="E39" t="s">
        <v>511</v>
      </c>
      <c r="F39">
        <f>'6pf'!C255+'6pf'!C256+'6pf'!C257</f>
        <v>1170</v>
      </c>
      <c r="G39" s="1" t="str">
        <f t="shared" si="0"/>
        <v>+</v>
      </c>
      <c r="I39" t="s">
        <v>510</v>
      </c>
      <c r="J39" s="72">
        <f>'6pf'!E254</f>
        <v>3680.9</v>
      </c>
      <c r="K39" t="s">
        <v>446</v>
      </c>
      <c r="L39" t="s">
        <v>511</v>
      </c>
      <c r="M39" s="72">
        <f>'6pf'!E255+'6pf'!E256+'6pf'!E257</f>
        <v>3680.8999999999996</v>
      </c>
      <c r="N39" s="1" t="str">
        <f t="shared" si="1"/>
        <v>+</v>
      </c>
    </row>
    <row r="40" spans="2:14" x14ac:dyDescent="0.2">
      <c r="B40" t="s">
        <v>512</v>
      </c>
      <c r="C40">
        <f>'6pf'!C262</f>
        <v>3408</v>
      </c>
      <c r="D40" t="s">
        <v>446</v>
      </c>
      <c r="E40" t="s">
        <v>513</v>
      </c>
      <c r="F40">
        <f>'6pf'!C263+'6pf'!C264+'6pf'!C270</f>
        <v>3408</v>
      </c>
      <c r="G40" s="1" t="str">
        <f t="shared" si="0"/>
        <v>+</v>
      </c>
      <c r="I40" t="s">
        <v>512</v>
      </c>
      <c r="J40" s="72">
        <f>'6pf'!E262</f>
        <v>10272.700000000001</v>
      </c>
      <c r="K40" t="s">
        <v>446</v>
      </c>
      <c r="L40" t="s">
        <v>513</v>
      </c>
      <c r="M40" s="72">
        <f>'6pf'!E263+'6pf'!E264+'6pf'!E270</f>
        <v>10272.700000000001</v>
      </c>
      <c r="N40" s="1" t="str">
        <f t="shared" si="1"/>
        <v>+</v>
      </c>
    </row>
    <row r="41" spans="2:14" x14ac:dyDescent="0.2">
      <c r="B41" t="s">
        <v>514</v>
      </c>
      <c r="C41">
        <f>'6pf'!C264</f>
        <v>700</v>
      </c>
      <c r="D41" t="s">
        <v>446</v>
      </c>
      <c r="E41" t="s">
        <v>515</v>
      </c>
      <c r="F41">
        <f>'6pf'!C265+'6pf'!C266+'6pf'!C267</f>
        <v>700</v>
      </c>
      <c r="G41" s="1" t="str">
        <f t="shared" si="0"/>
        <v>+</v>
      </c>
      <c r="I41" t="s">
        <v>514</v>
      </c>
      <c r="J41" s="72">
        <f>'6pf'!E264</f>
        <v>2295.8000000000002</v>
      </c>
      <c r="K41" t="s">
        <v>446</v>
      </c>
      <c r="L41" t="s">
        <v>515</v>
      </c>
      <c r="M41" s="72">
        <f>'6pf'!E265+'6pf'!E266+'6pf'!E267</f>
        <v>2295.7999999999997</v>
      </c>
      <c r="N41" s="1" t="str">
        <f t="shared" si="1"/>
        <v>+</v>
      </c>
    </row>
    <row r="42" spans="2:14" x14ac:dyDescent="0.2">
      <c r="B42" t="s">
        <v>514</v>
      </c>
      <c r="C42">
        <f>'6pf'!C264</f>
        <v>700</v>
      </c>
      <c r="D42" t="s">
        <v>446</v>
      </c>
      <c r="E42" t="s">
        <v>516</v>
      </c>
      <c r="F42">
        <f>'6pf'!C268+'6pf'!C269</f>
        <v>700</v>
      </c>
      <c r="G42" s="1" t="str">
        <f t="shared" si="0"/>
        <v>+</v>
      </c>
      <c r="I42" t="s">
        <v>514</v>
      </c>
      <c r="J42" s="72">
        <f>'6pf'!E264</f>
        <v>2295.8000000000002</v>
      </c>
      <c r="K42" t="s">
        <v>446</v>
      </c>
      <c r="L42" t="s">
        <v>516</v>
      </c>
      <c r="M42" s="72">
        <f>'6pf'!E268+'6pf'!E269</f>
        <v>2295.7999999999997</v>
      </c>
      <c r="N42" s="1" t="str">
        <f t="shared" si="1"/>
        <v>+</v>
      </c>
    </row>
    <row r="43" spans="2:14" x14ac:dyDescent="0.2">
      <c r="B43" t="s">
        <v>517</v>
      </c>
      <c r="C43">
        <f>'6pf'!C272</f>
        <v>26</v>
      </c>
      <c r="D43" t="s">
        <v>446</v>
      </c>
      <c r="E43" t="s">
        <v>518</v>
      </c>
      <c r="F43">
        <f>'6pf'!C273+'6pf'!C274+'6pf'!C279</f>
        <v>26</v>
      </c>
      <c r="G43" s="1" t="str">
        <f t="shared" si="0"/>
        <v>+</v>
      </c>
      <c r="I43" t="s">
        <v>517</v>
      </c>
      <c r="J43" s="72">
        <f>'6pf'!E272</f>
        <v>376.3</v>
      </c>
      <c r="K43" t="s">
        <v>446</v>
      </c>
      <c r="L43" t="s">
        <v>518</v>
      </c>
      <c r="M43" s="72">
        <f>'6pf'!E273+'6pf'!E274+'6pf'!E279</f>
        <v>376.3</v>
      </c>
      <c r="N43" s="1" t="str">
        <f t="shared" si="1"/>
        <v>+</v>
      </c>
    </row>
    <row r="44" spans="2:14" x14ac:dyDescent="0.2">
      <c r="B44" t="s">
        <v>519</v>
      </c>
      <c r="C44">
        <f>'6pf'!C274</f>
        <v>0</v>
      </c>
      <c r="D44" t="s">
        <v>446</v>
      </c>
      <c r="E44" t="s">
        <v>520</v>
      </c>
      <c r="F44">
        <f>SUM('6pf'!C275:C276)</f>
        <v>0</v>
      </c>
      <c r="G44" s="1" t="str">
        <f t="shared" si="0"/>
        <v>+</v>
      </c>
      <c r="I44" t="s">
        <v>519</v>
      </c>
      <c r="J44" s="72">
        <f>'6pf'!E274</f>
        <v>0</v>
      </c>
      <c r="K44" t="s">
        <v>446</v>
      </c>
      <c r="L44" t="s">
        <v>520</v>
      </c>
      <c r="M44" s="72">
        <f>SUM('6pf'!E275:E276)</f>
        <v>0</v>
      </c>
      <c r="N44" s="1" t="str">
        <f t="shared" si="1"/>
        <v>+</v>
      </c>
    </row>
    <row r="45" spans="2:14" x14ac:dyDescent="0.2">
      <c r="B45" t="s">
        <v>519</v>
      </c>
      <c r="C45">
        <f>'6pf'!C274</f>
        <v>0</v>
      </c>
      <c r="D45" t="s">
        <v>446</v>
      </c>
      <c r="E45" t="s">
        <v>521</v>
      </c>
      <c r="F45">
        <f>SUM('6pf'!C277:C278)</f>
        <v>0</v>
      </c>
      <c r="G45" s="1" t="str">
        <f t="shared" si="0"/>
        <v>+</v>
      </c>
      <c r="I45" t="s">
        <v>519</v>
      </c>
      <c r="J45" s="72">
        <f>'6pf'!E274</f>
        <v>0</v>
      </c>
      <c r="K45" t="s">
        <v>446</v>
      </c>
      <c r="L45" t="s">
        <v>521</v>
      </c>
      <c r="M45" s="72">
        <f>SUM('6pf'!E277:E278)</f>
        <v>0</v>
      </c>
      <c r="N45" s="1" t="str">
        <f t="shared" si="1"/>
        <v>+</v>
      </c>
    </row>
    <row r="46" spans="2:14" x14ac:dyDescent="0.2">
      <c r="B46" t="s">
        <v>522</v>
      </c>
      <c r="C46">
        <f>'6pf'!C285</f>
        <v>44</v>
      </c>
      <c r="D46" t="s">
        <v>446</v>
      </c>
      <c r="E46" t="s">
        <v>523</v>
      </c>
      <c r="F46">
        <f>'6pf'!C286+'6pf'!C287+'6pf'!C292</f>
        <v>44</v>
      </c>
      <c r="G46" s="1" t="str">
        <f t="shared" si="0"/>
        <v>+</v>
      </c>
      <c r="I46" t="s">
        <v>522</v>
      </c>
      <c r="J46" s="72">
        <f>'6pf'!E285</f>
        <v>345.5</v>
      </c>
      <c r="K46" t="s">
        <v>446</v>
      </c>
      <c r="L46" t="s">
        <v>523</v>
      </c>
      <c r="M46" s="72">
        <f>'6pf'!E286+'6pf'!E287+'6pf'!E292</f>
        <v>345.5</v>
      </c>
      <c r="N46" s="1" t="str">
        <f t="shared" si="1"/>
        <v>+</v>
      </c>
    </row>
    <row r="47" spans="2:14" x14ac:dyDescent="0.2">
      <c r="B47" t="s">
        <v>524</v>
      </c>
      <c r="C47">
        <f>'6pf'!C287</f>
        <v>3</v>
      </c>
      <c r="D47" t="s">
        <v>446</v>
      </c>
      <c r="E47" t="s">
        <v>525</v>
      </c>
      <c r="F47">
        <f>'6pf'!C288+'6pf'!C289</f>
        <v>3</v>
      </c>
      <c r="G47" s="1" t="str">
        <f t="shared" si="0"/>
        <v>+</v>
      </c>
      <c r="I47" t="s">
        <v>524</v>
      </c>
      <c r="J47" s="72">
        <f>'6pf'!E287</f>
        <v>21.6</v>
      </c>
      <c r="K47" t="s">
        <v>446</v>
      </c>
      <c r="L47" t="s">
        <v>525</v>
      </c>
      <c r="M47" s="72">
        <f>'6pf'!E288+'6pf'!E289</f>
        <v>21.6</v>
      </c>
      <c r="N47" s="1" t="str">
        <f t="shared" si="1"/>
        <v>+</v>
      </c>
    </row>
    <row r="48" spans="2:14" x14ac:dyDescent="0.2">
      <c r="B48" t="s">
        <v>524</v>
      </c>
      <c r="C48">
        <f>'6pf'!C287</f>
        <v>3</v>
      </c>
      <c r="D48" t="s">
        <v>446</v>
      </c>
      <c r="E48" t="s">
        <v>526</v>
      </c>
      <c r="F48">
        <f>'6pf'!C290+'6pf'!C291</f>
        <v>3</v>
      </c>
      <c r="G48" s="1" t="str">
        <f t="shared" si="0"/>
        <v>+</v>
      </c>
      <c r="I48" t="s">
        <v>524</v>
      </c>
      <c r="J48" s="72">
        <f>'6pf'!E287</f>
        <v>21.6</v>
      </c>
      <c r="K48" t="s">
        <v>446</v>
      </c>
      <c r="L48" t="s">
        <v>526</v>
      </c>
      <c r="M48" s="72">
        <f>'6pf'!E290+'6pf'!E291</f>
        <v>21.6</v>
      </c>
      <c r="N48" s="1" t="str">
        <f t="shared" si="1"/>
        <v>+</v>
      </c>
    </row>
    <row r="49" spans="2:14" x14ac:dyDescent="0.2">
      <c r="B49" t="s">
        <v>527</v>
      </c>
      <c r="C49">
        <f>'6pf'!C294</f>
        <v>112</v>
      </c>
      <c r="D49" t="s">
        <v>446</v>
      </c>
      <c r="E49" t="s">
        <v>528</v>
      </c>
      <c r="F49">
        <f>'6pf'!C295+'6pf'!C296+'6pf'!C301</f>
        <v>112</v>
      </c>
      <c r="G49" s="1" t="str">
        <f t="shared" si="0"/>
        <v>+</v>
      </c>
      <c r="I49" t="s">
        <v>527</v>
      </c>
      <c r="J49" s="72">
        <f>'6pf'!E294</f>
        <v>383.6</v>
      </c>
      <c r="K49" t="s">
        <v>446</v>
      </c>
      <c r="L49" t="s">
        <v>528</v>
      </c>
      <c r="M49" s="72">
        <f>'6pf'!E295+'6pf'!E296+'6pf'!E301</f>
        <v>383.59999999999997</v>
      </c>
      <c r="N49" s="1" t="str">
        <f t="shared" si="1"/>
        <v>+</v>
      </c>
    </row>
    <row r="50" spans="2:14" x14ac:dyDescent="0.2">
      <c r="B50" t="s">
        <v>529</v>
      </c>
      <c r="C50">
        <f>'6pf'!C296</f>
        <v>5</v>
      </c>
      <c r="D50" t="s">
        <v>446</v>
      </c>
      <c r="E50" t="s">
        <v>530</v>
      </c>
      <c r="F50">
        <f>'6pf'!C297+'6pf'!C298</f>
        <v>5</v>
      </c>
      <c r="G50" s="1" t="str">
        <f t="shared" si="0"/>
        <v>+</v>
      </c>
      <c r="I50" t="s">
        <v>529</v>
      </c>
      <c r="J50" s="72">
        <f>'6pf'!E296</f>
        <v>18.899999999999999</v>
      </c>
      <c r="K50" t="s">
        <v>446</v>
      </c>
      <c r="L50" t="s">
        <v>530</v>
      </c>
      <c r="M50" s="72">
        <f>'6pf'!E297+'6pf'!E298</f>
        <v>18.899999999999999</v>
      </c>
      <c r="N50" s="1" t="str">
        <f t="shared" si="1"/>
        <v>+</v>
      </c>
    </row>
    <row r="51" spans="2:14" x14ac:dyDescent="0.2">
      <c r="B51" t="s">
        <v>529</v>
      </c>
      <c r="C51">
        <f>'6pf'!C296</f>
        <v>5</v>
      </c>
      <c r="D51" t="s">
        <v>446</v>
      </c>
      <c r="E51" t="s">
        <v>531</v>
      </c>
      <c r="F51">
        <f>'6pf'!C299+'6pf'!C300</f>
        <v>5</v>
      </c>
      <c r="G51" s="1" t="str">
        <f t="shared" si="0"/>
        <v>+</v>
      </c>
      <c r="I51" t="s">
        <v>529</v>
      </c>
      <c r="J51" s="72">
        <f>'6pf'!E296</f>
        <v>18.899999999999999</v>
      </c>
      <c r="K51" t="s">
        <v>446</v>
      </c>
      <c r="L51" t="s">
        <v>531</v>
      </c>
      <c r="M51" s="72">
        <f>'6pf'!E299+'6pf'!E300</f>
        <v>18.899999999999999</v>
      </c>
      <c r="N51" s="1" t="str">
        <f t="shared" si="1"/>
        <v>+</v>
      </c>
    </row>
    <row r="52" spans="2:14" x14ac:dyDescent="0.2">
      <c r="B52" t="s">
        <v>532</v>
      </c>
      <c r="C52">
        <f>'6pf'!C303</f>
        <v>895</v>
      </c>
      <c r="D52" t="s">
        <v>446</v>
      </c>
      <c r="E52" t="s">
        <v>533</v>
      </c>
      <c r="F52">
        <f>'6pf'!C304+'6pf'!C305+'6pf'!C310</f>
        <v>895</v>
      </c>
      <c r="G52" s="1" t="str">
        <f t="shared" si="0"/>
        <v>+</v>
      </c>
      <c r="I52" t="s">
        <v>532</v>
      </c>
      <c r="J52" s="72">
        <f>'6pf'!E303</f>
        <v>2554.4</v>
      </c>
      <c r="K52" t="s">
        <v>446</v>
      </c>
      <c r="L52" t="s">
        <v>533</v>
      </c>
      <c r="M52" s="72">
        <f>'6pf'!E304+'6pf'!E305+'6pf'!E310</f>
        <v>2554.3999999999996</v>
      </c>
      <c r="N52" s="1" t="str">
        <f t="shared" si="1"/>
        <v>+</v>
      </c>
    </row>
    <row r="53" spans="2:14" x14ac:dyDescent="0.2">
      <c r="B53" t="s">
        <v>534</v>
      </c>
      <c r="C53">
        <f>'6pf'!C305</f>
        <v>125</v>
      </c>
      <c r="D53" t="s">
        <v>446</v>
      </c>
      <c r="E53" t="s">
        <v>535</v>
      </c>
      <c r="F53">
        <f>'6pf'!C306+'6pf'!C307</f>
        <v>125</v>
      </c>
      <c r="G53" s="1" t="str">
        <f t="shared" si="0"/>
        <v>+</v>
      </c>
      <c r="I53" t="s">
        <v>534</v>
      </c>
      <c r="J53" s="72">
        <f>'6pf'!E305</f>
        <v>375.2</v>
      </c>
      <c r="K53" t="s">
        <v>446</v>
      </c>
      <c r="L53" t="s">
        <v>535</v>
      </c>
      <c r="M53" s="72">
        <f>'6pf'!E306+'6pf'!E307</f>
        <v>375.20000000000005</v>
      </c>
      <c r="N53" s="1" t="str">
        <f t="shared" si="1"/>
        <v>+</v>
      </c>
    </row>
    <row r="54" spans="2:14" x14ac:dyDescent="0.2">
      <c r="B54" t="s">
        <v>534</v>
      </c>
      <c r="C54">
        <f>'6pf'!C305</f>
        <v>125</v>
      </c>
      <c r="D54" t="s">
        <v>446</v>
      </c>
      <c r="E54" t="s">
        <v>536</v>
      </c>
      <c r="F54">
        <f>'6pf'!C308+'6pf'!C309</f>
        <v>125</v>
      </c>
      <c r="G54" s="1" t="str">
        <f t="shared" si="0"/>
        <v>+</v>
      </c>
      <c r="I54" t="s">
        <v>534</v>
      </c>
      <c r="J54" s="72">
        <f>'6pf'!E305</f>
        <v>375.2</v>
      </c>
      <c r="K54" t="s">
        <v>446</v>
      </c>
      <c r="L54" t="s">
        <v>536</v>
      </c>
      <c r="M54" s="72">
        <f>'6pf'!E308+'6pf'!E309</f>
        <v>375.2</v>
      </c>
      <c r="N54" s="1" t="str">
        <f t="shared" si="1"/>
        <v>+</v>
      </c>
    </row>
    <row r="55" spans="2:14" x14ac:dyDescent="0.2">
      <c r="B55" t="s">
        <v>537</v>
      </c>
      <c r="C55">
        <f>'6pf'!C313</f>
        <v>61</v>
      </c>
      <c r="D55" t="s">
        <v>446</v>
      </c>
      <c r="E55" t="s">
        <v>538</v>
      </c>
      <c r="F55">
        <f>'6pf'!C314+'6pf'!C315+'6pf'!C320</f>
        <v>61</v>
      </c>
      <c r="G55" s="1" t="str">
        <f t="shared" si="0"/>
        <v>+</v>
      </c>
      <c r="I55" t="s">
        <v>537</v>
      </c>
      <c r="J55" s="72">
        <f>'6pf'!E313</f>
        <v>265</v>
      </c>
      <c r="K55" t="s">
        <v>446</v>
      </c>
      <c r="L55" t="s">
        <v>538</v>
      </c>
      <c r="M55" s="72">
        <f>'6pf'!E314+'6pf'!E315+'6pf'!E320</f>
        <v>265</v>
      </c>
      <c r="N55" s="1" t="str">
        <f t="shared" si="1"/>
        <v>+</v>
      </c>
    </row>
    <row r="56" spans="2:14" x14ac:dyDescent="0.2">
      <c r="B56" t="s">
        <v>539</v>
      </c>
      <c r="C56">
        <f>'6pf'!C315</f>
        <v>26</v>
      </c>
      <c r="D56" t="s">
        <v>446</v>
      </c>
      <c r="E56" t="s">
        <v>540</v>
      </c>
      <c r="F56">
        <f>'6pf'!C316+'6pf'!C317</f>
        <v>26</v>
      </c>
      <c r="G56" s="1" t="str">
        <f t="shared" si="0"/>
        <v>+</v>
      </c>
      <c r="I56" t="s">
        <v>539</v>
      </c>
      <c r="J56" s="72">
        <f>'6pf'!E315</f>
        <v>116.1</v>
      </c>
      <c r="K56" t="s">
        <v>446</v>
      </c>
      <c r="L56" t="s">
        <v>540</v>
      </c>
      <c r="M56" s="72">
        <f>'6pf'!E316+'6pf'!E317</f>
        <v>116.1</v>
      </c>
      <c r="N56" s="1" t="str">
        <f t="shared" si="1"/>
        <v>+</v>
      </c>
    </row>
    <row r="57" spans="2:14" x14ac:dyDescent="0.2">
      <c r="B57" t="s">
        <v>539</v>
      </c>
      <c r="C57">
        <f>'6pf'!C315</f>
        <v>26</v>
      </c>
      <c r="D57" t="s">
        <v>446</v>
      </c>
      <c r="E57" t="s">
        <v>541</v>
      </c>
      <c r="F57">
        <f>'6pf'!C318+'6pf'!C319</f>
        <v>26</v>
      </c>
      <c r="G57" s="1" t="str">
        <f t="shared" si="0"/>
        <v>+</v>
      </c>
      <c r="I57" t="s">
        <v>539</v>
      </c>
      <c r="J57" s="72">
        <f>'6pf'!E315</f>
        <v>116.1</v>
      </c>
      <c r="K57" t="s">
        <v>446</v>
      </c>
      <c r="L57" t="s">
        <v>541</v>
      </c>
      <c r="M57" s="72">
        <f>'6pf'!E318+'6pf'!E319</f>
        <v>116.1</v>
      </c>
      <c r="N57" s="1" t="str">
        <f t="shared" si="1"/>
        <v>+</v>
      </c>
    </row>
    <row r="58" spans="2:14" x14ac:dyDescent="0.2">
      <c r="B58" t="s">
        <v>542</v>
      </c>
      <c r="C58">
        <f>'6pf'!C322</f>
        <v>792</v>
      </c>
      <c r="D58" t="s">
        <v>446</v>
      </c>
      <c r="E58" t="s">
        <v>543</v>
      </c>
      <c r="F58">
        <f>'6pf'!C323+'6pf'!C324+'6pf'!C330</f>
        <v>792</v>
      </c>
      <c r="G58" s="1" t="str">
        <f t="shared" si="0"/>
        <v>+</v>
      </c>
      <c r="I58" t="s">
        <v>542</v>
      </c>
      <c r="J58" s="72">
        <f>'6pf'!E322</f>
        <v>2220.6</v>
      </c>
      <c r="K58" t="s">
        <v>446</v>
      </c>
      <c r="L58" t="s">
        <v>543</v>
      </c>
      <c r="M58" s="72">
        <f>'6pf'!E323+'6pf'!E324+'6pf'!E330</f>
        <v>2220.6</v>
      </c>
      <c r="N58" s="1" t="str">
        <f t="shared" si="1"/>
        <v>+</v>
      </c>
    </row>
    <row r="59" spans="2:14" x14ac:dyDescent="0.2">
      <c r="B59" t="s">
        <v>544</v>
      </c>
      <c r="C59">
        <f>'6pf'!C324</f>
        <v>28</v>
      </c>
      <c r="D59" t="s">
        <v>446</v>
      </c>
      <c r="E59" t="s">
        <v>545</v>
      </c>
      <c r="F59">
        <f>SUM('6pf'!C325:C327)</f>
        <v>28</v>
      </c>
      <c r="G59" s="1" t="str">
        <f t="shared" si="0"/>
        <v>+</v>
      </c>
      <c r="I59" t="s">
        <v>544</v>
      </c>
      <c r="J59" s="72">
        <f>'6pf'!E324</f>
        <v>90.6</v>
      </c>
      <c r="K59" t="s">
        <v>446</v>
      </c>
      <c r="L59" t="s">
        <v>545</v>
      </c>
      <c r="M59" s="72">
        <f>SUM('6pf'!E325:E327)</f>
        <v>90.6</v>
      </c>
      <c r="N59" s="1" t="str">
        <f t="shared" si="1"/>
        <v>+</v>
      </c>
    </row>
    <row r="60" spans="2:14" x14ac:dyDescent="0.2">
      <c r="B60" t="s">
        <v>544</v>
      </c>
      <c r="C60">
        <f>'6pf'!C324</f>
        <v>28</v>
      </c>
      <c r="D60" t="s">
        <v>446</v>
      </c>
      <c r="E60" t="s">
        <v>546</v>
      </c>
      <c r="F60">
        <f>'6pf'!C328+'6pf'!C329</f>
        <v>28</v>
      </c>
      <c r="G60" s="1" t="str">
        <f t="shared" si="0"/>
        <v>+</v>
      </c>
      <c r="I60" t="s">
        <v>544</v>
      </c>
      <c r="J60" s="72">
        <f>'6pf'!E324</f>
        <v>90.6</v>
      </c>
      <c r="K60" t="s">
        <v>446</v>
      </c>
      <c r="L60" t="s">
        <v>546</v>
      </c>
      <c r="M60" s="72">
        <f>'6pf'!E328+'6pf'!E329</f>
        <v>90.6</v>
      </c>
      <c r="N60" s="1" t="str">
        <f t="shared" si="1"/>
        <v>+</v>
      </c>
    </row>
    <row r="61" spans="2:14" x14ac:dyDescent="0.2">
      <c r="B61" t="s">
        <v>547</v>
      </c>
      <c r="C61">
        <f>'6pf'!C332</f>
        <v>409</v>
      </c>
      <c r="D61" t="s">
        <v>446</v>
      </c>
      <c r="E61" t="s">
        <v>548</v>
      </c>
      <c r="F61">
        <f>'6pf'!C333+'6pf'!C334+'6pf'!C339</f>
        <v>409</v>
      </c>
      <c r="G61" s="1" t="str">
        <f t="shared" si="0"/>
        <v>+</v>
      </c>
      <c r="I61" t="s">
        <v>547</v>
      </c>
      <c r="J61" s="72">
        <f>'6pf'!E332</f>
        <v>3821.8</v>
      </c>
      <c r="K61" t="s">
        <v>446</v>
      </c>
      <c r="L61" t="s">
        <v>548</v>
      </c>
      <c r="M61" s="72">
        <f>'6pf'!E333+'6pf'!E334+'6pf'!E339</f>
        <v>3821.8</v>
      </c>
      <c r="N61" s="1" t="str">
        <f t="shared" si="1"/>
        <v>+</v>
      </c>
    </row>
    <row r="62" spans="2:14" x14ac:dyDescent="0.2">
      <c r="B62" t="s">
        <v>549</v>
      </c>
      <c r="C62">
        <f>'6pf'!C334</f>
        <v>16</v>
      </c>
      <c r="D62" t="s">
        <v>446</v>
      </c>
      <c r="E62" t="s">
        <v>550</v>
      </c>
      <c r="F62">
        <f>'6pf'!C335+'6pf'!C336</f>
        <v>16</v>
      </c>
      <c r="G62" s="1" t="str">
        <f t="shared" si="0"/>
        <v>+</v>
      </c>
      <c r="I62" t="s">
        <v>549</v>
      </c>
      <c r="J62" s="72">
        <f>'6pf'!E334</f>
        <v>135.19999999999999</v>
      </c>
      <c r="K62" t="s">
        <v>446</v>
      </c>
      <c r="L62" t="s">
        <v>550</v>
      </c>
      <c r="M62" s="72">
        <f>'6pf'!E335+'6pf'!E336</f>
        <v>135.19999999999999</v>
      </c>
      <c r="N62" s="1" t="str">
        <f t="shared" si="1"/>
        <v>+</v>
      </c>
    </row>
    <row r="63" spans="2:14" x14ac:dyDescent="0.2">
      <c r="B63" t="s">
        <v>549</v>
      </c>
      <c r="C63">
        <f>'6pf'!C334</f>
        <v>16</v>
      </c>
      <c r="D63" t="s">
        <v>446</v>
      </c>
      <c r="E63" t="s">
        <v>551</v>
      </c>
      <c r="F63">
        <f>'6pf'!C337+'6pf'!C338</f>
        <v>16</v>
      </c>
      <c r="G63" s="1" t="str">
        <f t="shared" si="0"/>
        <v>+</v>
      </c>
      <c r="I63" t="s">
        <v>549</v>
      </c>
      <c r="J63" s="72">
        <f>'6pf'!E334</f>
        <v>135.19999999999999</v>
      </c>
      <c r="K63" t="s">
        <v>446</v>
      </c>
      <c r="L63" t="s">
        <v>551</v>
      </c>
      <c r="M63" s="72">
        <f>'6pf'!E337+'6pf'!E338</f>
        <v>135.19999999999999</v>
      </c>
      <c r="N63" s="1" t="str">
        <f t="shared" si="1"/>
        <v>+</v>
      </c>
    </row>
    <row r="64" spans="2:14" x14ac:dyDescent="0.2">
      <c r="B64" t="s">
        <v>552</v>
      </c>
      <c r="C64">
        <f>'6pf'!C341</f>
        <v>206</v>
      </c>
      <c r="D64" t="s">
        <v>446</v>
      </c>
      <c r="E64" t="s">
        <v>553</v>
      </c>
      <c r="F64">
        <f>SUM('6pf'!C342:C344)</f>
        <v>206</v>
      </c>
      <c r="G64" s="1" t="str">
        <f t="shared" si="0"/>
        <v>+</v>
      </c>
      <c r="I64" t="s">
        <v>552</v>
      </c>
      <c r="J64" s="72">
        <f>'6pf'!E341</f>
        <v>5576.9</v>
      </c>
      <c r="K64" t="s">
        <v>446</v>
      </c>
      <c r="L64" t="s">
        <v>553</v>
      </c>
      <c r="M64" s="72">
        <f>SUM('6pf'!E342:E344)</f>
        <v>5576.9</v>
      </c>
      <c r="N64" s="1" t="str">
        <f t="shared" si="1"/>
        <v>+</v>
      </c>
    </row>
    <row r="65" spans="2:14" x14ac:dyDescent="0.2">
      <c r="B65" t="s">
        <v>554</v>
      </c>
      <c r="C65">
        <f>'6pf'!C348</f>
        <v>0</v>
      </c>
      <c r="D65" t="s">
        <v>446</v>
      </c>
      <c r="E65" t="s">
        <v>555</v>
      </c>
      <c r="F65">
        <f>'6pf'!C349+'6pf'!C350+'6pf'!C356</f>
        <v>0</v>
      </c>
      <c r="G65" s="1" t="str">
        <f t="shared" si="0"/>
        <v>+</v>
      </c>
      <c r="I65" t="s">
        <v>554</v>
      </c>
      <c r="J65" s="72">
        <f>'6pf'!E348</f>
        <v>0</v>
      </c>
      <c r="K65" t="s">
        <v>446</v>
      </c>
      <c r="L65" t="s">
        <v>555</v>
      </c>
      <c r="M65" s="72">
        <f>'6pf'!E349+'6pf'!E350+'6pf'!E356</f>
        <v>0</v>
      </c>
      <c r="N65" s="1" t="str">
        <f t="shared" si="1"/>
        <v>+</v>
      </c>
    </row>
    <row r="66" spans="2:14" x14ac:dyDescent="0.2">
      <c r="B66" t="s">
        <v>556</v>
      </c>
      <c r="C66">
        <f>'6pf'!C350</f>
        <v>0</v>
      </c>
      <c r="D66" t="s">
        <v>446</v>
      </c>
      <c r="E66" t="s">
        <v>557</v>
      </c>
      <c r="F66">
        <f>'6pf'!C351+'6pf'!C352</f>
        <v>0</v>
      </c>
      <c r="G66" s="1" t="str">
        <f t="shared" si="0"/>
        <v>+</v>
      </c>
      <c r="I66" t="s">
        <v>556</v>
      </c>
      <c r="J66" s="72">
        <f>'6pf'!E350</f>
        <v>0</v>
      </c>
      <c r="K66" t="s">
        <v>446</v>
      </c>
      <c r="L66" t="s">
        <v>557</v>
      </c>
      <c r="M66" s="72">
        <f>'6pf'!E351+'6pf'!E352</f>
        <v>0</v>
      </c>
      <c r="N66" s="1" t="str">
        <f t="shared" si="1"/>
        <v>+</v>
      </c>
    </row>
    <row r="67" spans="2:14" x14ac:dyDescent="0.2">
      <c r="B67" t="s">
        <v>556</v>
      </c>
      <c r="C67">
        <f>'6pf'!C350</f>
        <v>0</v>
      </c>
      <c r="D67" t="s">
        <v>446</v>
      </c>
      <c r="E67" t="s">
        <v>558</v>
      </c>
      <c r="F67">
        <f>'6pf'!C354+'6pf'!C355</f>
        <v>0</v>
      </c>
      <c r="G67" s="1" t="str">
        <f t="shared" si="0"/>
        <v>+</v>
      </c>
      <c r="I67" t="s">
        <v>556</v>
      </c>
      <c r="J67" s="72">
        <f>'6pf'!E350</f>
        <v>0</v>
      </c>
      <c r="K67" t="s">
        <v>446</v>
      </c>
      <c r="L67" t="s">
        <v>558</v>
      </c>
      <c r="M67" s="72">
        <f>'6pf'!E354+'6pf'!E355</f>
        <v>0</v>
      </c>
      <c r="N67" s="1" t="str">
        <f t="shared" si="1"/>
        <v>+</v>
      </c>
    </row>
    <row r="68" spans="2:14" x14ac:dyDescent="0.2">
      <c r="B68" t="s">
        <v>559</v>
      </c>
      <c r="C68">
        <f>'6pf'!C358</f>
        <v>1400</v>
      </c>
      <c r="D68" t="s">
        <v>446</v>
      </c>
      <c r="E68" t="s">
        <v>560</v>
      </c>
      <c r="F68">
        <f>'6pf'!C359+'6pf'!C370+'6pf'!C372</f>
        <v>1400</v>
      </c>
      <c r="G68" s="1" t="str">
        <f t="shared" si="0"/>
        <v>+</v>
      </c>
      <c r="I68" t="s">
        <v>559</v>
      </c>
      <c r="J68" s="72">
        <f>'6pf'!E358</f>
        <v>4624.8999999999996</v>
      </c>
      <c r="K68" t="s">
        <v>446</v>
      </c>
      <c r="L68" t="s">
        <v>560</v>
      </c>
      <c r="M68" s="72">
        <f>'6pf'!E359+'6pf'!E370+'6pf'!E372</f>
        <v>4624.9000000000005</v>
      </c>
      <c r="N68" s="1" t="str">
        <f t="shared" si="1"/>
        <v>+</v>
      </c>
    </row>
    <row r="69" spans="2:14" x14ac:dyDescent="0.2">
      <c r="B69" t="s">
        <v>561</v>
      </c>
      <c r="C69">
        <f>'6pf'!C359</f>
        <v>1309</v>
      </c>
      <c r="D69" t="s">
        <v>446</v>
      </c>
      <c r="E69" t="s">
        <v>562</v>
      </c>
      <c r="F69">
        <f>'6pf'!C361+'6pf'!C364+'6pf'!C367</f>
        <v>1309</v>
      </c>
      <c r="G69" s="1" t="str">
        <f t="shared" si="0"/>
        <v>+</v>
      </c>
      <c r="I69" t="s">
        <v>561</v>
      </c>
      <c r="J69" s="72">
        <f>'6pf'!E359</f>
        <v>4227.6000000000004</v>
      </c>
      <c r="K69" t="s">
        <v>446</v>
      </c>
      <c r="L69" t="s">
        <v>562</v>
      </c>
      <c r="M69" s="72">
        <f>'6pf'!E361+'6pf'!E364+'6pf'!E367</f>
        <v>4227.6000000000004</v>
      </c>
      <c r="N69" s="1" t="str">
        <f t="shared" si="1"/>
        <v>+</v>
      </c>
    </row>
    <row r="70" spans="2:14" x14ac:dyDescent="0.2">
      <c r="B70" t="s">
        <v>563</v>
      </c>
      <c r="C70">
        <f>'6pf'!C360</f>
        <v>861</v>
      </c>
      <c r="D70" t="s">
        <v>446</v>
      </c>
      <c r="E70" t="s">
        <v>564</v>
      </c>
      <c r="F70">
        <f>'6pf'!C362+'6pf'!C365+'6pf'!C368</f>
        <v>861</v>
      </c>
      <c r="G70" s="1" t="str">
        <f t="shared" si="0"/>
        <v>+</v>
      </c>
      <c r="I70" t="s">
        <v>563</v>
      </c>
      <c r="J70" s="72">
        <f>'6pf'!E360</f>
        <v>1826.6</v>
      </c>
      <c r="K70" t="s">
        <v>446</v>
      </c>
      <c r="L70" t="s">
        <v>564</v>
      </c>
      <c r="M70" s="72">
        <f>'6pf'!E362+'6pf'!E365+'6pf'!E368</f>
        <v>1826.6000000000001</v>
      </c>
      <c r="N70" s="1" t="str">
        <f t="shared" si="1"/>
        <v>+</v>
      </c>
    </row>
    <row r="71" spans="2:14" x14ac:dyDescent="0.2">
      <c r="B71" t="s">
        <v>565</v>
      </c>
      <c r="C71">
        <f>'6pf'!C372</f>
        <v>91</v>
      </c>
      <c r="D71" t="s">
        <v>446</v>
      </c>
      <c r="E71" t="s">
        <v>566</v>
      </c>
      <c r="F71">
        <f>SUM('6pf'!C373:C375)</f>
        <v>91</v>
      </c>
      <c r="G71" s="1" t="str">
        <f t="shared" si="0"/>
        <v>+</v>
      </c>
      <c r="I71" t="s">
        <v>565</v>
      </c>
      <c r="J71" s="72">
        <f>'6pf'!E372</f>
        <v>397.3</v>
      </c>
      <c r="K71" t="s">
        <v>446</v>
      </c>
      <c r="L71" t="s">
        <v>566</v>
      </c>
      <c r="M71" s="72">
        <f>SUM('6pf'!E373:E375)</f>
        <v>397.3</v>
      </c>
      <c r="N71" s="1" t="str">
        <f t="shared" si="1"/>
        <v>+</v>
      </c>
    </row>
    <row r="72" spans="2:14" x14ac:dyDescent="0.2">
      <c r="B72" t="s">
        <v>567</v>
      </c>
      <c r="C72">
        <f>'6pf'!C379</f>
        <v>3712</v>
      </c>
      <c r="D72" t="s">
        <v>446</v>
      </c>
      <c r="E72" t="s">
        <v>568</v>
      </c>
      <c r="F72">
        <f>SUM('6pf'!C380:C385)</f>
        <v>3712</v>
      </c>
      <c r="G72" s="1" t="str">
        <f t="shared" si="0"/>
        <v>+</v>
      </c>
      <c r="I72" t="s">
        <v>567</v>
      </c>
      <c r="J72" s="72">
        <f>'6pf'!E379</f>
        <v>10273.4</v>
      </c>
      <c r="K72" t="s">
        <v>446</v>
      </c>
      <c r="L72" t="s">
        <v>568</v>
      </c>
      <c r="M72" s="72">
        <f>SUM('6pf'!E380:E385)</f>
        <v>10273.400000000001</v>
      </c>
      <c r="N72" s="1" t="str">
        <f t="shared" si="1"/>
        <v>+</v>
      </c>
    </row>
    <row r="73" spans="2:14" x14ac:dyDescent="0.2">
      <c r="B73" t="s">
        <v>567</v>
      </c>
      <c r="C73">
        <f>'6pf'!C379</f>
        <v>3712</v>
      </c>
      <c r="D73" t="s">
        <v>446</v>
      </c>
      <c r="E73" t="s">
        <v>569</v>
      </c>
      <c r="F73">
        <f>'6pf'!C386+'6pf'!C394+'6pf'!C404+'6pf'!C409+'6pf'!C415</f>
        <v>3712</v>
      </c>
      <c r="G73" s="1" t="str">
        <f t="shared" si="0"/>
        <v>+</v>
      </c>
      <c r="I73" t="s">
        <v>567</v>
      </c>
      <c r="J73" s="72">
        <f>'6pf'!E379</f>
        <v>10273.4</v>
      </c>
      <c r="K73" t="s">
        <v>446</v>
      </c>
      <c r="L73" t="s">
        <v>569</v>
      </c>
      <c r="M73" s="72">
        <f>'6pf'!E386+'6pf'!E394+'6pf'!E404+'6pf'!E409+'6pf'!E415</f>
        <v>10273.400000000001</v>
      </c>
      <c r="N73" s="1" t="str">
        <f t="shared" si="1"/>
        <v>+</v>
      </c>
    </row>
    <row r="74" spans="2:14" x14ac:dyDescent="0.2">
      <c r="B74" t="s">
        <v>570</v>
      </c>
      <c r="C74">
        <f>'6pf'!C386</f>
        <v>2043</v>
      </c>
      <c r="D74" t="s">
        <v>446</v>
      </c>
      <c r="E74" t="s">
        <v>571</v>
      </c>
      <c r="F74">
        <f>SUM('6pf'!C387:C391)</f>
        <v>2043</v>
      </c>
      <c r="G74" s="1" t="str">
        <f t="shared" si="0"/>
        <v>+</v>
      </c>
      <c r="I74" t="s">
        <v>570</v>
      </c>
      <c r="J74" s="72">
        <f>'6pf'!E386</f>
        <v>4677.8999999999996</v>
      </c>
      <c r="K74" t="s">
        <v>446</v>
      </c>
      <c r="L74" t="s">
        <v>571</v>
      </c>
      <c r="M74" s="72">
        <f>SUM('6pf'!E387:E391)</f>
        <v>4677.8999999999996</v>
      </c>
      <c r="N74" s="1" t="str">
        <f t="shared" si="1"/>
        <v>+</v>
      </c>
    </row>
    <row r="75" spans="2:14" x14ac:dyDescent="0.2">
      <c r="B75" t="s">
        <v>572</v>
      </c>
      <c r="C75">
        <f>'6pf'!C394</f>
        <v>1454</v>
      </c>
      <c r="D75" t="s">
        <v>446</v>
      </c>
      <c r="E75" t="s">
        <v>573</v>
      </c>
      <c r="F75">
        <f>SUM('6pf'!C395:C399)</f>
        <v>1454</v>
      </c>
      <c r="G75" s="1" t="str">
        <f t="shared" si="0"/>
        <v>+</v>
      </c>
      <c r="I75" t="s">
        <v>572</v>
      </c>
      <c r="J75" s="72">
        <f>'6pf'!E394</f>
        <v>4636.6000000000004</v>
      </c>
      <c r="K75" t="s">
        <v>446</v>
      </c>
      <c r="L75" t="s">
        <v>573</v>
      </c>
      <c r="M75" s="72">
        <f>SUM('6pf'!E395:E399)</f>
        <v>4636.5999999999995</v>
      </c>
      <c r="N75" s="1" t="str">
        <f t="shared" si="1"/>
        <v>+</v>
      </c>
    </row>
    <row r="76" spans="2:14" x14ac:dyDescent="0.2">
      <c r="B76" t="s">
        <v>572</v>
      </c>
      <c r="C76">
        <f>'6pf'!C394</f>
        <v>1454</v>
      </c>
      <c r="D76" t="s">
        <v>446</v>
      </c>
      <c r="E76" t="s">
        <v>574</v>
      </c>
      <c r="F76">
        <f>SUM('6pf'!C400:C403)</f>
        <v>1454</v>
      </c>
      <c r="G76" s="1" t="str">
        <f t="shared" si="0"/>
        <v>+</v>
      </c>
      <c r="I76" t="s">
        <v>572</v>
      </c>
      <c r="J76" s="72">
        <f>'6pf'!E394</f>
        <v>4636.6000000000004</v>
      </c>
      <c r="K76" t="s">
        <v>446</v>
      </c>
      <c r="L76" t="s">
        <v>574</v>
      </c>
      <c r="M76" s="72">
        <f>SUM('6pf'!E400:E403)</f>
        <v>4636.5999999999995</v>
      </c>
      <c r="N76" s="1" t="str">
        <f t="shared" si="1"/>
        <v>+</v>
      </c>
    </row>
    <row r="77" spans="2:14" x14ac:dyDescent="0.2">
      <c r="B77" t="s">
        <v>575</v>
      </c>
      <c r="C77">
        <f>'6pf'!C404</f>
        <v>197</v>
      </c>
      <c r="D77" t="s">
        <v>446</v>
      </c>
      <c r="E77" t="s">
        <v>576</v>
      </c>
      <c r="F77">
        <f>SUM('6pf'!C405:C408)</f>
        <v>197</v>
      </c>
      <c r="G77" s="1" t="str">
        <f t="shared" si="0"/>
        <v>+</v>
      </c>
      <c r="I77" t="s">
        <v>575</v>
      </c>
      <c r="J77" s="72">
        <f>'6pf'!E404</f>
        <v>795.7</v>
      </c>
      <c r="K77" t="s">
        <v>446</v>
      </c>
      <c r="L77" t="s">
        <v>576</v>
      </c>
      <c r="M77" s="72">
        <f>SUM('6pf'!E405:E408)</f>
        <v>795.7</v>
      </c>
      <c r="N77" s="1" t="str">
        <f t="shared" si="1"/>
        <v>+</v>
      </c>
    </row>
    <row r="78" spans="2:14" x14ac:dyDescent="0.2">
      <c r="B78" t="s">
        <v>577</v>
      </c>
      <c r="C78">
        <f>'6pf'!C409</f>
        <v>18</v>
      </c>
      <c r="D78" t="s">
        <v>446</v>
      </c>
      <c r="E78" t="s">
        <v>578</v>
      </c>
      <c r="F78">
        <f>SUM('6pf'!C410:C414)</f>
        <v>18</v>
      </c>
      <c r="G78" s="1" t="str">
        <f t="shared" si="0"/>
        <v>+</v>
      </c>
      <c r="I78" t="s">
        <v>577</v>
      </c>
      <c r="J78" s="72">
        <f>'6pf'!E409</f>
        <v>163.19999999999999</v>
      </c>
      <c r="K78" t="s">
        <v>446</v>
      </c>
      <c r="L78" t="s">
        <v>578</v>
      </c>
      <c r="M78" s="72">
        <f>SUM('6pf'!E410:E414)</f>
        <v>163.20000000000002</v>
      </c>
      <c r="N78" s="1" t="str">
        <f t="shared" si="1"/>
        <v>+</v>
      </c>
    </row>
    <row r="79" spans="2:14" x14ac:dyDescent="0.2">
      <c r="B79" t="s">
        <v>579</v>
      </c>
      <c r="C79">
        <f>'6pf'!C415</f>
        <v>0</v>
      </c>
      <c r="D79" t="s">
        <v>446</v>
      </c>
      <c r="E79" t="s">
        <v>580</v>
      </c>
      <c r="F79">
        <f>SUM('6pf'!C416:C419)</f>
        <v>0</v>
      </c>
      <c r="G79" s="1" t="str">
        <f t="shared" si="0"/>
        <v>+</v>
      </c>
      <c r="I79" t="s">
        <v>579</v>
      </c>
      <c r="J79" s="72">
        <f>'6pf'!E415</f>
        <v>0</v>
      </c>
      <c r="K79" t="s">
        <v>446</v>
      </c>
      <c r="L79" t="s">
        <v>580</v>
      </c>
      <c r="M79" s="72">
        <f>SUM('6pf'!E416:E419)</f>
        <v>0</v>
      </c>
      <c r="N79" s="1" t="str">
        <f t="shared" si="1"/>
        <v>+</v>
      </c>
    </row>
    <row r="80" spans="2:14" x14ac:dyDescent="0.2">
      <c r="B80" t="s">
        <v>581</v>
      </c>
      <c r="C80">
        <f>'6pf'!C420</f>
        <v>10</v>
      </c>
      <c r="D80" t="s">
        <v>446</v>
      </c>
      <c r="E80" t="s">
        <v>582</v>
      </c>
      <c r="F80">
        <f>SUM('6pf'!C421:C424)</f>
        <v>10</v>
      </c>
      <c r="G80" s="1" t="str">
        <f t="shared" si="0"/>
        <v>+</v>
      </c>
      <c r="I80" t="s">
        <v>581</v>
      </c>
      <c r="J80" s="72">
        <f>'6pf'!E420</f>
        <v>39.799999999999997</v>
      </c>
      <c r="K80" t="s">
        <v>446</v>
      </c>
      <c r="L80" t="s">
        <v>582</v>
      </c>
      <c r="M80" s="72">
        <f>SUM('6pf'!E421:E424)</f>
        <v>39.800000000000004</v>
      </c>
      <c r="N80" s="1" t="str">
        <f t="shared" si="1"/>
        <v>+</v>
      </c>
    </row>
    <row r="81" spans="2:14" x14ac:dyDescent="0.2">
      <c r="B81" t="s">
        <v>583</v>
      </c>
      <c r="C81">
        <f>'6pf'!C426</f>
        <v>23085</v>
      </c>
      <c r="D81" t="s">
        <v>584</v>
      </c>
      <c r="E81" t="s">
        <v>585</v>
      </c>
      <c r="F81">
        <f>'6pf'!C427+'6pf'!C451+'6pf'!C452+'6pf'!C453</f>
        <v>27824</v>
      </c>
      <c r="G81" s="1" t="str">
        <f>IF(C81&lt;=F81,"+","-")</f>
        <v>+</v>
      </c>
      <c r="I81" t="s">
        <v>583</v>
      </c>
      <c r="J81" s="72">
        <f>'6pf'!E426</f>
        <v>51890.9</v>
      </c>
      <c r="K81" t="s">
        <v>584</v>
      </c>
      <c r="L81" t="s">
        <v>585</v>
      </c>
      <c r="M81" s="72">
        <f>'6pf'!E427+'6pf'!E451+'6pf'!E452+'6pf'!E453</f>
        <v>65044.2</v>
      </c>
      <c r="N81" s="1" t="str">
        <f>IF(J81&lt;=M81,"+","-")</f>
        <v>+</v>
      </c>
    </row>
    <row r="82" spans="2:14" x14ac:dyDescent="0.2">
      <c r="B82" t="s">
        <v>586</v>
      </c>
      <c r="C82">
        <f>'6pf'!C427</f>
        <v>22847</v>
      </c>
      <c r="D82" t="s">
        <v>446</v>
      </c>
      <c r="E82" t="s">
        <v>587</v>
      </c>
      <c r="F82">
        <f>'6pf'!C428+'6pf'!C438+'6pf'!C450</f>
        <v>22847</v>
      </c>
      <c r="G82" s="1" t="str">
        <f t="shared" ref="G82:G87" si="2">IF(C82=F82,"+","-")</f>
        <v>+</v>
      </c>
      <c r="I82" t="s">
        <v>586</v>
      </c>
      <c r="J82" s="72">
        <f>'6pf'!E427</f>
        <v>53537.4</v>
      </c>
      <c r="K82" t="s">
        <v>446</v>
      </c>
      <c r="L82" t="s">
        <v>587</v>
      </c>
      <c r="M82" s="72">
        <f>'6pf'!E428+'6pf'!E438+'6pf'!E450</f>
        <v>53537.399999999994</v>
      </c>
      <c r="N82" s="1" t="str">
        <f t="shared" ref="N82:N87" si="3">IF(J82=M82,"+","-")</f>
        <v>+</v>
      </c>
    </row>
    <row r="83" spans="2:14" x14ac:dyDescent="0.2">
      <c r="B83" t="s">
        <v>588</v>
      </c>
      <c r="C83">
        <f>'6pf'!C428</f>
        <v>2876</v>
      </c>
      <c r="D83" t="s">
        <v>446</v>
      </c>
      <c r="E83" t="s">
        <v>589</v>
      </c>
      <c r="F83" s="75">
        <f>SUM('6pf'!C429:C431)</f>
        <v>2876</v>
      </c>
      <c r="G83" s="1" t="str">
        <f t="shared" si="2"/>
        <v>+</v>
      </c>
      <c r="I83" t="s">
        <v>588</v>
      </c>
      <c r="J83" s="72">
        <f>'6pf'!E428</f>
        <v>9358.7000000000007</v>
      </c>
      <c r="K83" t="s">
        <v>446</v>
      </c>
      <c r="L83" t="s">
        <v>589</v>
      </c>
      <c r="M83" s="75">
        <f>SUM('6pf'!E429:E431)</f>
        <v>9358.7000000000007</v>
      </c>
      <c r="N83" s="1" t="str">
        <f t="shared" si="3"/>
        <v>+</v>
      </c>
    </row>
    <row r="84" spans="2:14" x14ac:dyDescent="0.2">
      <c r="B84" t="s">
        <v>590</v>
      </c>
      <c r="C84">
        <f>'6pf'!C432</f>
        <v>1136</v>
      </c>
      <c r="D84" t="s">
        <v>446</v>
      </c>
      <c r="E84" t="s">
        <v>591</v>
      </c>
      <c r="F84">
        <f>SUM('6pf'!C433:C435)</f>
        <v>1136</v>
      </c>
      <c r="G84" s="1" t="str">
        <f t="shared" si="2"/>
        <v>+</v>
      </c>
      <c r="I84" t="s">
        <v>590</v>
      </c>
      <c r="J84" s="72">
        <f>'6pf'!E432</f>
        <v>3423.5</v>
      </c>
      <c r="K84" t="s">
        <v>446</v>
      </c>
      <c r="L84" t="s">
        <v>591</v>
      </c>
      <c r="M84" s="72">
        <f>SUM('6pf'!E433:E435)</f>
        <v>3423.5</v>
      </c>
      <c r="N84" s="1" t="str">
        <f t="shared" si="3"/>
        <v>+</v>
      </c>
    </row>
    <row r="85" spans="2:14" x14ac:dyDescent="0.2">
      <c r="B85" t="s">
        <v>592</v>
      </c>
      <c r="C85">
        <f>'6pf'!C440</f>
        <v>12119</v>
      </c>
      <c r="D85" t="s">
        <v>446</v>
      </c>
      <c r="E85" t="s">
        <v>593</v>
      </c>
      <c r="F85">
        <f>SUM('6pf'!C441:C444)</f>
        <v>12119</v>
      </c>
      <c r="G85" s="1" t="str">
        <f t="shared" si="2"/>
        <v>+</v>
      </c>
      <c r="I85" t="s">
        <v>592</v>
      </c>
      <c r="J85" s="72">
        <f>'6pf'!E440</f>
        <v>32330.1</v>
      </c>
      <c r="K85" t="s">
        <v>446</v>
      </c>
      <c r="L85" t="s">
        <v>593</v>
      </c>
      <c r="M85" s="72">
        <f>SUM('6pf'!E441:E444)</f>
        <v>32330.1</v>
      </c>
      <c r="N85" s="1" t="str">
        <f t="shared" si="3"/>
        <v>+</v>
      </c>
    </row>
    <row r="86" spans="2:14" x14ac:dyDescent="0.2">
      <c r="B86" t="s">
        <v>594</v>
      </c>
      <c r="C86">
        <f>'6pf'!C445</f>
        <v>5424</v>
      </c>
      <c r="D86" t="s">
        <v>446</v>
      </c>
      <c r="E86" t="s">
        <v>595</v>
      </c>
      <c r="F86">
        <f>SUM('6pf'!C446:C449)</f>
        <v>5424</v>
      </c>
      <c r="G86" s="1" t="str">
        <f t="shared" si="2"/>
        <v>+</v>
      </c>
      <c r="I86" t="s">
        <v>594</v>
      </c>
      <c r="J86" s="72">
        <f>'6pf'!E445</f>
        <v>6672.5</v>
      </c>
      <c r="K86" t="s">
        <v>446</v>
      </c>
      <c r="L86" t="s">
        <v>595</v>
      </c>
      <c r="M86" s="72">
        <f>SUM('6pf'!E446:E449)</f>
        <v>6672.5</v>
      </c>
      <c r="N86" s="1" t="str">
        <f t="shared" si="3"/>
        <v>+</v>
      </c>
    </row>
    <row r="87" spans="2:14" x14ac:dyDescent="0.2">
      <c r="B87" t="s">
        <v>596</v>
      </c>
      <c r="C87">
        <f>'6pf'!C476</f>
        <v>620</v>
      </c>
      <c r="D87" t="s">
        <v>446</v>
      </c>
      <c r="E87" t="s">
        <v>597</v>
      </c>
      <c r="F87">
        <f>'6pf'!C477+'6pf'!C478</f>
        <v>620</v>
      </c>
      <c r="G87" s="1" t="str">
        <f t="shared" si="2"/>
        <v>+</v>
      </c>
      <c r="I87" t="s">
        <v>596</v>
      </c>
      <c r="J87" s="72">
        <f>'6pf'!E476</f>
        <v>1178.7</v>
      </c>
      <c r="K87" t="s">
        <v>446</v>
      </c>
      <c r="L87" t="s">
        <v>597</v>
      </c>
      <c r="M87" s="72">
        <f>'6pf'!E477+'6pf'!E478</f>
        <v>1178.6999999999998</v>
      </c>
      <c r="N87" s="1" t="str">
        <f t="shared" si="3"/>
        <v>+</v>
      </c>
    </row>
    <row r="88" spans="2:14" x14ac:dyDescent="0.2">
      <c r="B88" t="s">
        <v>598</v>
      </c>
      <c r="C88">
        <f>'6pf'!C480</f>
        <v>154</v>
      </c>
      <c r="D88" t="s">
        <v>584</v>
      </c>
      <c r="E88" t="s">
        <v>599</v>
      </c>
      <c r="F88">
        <f>'6pf'!C481+'6pf'!C482+'6pf'!C486+'6pf'!C489+'6pf'!C490</f>
        <v>154</v>
      </c>
      <c r="G88" s="1" t="str">
        <f>IF(C88&lt;=F88,"+","-")</f>
        <v>+</v>
      </c>
      <c r="I88" t="s">
        <v>598</v>
      </c>
      <c r="J88" s="72">
        <f>'6pf'!E480</f>
        <v>298.2</v>
      </c>
      <c r="K88" t="s">
        <v>584</v>
      </c>
      <c r="L88" t="s">
        <v>599</v>
      </c>
      <c r="M88" s="72">
        <f>'6pf'!E481+'6pf'!J482+'6pf'!E486+'6pf'!E489+'6pf'!E490</f>
        <v>3128.0000000000005</v>
      </c>
      <c r="N88" s="1" t="str">
        <f>IF(J88&lt;=M88,"+","-")</f>
        <v>+</v>
      </c>
    </row>
    <row r="89" spans="2:14" x14ac:dyDescent="0.2">
      <c r="B89" t="s">
        <v>600</v>
      </c>
      <c r="C89">
        <f>'6pf'!C482</f>
        <v>12</v>
      </c>
      <c r="D89" t="s">
        <v>446</v>
      </c>
      <c r="E89" t="s">
        <v>601</v>
      </c>
      <c r="F89">
        <f>SUM('6pf'!C483:C485)</f>
        <v>12</v>
      </c>
      <c r="G89" s="1" t="str">
        <f t="shared" ref="G89:G113" si="4">IF(C89=F89,"+","-")</f>
        <v>+</v>
      </c>
      <c r="I89" t="s">
        <v>600</v>
      </c>
      <c r="J89" s="72">
        <f>'6pf'!I482</f>
        <v>45.02</v>
      </c>
      <c r="K89" t="s">
        <v>446</v>
      </c>
      <c r="L89" t="s">
        <v>601</v>
      </c>
      <c r="M89" s="72">
        <f>SUM('6pf'!E483:E485)</f>
        <v>45.02</v>
      </c>
      <c r="N89" s="1" t="str">
        <f t="shared" ref="N89:N113" si="5">IF(J89=M89,"+","-")</f>
        <v>+</v>
      </c>
    </row>
    <row r="90" spans="2:14" x14ac:dyDescent="0.2">
      <c r="B90" t="s">
        <v>602</v>
      </c>
      <c r="C90">
        <f>'6pf'!C486</f>
        <v>76</v>
      </c>
      <c r="D90" t="s">
        <v>446</v>
      </c>
      <c r="E90" t="s">
        <v>603</v>
      </c>
      <c r="F90">
        <f>'6pf'!C487+'6pf'!C488</f>
        <v>76</v>
      </c>
      <c r="G90" s="1" t="str">
        <f t="shared" si="4"/>
        <v>+</v>
      </c>
      <c r="I90" t="s">
        <v>602</v>
      </c>
      <c r="J90" s="72">
        <f>'6pf'!E486</f>
        <v>126.8</v>
      </c>
      <c r="K90" t="s">
        <v>446</v>
      </c>
      <c r="L90" t="s">
        <v>603</v>
      </c>
      <c r="M90" s="72">
        <f>'6pf'!E487+'6pf'!E488</f>
        <v>126.8</v>
      </c>
      <c r="N90" s="1" t="str">
        <f t="shared" si="5"/>
        <v>+</v>
      </c>
    </row>
    <row r="91" spans="2:14" x14ac:dyDescent="0.2">
      <c r="B91" t="s">
        <v>604</v>
      </c>
      <c r="C91">
        <f>'6pf'!C492</f>
        <v>1718</v>
      </c>
      <c r="D91" t="s">
        <v>446</v>
      </c>
      <c r="E91" t="s">
        <v>605</v>
      </c>
      <c r="F91">
        <f>'6pf'!C493+'6pf'!C497</f>
        <v>1718</v>
      </c>
      <c r="G91" s="1" t="str">
        <f t="shared" si="4"/>
        <v>+</v>
      </c>
      <c r="I91" t="s">
        <v>604</v>
      </c>
      <c r="J91" s="72">
        <f>'6pf'!E492</f>
        <v>9411.7999999999993</v>
      </c>
      <c r="K91" t="s">
        <v>446</v>
      </c>
      <c r="L91" t="s">
        <v>605</v>
      </c>
      <c r="M91" s="72">
        <f>'6pf'!E493+'6pf'!E497</f>
        <v>9411.7999999999993</v>
      </c>
      <c r="N91" s="1" t="str">
        <f t="shared" si="5"/>
        <v>+</v>
      </c>
    </row>
    <row r="92" spans="2:14" x14ac:dyDescent="0.2">
      <c r="B92" t="s">
        <v>606</v>
      </c>
      <c r="C92">
        <f>'6pf'!C493</f>
        <v>1685</v>
      </c>
      <c r="D92" t="s">
        <v>446</v>
      </c>
      <c r="E92" t="s">
        <v>607</v>
      </c>
      <c r="F92">
        <f>SUM('6pf'!C494:C496)</f>
        <v>1685</v>
      </c>
      <c r="G92" s="1" t="str">
        <f t="shared" si="4"/>
        <v>+</v>
      </c>
      <c r="I92" t="s">
        <v>606</v>
      </c>
      <c r="J92" s="72">
        <f>'6pf'!E493</f>
        <v>9320.7999999999993</v>
      </c>
      <c r="K92" t="s">
        <v>446</v>
      </c>
      <c r="L92" t="s">
        <v>607</v>
      </c>
      <c r="M92" s="72">
        <f>SUM('6pf'!E494:E496)</f>
        <v>9320.7999999999993</v>
      </c>
      <c r="N92" s="1" t="str">
        <f t="shared" si="5"/>
        <v>+</v>
      </c>
    </row>
    <row r="93" spans="2:14" x14ac:dyDescent="0.2">
      <c r="B93" t="s">
        <v>608</v>
      </c>
      <c r="C93">
        <f>'6pf'!C497</f>
        <v>33</v>
      </c>
      <c r="D93" t="s">
        <v>446</v>
      </c>
      <c r="E93" t="s">
        <v>609</v>
      </c>
      <c r="F93">
        <f>SUM('6pf'!C498:C499)</f>
        <v>33</v>
      </c>
      <c r="G93" s="1" t="str">
        <f t="shared" si="4"/>
        <v>+</v>
      </c>
      <c r="I93" t="s">
        <v>608</v>
      </c>
      <c r="J93" s="72">
        <f>'6pf'!E497</f>
        <v>91</v>
      </c>
      <c r="K93" t="s">
        <v>446</v>
      </c>
      <c r="L93" t="s">
        <v>609</v>
      </c>
      <c r="M93" s="72">
        <f>SUM('6pf'!E498:E499)</f>
        <v>91</v>
      </c>
      <c r="N93" s="1" t="str">
        <f t="shared" si="5"/>
        <v>+</v>
      </c>
    </row>
    <row r="94" spans="2:14" x14ac:dyDescent="0.2">
      <c r="B94" t="s">
        <v>610</v>
      </c>
      <c r="C94">
        <f>'6pf'!C501</f>
        <v>18170</v>
      </c>
      <c r="D94" t="s">
        <v>446</v>
      </c>
      <c r="E94" t="s">
        <v>611</v>
      </c>
      <c r="F94">
        <f>SUM('6pf'!C502:C506)</f>
        <v>18170</v>
      </c>
      <c r="G94" s="1" t="str">
        <f t="shared" si="4"/>
        <v>+</v>
      </c>
      <c r="I94" t="s">
        <v>610</v>
      </c>
      <c r="J94" s="72">
        <f>'6pf'!E501</f>
        <v>42538.400000000001</v>
      </c>
      <c r="K94" t="s">
        <v>446</v>
      </c>
      <c r="L94" t="s">
        <v>611</v>
      </c>
      <c r="M94" s="72">
        <f>SUM('6pf'!E502:E506)</f>
        <v>42538.400000000001</v>
      </c>
      <c r="N94" s="1" t="str">
        <f t="shared" si="5"/>
        <v>+</v>
      </c>
    </row>
    <row r="95" spans="2:14" x14ac:dyDescent="0.2">
      <c r="B95" t="s">
        <v>610</v>
      </c>
      <c r="C95">
        <f>'6pf'!C501</f>
        <v>18170</v>
      </c>
      <c r="D95" t="s">
        <v>446</v>
      </c>
      <c r="E95" t="s">
        <v>612</v>
      </c>
      <c r="F95">
        <f>SUM('6pf'!C507:C515)</f>
        <v>18170</v>
      </c>
      <c r="G95" s="1" t="str">
        <f t="shared" si="4"/>
        <v>+</v>
      </c>
      <c r="I95" t="s">
        <v>610</v>
      </c>
      <c r="J95" s="72">
        <f>'6pf'!E501</f>
        <v>42538.400000000001</v>
      </c>
      <c r="K95" t="s">
        <v>446</v>
      </c>
      <c r="L95" t="s">
        <v>612</v>
      </c>
      <c r="M95" s="72">
        <f>SUM('6pf'!E507:E515)</f>
        <v>42538.400000000001</v>
      </c>
      <c r="N95" s="1" t="str">
        <f t="shared" si="5"/>
        <v>+</v>
      </c>
    </row>
    <row r="96" spans="2:14" x14ac:dyDescent="0.2">
      <c r="B96" t="s">
        <v>613</v>
      </c>
      <c r="C96">
        <f>'6pf'!C524</f>
        <v>0</v>
      </c>
      <c r="D96" t="s">
        <v>446</v>
      </c>
      <c r="E96" t="s">
        <v>614</v>
      </c>
      <c r="F96">
        <f>SUM('6pf'!C525:C527)</f>
        <v>0</v>
      </c>
      <c r="G96" s="1" t="str">
        <f t="shared" si="4"/>
        <v>+</v>
      </c>
      <c r="I96" t="s">
        <v>613</v>
      </c>
      <c r="J96" s="72">
        <f>'6pf'!E524</f>
        <v>0</v>
      </c>
      <c r="K96" t="s">
        <v>446</v>
      </c>
      <c r="L96" t="s">
        <v>614</v>
      </c>
      <c r="M96" s="72">
        <f>SUM('6pf'!E525:E527)</f>
        <v>0</v>
      </c>
      <c r="N96" s="1" t="str">
        <f t="shared" si="5"/>
        <v>+</v>
      </c>
    </row>
    <row r="97" spans="2:14" x14ac:dyDescent="0.2">
      <c r="B97" t="s">
        <v>615</v>
      </c>
      <c r="C97">
        <f>'6pf'!C533</f>
        <v>626</v>
      </c>
      <c r="D97" t="s">
        <v>446</v>
      </c>
      <c r="E97" t="s">
        <v>616</v>
      </c>
      <c r="F97">
        <f>'6pf'!C534+'6pf'!C541</f>
        <v>626</v>
      </c>
      <c r="G97" s="1" t="str">
        <f t="shared" si="4"/>
        <v>+</v>
      </c>
      <c r="I97" t="s">
        <v>615</v>
      </c>
      <c r="J97" s="72">
        <f>'6pf'!E533</f>
        <v>2596.8000000000002</v>
      </c>
      <c r="K97" t="s">
        <v>446</v>
      </c>
      <c r="L97" t="s">
        <v>616</v>
      </c>
      <c r="M97" s="72">
        <f>'6pf'!E534+'6pf'!E541</f>
        <v>2596.8000000000002</v>
      </c>
      <c r="N97" s="1" t="str">
        <f t="shared" si="5"/>
        <v>+</v>
      </c>
    </row>
    <row r="98" spans="2:14" x14ac:dyDescent="0.2">
      <c r="B98" t="s">
        <v>617</v>
      </c>
      <c r="C98">
        <f>'6pf'!C534</f>
        <v>555</v>
      </c>
      <c r="D98" t="s">
        <v>446</v>
      </c>
      <c r="E98" t="s">
        <v>618</v>
      </c>
      <c r="F98">
        <f>'6pf'!C535+'6pf'!C537+'6pf'!C539</f>
        <v>555</v>
      </c>
      <c r="G98" s="1" t="str">
        <f t="shared" si="4"/>
        <v>+</v>
      </c>
      <c r="I98" t="s">
        <v>617</v>
      </c>
      <c r="J98" s="72">
        <f>'6pf'!E534</f>
        <v>2230.4</v>
      </c>
      <c r="K98" t="s">
        <v>446</v>
      </c>
      <c r="L98" t="s">
        <v>618</v>
      </c>
      <c r="M98" s="72">
        <f>'6pf'!E535+'6pf'!E537+'6pf'!E539</f>
        <v>2230.4</v>
      </c>
      <c r="N98" s="1" t="str">
        <f t="shared" si="5"/>
        <v>+</v>
      </c>
    </row>
    <row r="99" spans="2:14" x14ac:dyDescent="0.2">
      <c r="B99" t="s">
        <v>619</v>
      </c>
      <c r="C99">
        <f>'6pf'!C541</f>
        <v>71</v>
      </c>
      <c r="D99" t="s">
        <v>446</v>
      </c>
      <c r="E99" t="s">
        <v>620</v>
      </c>
      <c r="F99">
        <f>SUM('6pf'!C542:C544)</f>
        <v>71</v>
      </c>
      <c r="G99" s="1" t="str">
        <f t="shared" si="4"/>
        <v>+</v>
      </c>
      <c r="I99" t="s">
        <v>619</v>
      </c>
      <c r="J99" s="72">
        <f>'6pf'!E541</f>
        <v>366.4</v>
      </c>
      <c r="K99" t="s">
        <v>446</v>
      </c>
      <c r="L99" t="s">
        <v>620</v>
      </c>
      <c r="M99" s="72">
        <f>SUM('6pf'!E542:E544)</f>
        <v>366.4</v>
      </c>
      <c r="N99" s="1" t="str">
        <f t="shared" si="5"/>
        <v>+</v>
      </c>
    </row>
    <row r="100" spans="2:14" x14ac:dyDescent="0.2">
      <c r="B100" t="s">
        <v>621</v>
      </c>
      <c r="C100">
        <f>'6pf'!C545</f>
        <v>325</v>
      </c>
      <c r="D100" t="s">
        <v>446</v>
      </c>
      <c r="E100" t="s">
        <v>622</v>
      </c>
      <c r="F100">
        <f>'6pf'!C546+'6pf'!C550</f>
        <v>325</v>
      </c>
      <c r="G100" s="1" t="str">
        <f t="shared" si="4"/>
        <v>+</v>
      </c>
      <c r="I100" t="s">
        <v>621</v>
      </c>
      <c r="J100" s="72">
        <f>'6pf'!E545</f>
        <v>1363.5</v>
      </c>
      <c r="K100" t="s">
        <v>446</v>
      </c>
      <c r="L100" t="s">
        <v>622</v>
      </c>
      <c r="M100" s="72">
        <f>'6pf'!E546+'6pf'!E550</f>
        <v>1363.5</v>
      </c>
      <c r="N100" s="1" t="str">
        <f t="shared" si="5"/>
        <v>+</v>
      </c>
    </row>
    <row r="101" spans="2:14" x14ac:dyDescent="0.2">
      <c r="B101" t="s">
        <v>623</v>
      </c>
      <c r="C101">
        <f>'6pf'!C546</f>
        <v>266</v>
      </c>
      <c r="D101" t="s">
        <v>446</v>
      </c>
      <c r="E101" t="s">
        <v>624</v>
      </c>
      <c r="F101">
        <f>SUM('6pf'!C547:C549)</f>
        <v>266</v>
      </c>
      <c r="G101" s="1" t="str">
        <f t="shared" si="4"/>
        <v>+</v>
      </c>
      <c r="I101" t="s">
        <v>623</v>
      </c>
      <c r="J101" s="72">
        <f>'6pf'!E546</f>
        <v>1084.5999999999999</v>
      </c>
      <c r="K101" t="s">
        <v>446</v>
      </c>
      <c r="L101" t="s">
        <v>624</v>
      </c>
      <c r="M101" s="72">
        <f>SUM('6pf'!E547:E549)</f>
        <v>1084.5999999999999</v>
      </c>
      <c r="N101" s="1" t="str">
        <f t="shared" si="5"/>
        <v>+</v>
      </c>
    </row>
    <row r="102" spans="2:14" x14ac:dyDescent="0.2">
      <c r="B102" t="s">
        <v>625</v>
      </c>
      <c r="C102">
        <f>'6pf'!C550</f>
        <v>59</v>
      </c>
      <c r="D102" t="s">
        <v>446</v>
      </c>
      <c r="E102" t="s">
        <v>626</v>
      </c>
      <c r="F102">
        <f>SUM('6pf'!C551:C553)</f>
        <v>59</v>
      </c>
      <c r="G102" s="1" t="str">
        <f t="shared" si="4"/>
        <v>+</v>
      </c>
      <c r="I102" t="s">
        <v>625</v>
      </c>
      <c r="J102" s="72">
        <f>'6pf'!E550</f>
        <v>278.89999999999998</v>
      </c>
      <c r="K102" t="s">
        <v>446</v>
      </c>
      <c r="L102" t="s">
        <v>626</v>
      </c>
      <c r="M102" s="72">
        <f>SUM('6pf'!E551:E553)</f>
        <v>278.89999999999998</v>
      </c>
      <c r="N102" s="1" t="str">
        <f t="shared" si="5"/>
        <v>+</v>
      </c>
    </row>
    <row r="103" spans="2:14" x14ac:dyDescent="0.2">
      <c r="B103" t="s">
        <v>627</v>
      </c>
      <c r="C103">
        <f>'6pf'!C554</f>
        <v>572</v>
      </c>
      <c r="D103" t="s">
        <v>446</v>
      </c>
      <c r="E103" t="s">
        <v>628</v>
      </c>
      <c r="F103">
        <f>'6pf'!C555+'6pf'!C560</f>
        <v>572</v>
      </c>
      <c r="G103" s="1" t="str">
        <f t="shared" si="4"/>
        <v>+</v>
      </c>
      <c r="I103" t="s">
        <v>627</v>
      </c>
      <c r="J103" s="72">
        <f>'6pf'!E554</f>
        <v>1164.3</v>
      </c>
      <c r="K103" t="s">
        <v>446</v>
      </c>
      <c r="L103" t="s">
        <v>628</v>
      </c>
      <c r="M103" s="72">
        <f>'6pf'!E555+'6pf'!E560</f>
        <v>1164.3</v>
      </c>
      <c r="N103" s="1" t="str">
        <f t="shared" si="5"/>
        <v>+</v>
      </c>
    </row>
    <row r="104" spans="2:14" x14ac:dyDescent="0.2">
      <c r="B104" t="s">
        <v>629</v>
      </c>
      <c r="C104">
        <f>'6pf'!C555</f>
        <v>488</v>
      </c>
      <c r="D104" t="s">
        <v>446</v>
      </c>
      <c r="E104" t="s">
        <v>630</v>
      </c>
      <c r="F104">
        <f>SUM('6pf'!C556:C559)</f>
        <v>488</v>
      </c>
      <c r="G104" s="1" t="str">
        <f t="shared" si="4"/>
        <v>+</v>
      </c>
      <c r="I104" t="s">
        <v>629</v>
      </c>
      <c r="J104" s="72">
        <f>'6pf'!E555</f>
        <v>912.6</v>
      </c>
      <c r="K104" t="s">
        <v>446</v>
      </c>
      <c r="L104" t="s">
        <v>630</v>
      </c>
      <c r="M104" s="72">
        <f>SUM('6pf'!E556:E559)</f>
        <v>912.59999999999991</v>
      </c>
      <c r="N104" s="1" t="str">
        <f t="shared" si="5"/>
        <v>+</v>
      </c>
    </row>
    <row r="105" spans="2:14" x14ac:dyDescent="0.2">
      <c r="B105" t="s">
        <v>631</v>
      </c>
      <c r="C105">
        <f>'6pf'!C560</f>
        <v>84</v>
      </c>
      <c r="D105" t="s">
        <v>446</v>
      </c>
      <c r="E105" t="s">
        <v>632</v>
      </c>
      <c r="F105">
        <f>SUM('6pf'!C561:C563)</f>
        <v>84</v>
      </c>
      <c r="G105" s="1" t="str">
        <f t="shared" si="4"/>
        <v>+</v>
      </c>
      <c r="I105" t="s">
        <v>631</v>
      </c>
      <c r="J105" s="72">
        <f>'6pf'!E560</f>
        <v>251.7</v>
      </c>
      <c r="K105" t="s">
        <v>446</v>
      </c>
      <c r="L105" t="s">
        <v>632</v>
      </c>
      <c r="M105" s="72">
        <f>SUM('6pf'!E561:E563)</f>
        <v>251.70000000000002</v>
      </c>
      <c r="N105" s="1" t="str">
        <f t="shared" si="5"/>
        <v>+</v>
      </c>
    </row>
    <row r="106" spans="2:14" x14ac:dyDescent="0.2">
      <c r="B106" t="s">
        <v>633</v>
      </c>
      <c r="C106">
        <f>'6pf'!C564</f>
        <v>67</v>
      </c>
      <c r="D106" t="s">
        <v>446</v>
      </c>
      <c r="E106" t="s">
        <v>634</v>
      </c>
      <c r="F106">
        <f>'6pf'!C565+'6pf'!C568</f>
        <v>67</v>
      </c>
      <c r="G106" s="1" t="str">
        <f t="shared" si="4"/>
        <v>+</v>
      </c>
      <c r="I106" t="s">
        <v>633</v>
      </c>
      <c r="J106" s="72">
        <f>'6pf'!E564</f>
        <v>227.8</v>
      </c>
      <c r="K106" t="s">
        <v>446</v>
      </c>
      <c r="L106" t="s">
        <v>634</v>
      </c>
      <c r="M106" s="72">
        <f>'6pf'!E565+'6pf'!E568</f>
        <v>227.79999999999998</v>
      </c>
      <c r="N106" s="1" t="str">
        <f t="shared" si="5"/>
        <v>+</v>
      </c>
    </row>
    <row r="107" spans="2:14" x14ac:dyDescent="0.2">
      <c r="B107" t="s">
        <v>635</v>
      </c>
      <c r="C107">
        <f>'6pf'!C565</f>
        <v>44</v>
      </c>
      <c r="D107" t="s">
        <v>446</v>
      </c>
      <c r="E107" t="s">
        <v>636</v>
      </c>
      <c r="F107">
        <f>'6pf'!C566+'6pf'!C567</f>
        <v>44</v>
      </c>
      <c r="G107" s="1" t="str">
        <f t="shared" si="4"/>
        <v>+</v>
      </c>
      <c r="I107" t="s">
        <v>635</v>
      </c>
      <c r="J107" s="72">
        <f>'6pf'!E565</f>
        <v>164.2</v>
      </c>
      <c r="K107" t="s">
        <v>446</v>
      </c>
      <c r="L107" t="s">
        <v>636</v>
      </c>
      <c r="M107" s="72">
        <f>'6pf'!E566+'6pf'!E567</f>
        <v>164.2</v>
      </c>
      <c r="N107" s="1" t="str">
        <f t="shared" si="5"/>
        <v>+</v>
      </c>
    </row>
    <row r="108" spans="2:14" x14ac:dyDescent="0.2">
      <c r="B108" t="s">
        <v>637</v>
      </c>
      <c r="C108">
        <f>'6pf'!C568</f>
        <v>23</v>
      </c>
      <c r="D108" t="s">
        <v>446</v>
      </c>
      <c r="E108" t="s">
        <v>638</v>
      </c>
      <c r="F108">
        <f>'6pf'!C569+'6pf'!C570</f>
        <v>23</v>
      </c>
      <c r="G108" s="1" t="str">
        <f t="shared" si="4"/>
        <v>+</v>
      </c>
      <c r="I108" t="s">
        <v>637</v>
      </c>
      <c r="J108" s="72">
        <f>'6pf'!E568</f>
        <v>63.6</v>
      </c>
      <c r="K108" t="s">
        <v>446</v>
      </c>
      <c r="L108" t="s">
        <v>638</v>
      </c>
      <c r="M108" s="72">
        <f>'6pf'!E569+'6pf'!E570</f>
        <v>63.6</v>
      </c>
      <c r="N108" s="1" t="str">
        <f t="shared" si="5"/>
        <v>+</v>
      </c>
    </row>
    <row r="109" spans="2:14" x14ac:dyDescent="0.2">
      <c r="B109" t="s">
        <v>639</v>
      </c>
      <c r="C109">
        <f>'6pf'!C571</f>
        <v>55</v>
      </c>
      <c r="D109" t="s">
        <v>446</v>
      </c>
      <c r="E109" t="s">
        <v>640</v>
      </c>
      <c r="F109">
        <f>'6pf'!C572+'6pf'!C575</f>
        <v>55</v>
      </c>
      <c r="G109" s="1" t="str">
        <f t="shared" si="4"/>
        <v>+</v>
      </c>
      <c r="I109" t="s">
        <v>639</v>
      </c>
      <c r="J109" s="72">
        <f>'6pf'!E571</f>
        <v>249.5</v>
      </c>
      <c r="K109" t="s">
        <v>446</v>
      </c>
      <c r="L109" t="s">
        <v>640</v>
      </c>
      <c r="M109" s="72">
        <f>'6pf'!E572+'6pf'!E575</f>
        <v>249.5</v>
      </c>
      <c r="N109" s="1" t="str">
        <f t="shared" si="5"/>
        <v>+</v>
      </c>
    </row>
    <row r="110" spans="2:14" x14ac:dyDescent="0.2">
      <c r="B110" t="s">
        <v>641</v>
      </c>
      <c r="C110">
        <f>'6pf'!C572</f>
        <v>47</v>
      </c>
      <c r="D110" t="s">
        <v>446</v>
      </c>
      <c r="E110" t="s">
        <v>642</v>
      </c>
      <c r="F110">
        <f>'6pf'!C573+'6pf'!C574</f>
        <v>47</v>
      </c>
      <c r="G110" s="1" t="str">
        <f t="shared" si="4"/>
        <v>+</v>
      </c>
      <c r="I110" t="s">
        <v>641</v>
      </c>
      <c r="J110" s="72">
        <f>'6pf'!E572</f>
        <v>233.1</v>
      </c>
      <c r="K110" t="s">
        <v>446</v>
      </c>
      <c r="L110" t="s">
        <v>642</v>
      </c>
      <c r="M110" s="72">
        <f>'6pf'!E573+'6pf'!E574</f>
        <v>233.1</v>
      </c>
      <c r="N110" s="1" t="str">
        <f t="shared" si="5"/>
        <v>+</v>
      </c>
    </row>
    <row r="111" spans="2:14" x14ac:dyDescent="0.2">
      <c r="B111" t="s">
        <v>643</v>
      </c>
      <c r="C111">
        <f>'6pf'!C575</f>
        <v>8</v>
      </c>
      <c r="D111" t="s">
        <v>446</v>
      </c>
      <c r="E111" t="s">
        <v>644</v>
      </c>
      <c r="F111">
        <f>'6pf'!C576+'6pf'!C577</f>
        <v>8</v>
      </c>
      <c r="G111" s="1" t="str">
        <f t="shared" si="4"/>
        <v>+</v>
      </c>
      <c r="I111" t="s">
        <v>643</v>
      </c>
      <c r="J111" s="72">
        <f>'6pf'!E575</f>
        <v>16.399999999999999</v>
      </c>
      <c r="K111" t="s">
        <v>446</v>
      </c>
      <c r="L111" t="s">
        <v>644</v>
      </c>
      <c r="M111" s="72">
        <f>'6pf'!E576+'6pf'!E577</f>
        <v>16.399999999999999</v>
      </c>
      <c r="N111" s="1" t="str">
        <f t="shared" si="5"/>
        <v>+</v>
      </c>
    </row>
    <row r="112" spans="2:14" x14ac:dyDescent="0.2">
      <c r="B112" t="s">
        <v>645</v>
      </c>
      <c r="C112">
        <f>'6pf'!C578</f>
        <v>154</v>
      </c>
      <c r="D112" t="s">
        <v>446</v>
      </c>
      <c r="E112" t="s">
        <v>646</v>
      </c>
      <c r="F112">
        <f>'6pf'!C579+'6pf'!C580</f>
        <v>154</v>
      </c>
      <c r="G112" s="1" t="str">
        <f t="shared" si="4"/>
        <v>+</v>
      </c>
      <c r="I112" t="s">
        <v>645</v>
      </c>
      <c r="J112" s="72">
        <f>'6pf'!E578</f>
        <v>273</v>
      </c>
      <c r="K112" t="s">
        <v>446</v>
      </c>
      <c r="L112" t="s">
        <v>646</v>
      </c>
      <c r="M112" s="72">
        <f>'6pf'!E579+'6pf'!E580</f>
        <v>273</v>
      </c>
      <c r="N112" s="1" t="str">
        <f t="shared" si="5"/>
        <v>+</v>
      </c>
    </row>
    <row r="113" spans="2:14" x14ac:dyDescent="0.2">
      <c r="B113" t="s">
        <v>588</v>
      </c>
      <c r="C113">
        <f>'6pf'!C428</f>
        <v>2876</v>
      </c>
      <c r="D113" t="s">
        <v>446</v>
      </c>
      <c r="E113" t="s">
        <v>647</v>
      </c>
      <c r="F113">
        <f>'6pf'!C110+'6pf'!C135+'6pf'!C156+'6pf'!C181+'6pf'!C195+'6pf'!C225+'6pf'!C269+'6pf'!C278+'6pf'!C291+'6pf'!C300+'6pf'!C309+'6pf'!C319+'6pf'!C329+'6pf'!C338+'6pf'!C355+'6pf'!C371</f>
        <v>2876</v>
      </c>
      <c r="G113" s="1" t="str">
        <f t="shared" si="4"/>
        <v>+</v>
      </c>
      <c r="I113" t="s">
        <v>588</v>
      </c>
      <c r="J113" s="72">
        <f>'6pf'!E428</f>
        <v>9358.7000000000007</v>
      </c>
      <c r="K113" t="s">
        <v>446</v>
      </c>
      <c r="L113" t="s">
        <v>647</v>
      </c>
      <c r="M113" s="72">
        <f>'6pf'!E110+'6pf'!E135+'6pf'!E156+'6pf'!E181+'6pf'!E195+'6pf'!E225+'6pf'!E269+'6pf'!E278+'6pf'!E291+'6pf'!E300+'6pf'!E309+'6pf'!E319+'6pf'!E329+'6pf'!E338+'6pf'!E355+'6pf'!E371</f>
        <v>9358.7000000000007</v>
      </c>
      <c r="N113" s="1" t="str">
        <f t="shared" si="5"/>
        <v>+</v>
      </c>
    </row>
    <row r="114" spans="2:14" x14ac:dyDescent="0.2">
      <c r="B114" t="s">
        <v>592</v>
      </c>
      <c r="C114">
        <f>'6pf'!C440</f>
        <v>12119</v>
      </c>
      <c r="D114" t="s">
        <v>584</v>
      </c>
      <c r="E114" t="s">
        <v>648</v>
      </c>
      <c r="F114">
        <f>'6pf'!C438+'6pf'!C428</f>
        <v>12119</v>
      </c>
      <c r="G114" s="1" t="str">
        <f>IF(C114&lt;=F114,"+","-")</f>
        <v>+</v>
      </c>
      <c r="I114" t="s">
        <v>592</v>
      </c>
      <c r="J114" s="72">
        <f>'6pf'!E440</f>
        <v>32330.1</v>
      </c>
      <c r="K114" t="s">
        <v>584</v>
      </c>
      <c r="L114" t="s">
        <v>648</v>
      </c>
      <c r="M114" s="72">
        <f>'6pf'!E438+'6pf'!E428</f>
        <v>32714.3</v>
      </c>
      <c r="N114" s="1" t="str">
        <f>IF(J114&lt;=M114,"+","-")</f>
        <v>+</v>
      </c>
    </row>
    <row r="115" spans="2:14" x14ac:dyDescent="0.2">
      <c r="B115" t="s">
        <v>649</v>
      </c>
      <c r="C115">
        <f>'6pf'!C529</f>
        <v>121510</v>
      </c>
      <c r="D115" t="s">
        <v>446</v>
      </c>
      <c r="E115" t="s">
        <v>650</v>
      </c>
      <c r="F115">
        <f>'6pf'!C114+'6pf'!C133+'6pf'!C139+'6pf'!C157+'6pf'!C182+'6pf'!C191+'6pf'!C203+'6pf'!C207+'6pf'!C208+'6pf'!C232+'6pf'!C268+'6pf'!C277+'6pf'!C290+'6pf'!C299+'6pf'!C308+'6pf'!C318+'6pf'!C328+'6pf'!C337+'6pf'!C359+'6pf'!C370+'6pf'!C428+'6pf'!C354-'6pf'!C371-'6pf'!C195</f>
        <v>121510</v>
      </c>
      <c r="G115" s="1" t="str">
        <f t="shared" ref="G115:G117" si="6">IF(C115=F115,"+","-")</f>
        <v>+</v>
      </c>
      <c r="I115" t="s">
        <v>649</v>
      </c>
      <c r="J115" s="72">
        <f>'6pf'!E529</f>
        <v>166951.1</v>
      </c>
      <c r="K115" t="s">
        <v>446</v>
      </c>
      <c r="L115" t="s">
        <v>650</v>
      </c>
      <c r="M115" s="72">
        <f>'6pf'!E114+'6pf'!E133+'6pf'!E139+'6pf'!E157+'6pf'!E182+'6pf'!E191+'6pf'!E203+'6pf'!E207+'6pf'!E208+'6pf'!E232+'6pf'!E268+'6pf'!E277+'6pf'!E290+'6pf'!E299+'6pf'!E308+'6pf'!E318+'6pf'!E328+'6pf'!E337+'6pf'!E359+'6pf'!E370+'6pf'!E428+'6pf'!E354-'6pf'!E371-'6pf'!E195</f>
        <v>166951.10000000003</v>
      </c>
      <c r="N115" s="1" t="str">
        <f t="shared" ref="N115:N117" si="7">IF(J115=M115,"+","-")</f>
        <v>+</v>
      </c>
    </row>
    <row r="116" spans="2:14" x14ac:dyDescent="0.2">
      <c r="B116" t="s">
        <v>651</v>
      </c>
      <c r="C116">
        <f>'6pf'!C47</f>
        <v>30878</v>
      </c>
      <c r="D116" t="s">
        <v>446</v>
      </c>
      <c r="E116" t="s">
        <v>652</v>
      </c>
      <c r="F116">
        <f>'6pf'!C36+'6pf'!C40+'6pf'!C41+'6pf'!C42+'6pf'!C43+'6pf'!C44+'6pf'!C45+'6pf'!C46</f>
        <v>30878</v>
      </c>
      <c r="G116" s="1" t="str">
        <f t="shared" si="6"/>
        <v>+</v>
      </c>
      <c r="I116" t="s">
        <v>651</v>
      </c>
      <c r="J116" s="72">
        <f>'6pf'!E47</f>
        <v>72375.7</v>
      </c>
      <c r="K116" t="s">
        <v>446</v>
      </c>
      <c r="L116" t="s">
        <v>652</v>
      </c>
      <c r="M116" s="72">
        <f>'6pf'!E36+'6pf'!E40+'6pf'!E41+'6pf'!E42+'6pf'!E43+'6pf'!E44+'6pf'!E45+'6pf'!E46</f>
        <v>72375.700000000012</v>
      </c>
      <c r="N116" s="1" t="str">
        <f t="shared" si="7"/>
        <v>+</v>
      </c>
    </row>
    <row r="117" spans="2:14" x14ac:dyDescent="0.2">
      <c r="B117" t="s">
        <v>653</v>
      </c>
      <c r="C117">
        <f>'6pf'!C240</f>
        <v>712</v>
      </c>
      <c r="D117" t="s">
        <v>446</v>
      </c>
      <c r="E117" t="s">
        <v>654</v>
      </c>
      <c r="F117">
        <f>'6pf'!C227+'6pf'!C229+'6pf'!C231+'6pf'!C236+'6pf'!C234+'6pf'!C238</f>
        <v>712</v>
      </c>
      <c r="G117" s="1" t="str">
        <f t="shared" si="6"/>
        <v>+</v>
      </c>
      <c r="I117" t="s">
        <v>653</v>
      </c>
      <c r="J117" s="72">
        <f>'6pf'!E240</f>
        <v>1162.5</v>
      </c>
      <c r="K117" t="s">
        <v>446</v>
      </c>
      <c r="L117" t="s">
        <v>654</v>
      </c>
      <c r="M117" s="72">
        <f>'6pf'!E227+'6pf'!E229+'6pf'!E231+'6pf'!E236+'6pf'!E234+'6pf'!E238</f>
        <v>1162.4999999999998</v>
      </c>
      <c r="N117" s="1" t="str">
        <f t="shared" si="7"/>
        <v>+</v>
      </c>
    </row>
    <row r="118" spans="2:14" x14ac:dyDescent="0.2">
      <c r="B118" t="s">
        <v>655</v>
      </c>
      <c r="C118">
        <f>'6pf'!C441</f>
        <v>507</v>
      </c>
      <c r="D118" t="s">
        <v>584</v>
      </c>
      <c r="E118">
        <v>367</v>
      </c>
      <c r="F118">
        <f>'6pf'!C429</f>
        <v>507</v>
      </c>
      <c r="G118" s="1" t="str">
        <f t="shared" ref="G118:G121" si="8">IF(C118&lt;=F118,"+","-")</f>
        <v>+</v>
      </c>
      <c r="I118" t="s">
        <v>655</v>
      </c>
      <c r="J118" s="72">
        <f>'6pf'!E441</f>
        <v>1872.1</v>
      </c>
      <c r="K118" t="s">
        <v>584</v>
      </c>
      <c r="L118">
        <v>367</v>
      </c>
      <c r="M118" s="72">
        <f>'6pf'!E429</f>
        <v>1894.4</v>
      </c>
      <c r="N118" s="1" t="str">
        <f t="shared" ref="N118:N121" si="9">IF(J118&lt;=M118,"+","-")</f>
        <v>+</v>
      </c>
    </row>
    <row r="119" spans="2:14" x14ac:dyDescent="0.2">
      <c r="B119" t="s">
        <v>656</v>
      </c>
      <c r="C119">
        <f>'6pf'!C442</f>
        <v>1873</v>
      </c>
      <c r="D119" t="s">
        <v>584</v>
      </c>
      <c r="E119">
        <v>368</v>
      </c>
      <c r="F119">
        <f>'6pf'!C430</f>
        <v>1873</v>
      </c>
      <c r="G119" s="1" t="str">
        <f t="shared" si="8"/>
        <v>+</v>
      </c>
      <c r="I119" t="s">
        <v>656</v>
      </c>
      <c r="J119" s="72">
        <f>'6pf'!E442</f>
        <v>5997.5</v>
      </c>
      <c r="K119" t="s">
        <v>584</v>
      </c>
      <c r="L119">
        <v>368</v>
      </c>
      <c r="M119" s="72">
        <f>'6pf'!E430</f>
        <v>6262.1</v>
      </c>
      <c r="N119" s="1" t="str">
        <f t="shared" si="9"/>
        <v>+</v>
      </c>
    </row>
    <row r="120" spans="2:14" x14ac:dyDescent="0.2">
      <c r="B120" t="s">
        <v>657</v>
      </c>
      <c r="C120">
        <f>'6pf'!C443</f>
        <v>496</v>
      </c>
      <c r="D120" t="s">
        <v>584</v>
      </c>
      <c r="E120">
        <v>369</v>
      </c>
      <c r="F120">
        <f>'6pf'!C431</f>
        <v>496</v>
      </c>
      <c r="G120" s="1" t="str">
        <f t="shared" si="8"/>
        <v>+</v>
      </c>
      <c r="I120" t="s">
        <v>657</v>
      </c>
      <c r="J120" s="72">
        <f>'6pf'!E443</f>
        <v>1182.7</v>
      </c>
      <c r="K120" t="s">
        <v>584</v>
      </c>
      <c r="L120">
        <v>369</v>
      </c>
      <c r="M120" s="72">
        <f>'6pf'!E431</f>
        <v>1202.2</v>
      </c>
      <c r="N120" s="1" t="str">
        <f t="shared" si="9"/>
        <v>+</v>
      </c>
    </row>
    <row r="121" spans="2:14" x14ac:dyDescent="0.2">
      <c r="B121" t="s">
        <v>658</v>
      </c>
      <c r="C121">
        <f>'6pf'!C444</f>
        <v>9243</v>
      </c>
      <c r="D121" t="s">
        <v>584</v>
      </c>
      <c r="E121">
        <v>376</v>
      </c>
      <c r="F121">
        <f>'6pf'!C438</f>
        <v>9243</v>
      </c>
      <c r="G121" s="1" t="str">
        <f t="shared" si="8"/>
        <v>+</v>
      </c>
      <c r="I121" t="s">
        <v>658</v>
      </c>
      <c r="J121" s="72">
        <f>'6pf'!E444</f>
        <v>23277.8</v>
      </c>
      <c r="K121" t="s">
        <v>584</v>
      </c>
      <c r="L121">
        <v>376</v>
      </c>
      <c r="M121" s="72">
        <f>'6pf'!E438</f>
        <v>23355.599999999999</v>
      </c>
      <c r="N121" s="1" t="str">
        <f t="shared" si="9"/>
        <v>+</v>
      </c>
    </row>
    <row r="122" spans="2:14" x14ac:dyDescent="0.2">
      <c r="B122" t="s">
        <v>559</v>
      </c>
      <c r="C122">
        <f>'6pf'!C358</f>
        <v>1400</v>
      </c>
      <c r="D122" t="s">
        <v>446</v>
      </c>
      <c r="E122" t="s">
        <v>659</v>
      </c>
      <c r="F122">
        <f>'6pf'!C534+'6pf'!C546+'6pf'!C555+'6pf'!C565+'6pf'!C572</f>
        <v>1400</v>
      </c>
      <c r="G122" s="1" t="str">
        <f t="shared" ref="G122:G129" si="10">IF(C122=F122,"+","-")</f>
        <v>+</v>
      </c>
      <c r="I122" t="s">
        <v>559</v>
      </c>
      <c r="J122" s="72">
        <f>'6pf'!E358</f>
        <v>4624.8999999999996</v>
      </c>
      <c r="K122" t="s">
        <v>446</v>
      </c>
      <c r="L122" t="s">
        <v>659</v>
      </c>
      <c r="M122" s="72">
        <f>'6pf'!E534+'6pf'!E546+'6pf'!E555+'6pf'!E565+'6pf'!E572</f>
        <v>4624.9000000000005</v>
      </c>
      <c r="N122" s="1" t="str">
        <f t="shared" ref="N122:N129" si="11">IF(J122=M122,"+","-")</f>
        <v>+</v>
      </c>
    </row>
    <row r="123" spans="2:14" x14ac:dyDescent="0.2">
      <c r="B123" t="s">
        <v>660</v>
      </c>
      <c r="C123">
        <f>'6pf'!C359+'6pf'!C370</f>
        <v>1309</v>
      </c>
      <c r="D123" t="s">
        <v>446</v>
      </c>
      <c r="E123" t="s">
        <v>661</v>
      </c>
      <c r="F123">
        <f>'6pf'!C534+'6pf'!C546+'6pf'!C555</f>
        <v>1309</v>
      </c>
      <c r="G123" s="1" t="str">
        <f t="shared" si="10"/>
        <v>+</v>
      </c>
      <c r="I123" t="s">
        <v>660</v>
      </c>
      <c r="J123" s="72">
        <f>'6pf'!E359+'6pf'!E370</f>
        <v>4227.6000000000004</v>
      </c>
      <c r="K123" t="s">
        <v>446</v>
      </c>
      <c r="L123" t="s">
        <v>661</v>
      </c>
      <c r="M123" s="72">
        <f>'6pf'!E534+'6pf'!E546+'6pf'!E555</f>
        <v>4227.6000000000004</v>
      </c>
      <c r="N123" s="1" t="str">
        <f t="shared" si="11"/>
        <v>+</v>
      </c>
    </row>
    <row r="124" spans="2:14" x14ac:dyDescent="0.2">
      <c r="B124" t="s">
        <v>662</v>
      </c>
      <c r="C124">
        <f>'6pf'!C361</f>
        <v>78</v>
      </c>
      <c r="D124" t="s">
        <v>446</v>
      </c>
      <c r="E124" t="s">
        <v>663</v>
      </c>
      <c r="F124">
        <f>'6pf'!C535+'6pf'!C547+'6pf'!C556</f>
        <v>78</v>
      </c>
      <c r="G124" s="1" t="str">
        <f t="shared" si="10"/>
        <v>+</v>
      </c>
      <c r="I124" t="s">
        <v>662</v>
      </c>
      <c r="J124" s="72">
        <f>'6pf'!E361</f>
        <v>333.3</v>
      </c>
      <c r="K124" t="s">
        <v>446</v>
      </c>
      <c r="L124" t="s">
        <v>663</v>
      </c>
      <c r="M124" s="72">
        <f>'6pf'!E535+'6pf'!E547+'6pf'!E556</f>
        <v>333.3</v>
      </c>
      <c r="N124" s="1" t="str">
        <f t="shared" si="11"/>
        <v>+</v>
      </c>
    </row>
    <row r="125" spans="2:14" x14ac:dyDescent="0.2">
      <c r="B125" t="s">
        <v>664</v>
      </c>
      <c r="C125">
        <f>'6pf'!C364</f>
        <v>1143</v>
      </c>
      <c r="D125" t="s">
        <v>446</v>
      </c>
      <c r="E125" t="s">
        <v>665</v>
      </c>
      <c r="F125">
        <f>'6pf'!C537+'6pf'!C548+'6pf'!C557</f>
        <v>1143</v>
      </c>
      <c r="G125" s="1" t="str">
        <f t="shared" si="10"/>
        <v>+</v>
      </c>
      <c r="I125" t="s">
        <v>664</v>
      </c>
      <c r="J125" s="72">
        <f>'6pf'!E364</f>
        <v>3620.8</v>
      </c>
      <c r="K125" t="s">
        <v>446</v>
      </c>
      <c r="L125" t="s">
        <v>665</v>
      </c>
      <c r="M125" s="72">
        <f>'6pf'!E537+'6pf'!E548+'6pf'!E557</f>
        <v>3620.8</v>
      </c>
      <c r="N125" s="1" t="str">
        <f t="shared" si="11"/>
        <v>+</v>
      </c>
    </row>
    <row r="126" spans="2:14" x14ac:dyDescent="0.2">
      <c r="B126" t="s">
        <v>666</v>
      </c>
      <c r="C126">
        <f>'6pf'!C367</f>
        <v>88</v>
      </c>
      <c r="D126" t="s">
        <v>446</v>
      </c>
      <c r="E126" t="s">
        <v>667</v>
      </c>
      <c r="F126">
        <f>'6pf'!C539+'6pf'!C549+'6pf'!C558</f>
        <v>88</v>
      </c>
      <c r="G126" t="str">
        <f t="shared" si="10"/>
        <v>+</v>
      </c>
      <c r="I126" t="s">
        <v>666</v>
      </c>
      <c r="J126" s="72">
        <f>'6pf'!E367</f>
        <v>273.5</v>
      </c>
      <c r="K126" t="s">
        <v>446</v>
      </c>
      <c r="L126" t="s">
        <v>667</v>
      </c>
      <c r="M126" s="72">
        <f>'6pf'!E539+'6pf'!E549+'6pf'!E558</f>
        <v>273.5</v>
      </c>
      <c r="N126" t="str">
        <f t="shared" si="11"/>
        <v>+</v>
      </c>
    </row>
    <row r="127" spans="2:14" x14ac:dyDescent="0.2">
      <c r="B127" t="s">
        <v>565</v>
      </c>
      <c r="C127">
        <f>'6pf'!C372</f>
        <v>91</v>
      </c>
      <c r="D127" t="s">
        <v>446</v>
      </c>
      <c r="E127" t="s">
        <v>668</v>
      </c>
      <c r="F127">
        <f>'6pf'!C565+'6pf'!C572</f>
        <v>91</v>
      </c>
      <c r="G127" t="str">
        <f t="shared" si="10"/>
        <v>+</v>
      </c>
      <c r="I127" t="s">
        <v>565</v>
      </c>
      <c r="J127" s="72">
        <f>'6pf'!E372</f>
        <v>397.3</v>
      </c>
      <c r="K127" t="s">
        <v>446</v>
      </c>
      <c r="L127" t="s">
        <v>668</v>
      </c>
      <c r="M127" s="72">
        <f>'6pf'!E565+'6pf'!E572</f>
        <v>397.29999999999995</v>
      </c>
      <c r="N127" t="str">
        <f t="shared" si="11"/>
        <v>+</v>
      </c>
    </row>
    <row r="128" spans="2:14" x14ac:dyDescent="0.2">
      <c r="B128" t="s">
        <v>669</v>
      </c>
      <c r="C128">
        <f>'6pf'!C373</f>
        <v>89</v>
      </c>
      <c r="D128" t="s">
        <v>446</v>
      </c>
      <c r="E128" t="s">
        <v>670</v>
      </c>
      <c r="F128">
        <f>'6pf'!C566+'6pf'!C573</f>
        <v>89</v>
      </c>
      <c r="G128" t="str">
        <f t="shared" si="10"/>
        <v>+</v>
      </c>
      <c r="I128" t="s">
        <v>669</v>
      </c>
      <c r="J128" s="72">
        <f>'6pf'!E373</f>
        <v>391.3</v>
      </c>
      <c r="K128" t="s">
        <v>446</v>
      </c>
      <c r="L128" t="s">
        <v>670</v>
      </c>
      <c r="M128" s="72">
        <f>'6pf'!E566+'6pf'!E573</f>
        <v>391.29999999999995</v>
      </c>
      <c r="N128" t="str">
        <f t="shared" si="11"/>
        <v>+</v>
      </c>
    </row>
    <row r="129" spans="1:14" x14ac:dyDescent="0.2">
      <c r="B129" t="s">
        <v>671</v>
      </c>
      <c r="C129">
        <f>'6pf'!C374+'6pf'!C375</f>
        <v>2</v>
      </c>
      <c r="D129" t="s">
        <v>446</v>
      </c>
      <c r="E129" t="s">
        <v>672</v>
      </c>
      <c r="F129">
        <f>'6pf'!C567+'6pf'!C574</f>
        <v>2</v>
      </c>
      <c r="G129" t="str">
        <f t="shared" si="10"/>
        <v>+</v>
      </c>
      <c r="I129" t="s">
        <v>671</v>
      </c>
      <c r="J129" s="72">
        <f>'6pf'!E374+'6pf'!E375</f>
        <v>6</v>
      </c>
      <c r="K129" t="s">
        <v>446</v>
      </c>
      <c r="L129" t="s">
        <v>672</v>
      </c>
      <c r="M129" s="72">
        <f>'6pf'!E567+'6pf'!E574</f>
        <v>6</v>
      </c>
      <c r="N129" t="str">
        <f t="shared" si="11"/>
        <v>+</v>
      </c>
    </row>
    <row r="134" spans="1:14" x14ac:dyDescent="0.2">
      <c r="B134" s="76" t="s">
        <v>673</v>
      </c>
      <c r="C134" s="76"/>
    </row>
    <row r="135" spans="1:14" x14ac:dyDescent="0.2">
      <c r="A135" s="77"/>
      <c r="D135" t="s">
        <v>443</v>
      </c>
      <c r="G135" t="s">
        <v>444</v>
      </c>
    </row>
    <row r="136" spans="1:14" x14ac:dyDescent="0.2">
      <c r="A136" s="77"/>
      <c r="B136" t="s">
        <v>674</v>
      </c>
      <c r="C136" s="72">
        <f>'6pf'!D26</f>
        <v>440.1</v>
      </c>
      <c r="D136" t="s">
        <v>675</v>
      </c>
      <c r="E136" t="s">
        <v>676</v>
      </c>
      <c r="F136" s="72">
        <f>'6pf'!E26</f>
        <v>391.6</v>
      </c>
      <c r="G136" t="str">
        <f t="shared" ref="G136:G145" si="12">IF(C136&gt;=F136,"+","-")</f>
        <v>+</v>
      </c>
    </row>
    <row r="137" spans="1:14" x14ac:dyDescent="0.2">
      <c r="A137" s="77"/>
      <c r="B137" t="s">
        <v>677</v>
      </c>
      <c r="C137" s="72">
        <f>'6pf'!F26</f>
        <v>448.7</v>
      </c>
      <c r="D137" t="s">
        <v>675</v>
      </c>
      <c r="E137" t="s">
        <v>674</v>
      </c>
      <c r="F137" s="72">
        <f>'6pf'!D26</f>
        <v>440.1</v>
      </c>
      <c r="G137" t="str">
        <f t="shared" si="12"/>
        <v>+</v>
      </c>
    </row>
    <row r="138" spans="1:14" x14ac:dyDescent="0.2">
      <c r="A138" s="77"/>
      <c r="B138" t="s">
        <v>678</v>
      </c>
      <c r="C138" s="72">
        <f>'6pf'!G26</f>
        <v>448.7</v>
      </c>
      <c r="D138" t="s">
        <v>675</v>
      </c>
      <c r="E138" t="s">
        <v>677</v>
      </c>
      <c r="F138" s="72">
        <f>'6pf'!F26</f>
        <v>448.7</v>
      </c>
      <c r="G138" t="str">
        <f t="shared" si="12"/>
        <v>+</v>
      </c>
    </row>
    <row r="139" spans="1:14" x14ac:dyDescent="0.2">
      <c r="A139" s="77"/>
      <c r="B139" t="s">
        <v>679</v>
      </c>
      <c r="C139" s="72">
        <f>'6pf'!H26</f>
        <v>454.6</v>
      </c>
      <c r="D139" t="s">
        <v>675</v>
      </c>
      <c r="E139" t="s">
        <v>678</v>
      </c>
      <c r="F139" s="72">
        <f>'6pf'!G26</f>
        <v>448.7</v>
      </c>
      <c r="G139" t="str">
        <f t="shared" si="12"/>
        <v>+</v>
      </c>
    </row>
    <row r="140" spans="1:14" x14ac:dyDescent="0.2">
      <c r="A140" s="77"/>
      <c r="B140" t="s">
        <v>680</v>
      </c>
      <c r="C140" s="72">
        <f>'6pf'!E26</f>
        <v>391.6</v>
      </c>
      <c r="D140" t="s">
        <v>675</v>
      </c>
      <c r="E140" t="s">
        <v>679</v>
      </c>
      <c r="F140" s="72">
        <f>'6pf'!H26</f>
        <v>454.6</v>
      </c>
      <c r="G140" t="str">
        <f t="shared" si="12"/>
        <v>-</v>
      </c>
    </row>
    <row r="141" spans="1:14" x14ac:dyDescent="0.2">
      <c r="A141" s="77"/>
      <c r="B141" t="s">
        <v>681</v>
      </c>
      <c r="C141" s="72">
        <f>'6pf'!J26</f>
        <v>2245.41</v>
      </c>
      <c r="D141" t="s">
        <v>675</v>
      </c>
      <c r="E141" t="s">
        <v>682</v>
      </c>
      <c r="F141" s="72">
        <f>'6pf'!K26</f>
        <v>1997.96</v>
      </c>
      <c r="G141" t="str">
        <f t="shared" si="12"/>
        <v>+</v>
      </c>
    </row>
    <row r="142" spans="1:14" x14ac:dyDescent="0.2">
      <c r="A142" s="77"/>
      <c r="B142" t="s">
        <v>683</v>
      </c>
      <c r="C142" s="72">
        <f>'6pf'!L26</f>
        <v>2289.29</v>
      </c>
      <c r="D142" t="s">
        <v>675</v>
      </c>
      <c r="E142" t="s">
        <v>681</v>
      </c>
      <c r="F142" s="72">
        <f>'6pf'!J26</f>
        <v>2245.41</v>
      </c>
      <c r="G142" t="str">
        <f t="shared" si="12"/>
        <v>+</v>
      </c>
    </row>
    <row r="143" spans="1:14" x14ac:dyDescent="0.2">
      <c r="A143" s="77"/>
      <c r="B143" t="s">
        <v>684</v>
      </c>
      <c r="C143" s="72">
        <f>'6pf'!M26</f>
        <v>2289.29</v>
      </c>
      <c r="D143" t="s">
        <v>675</v>
      </c>
      <c r="E143" t="s">
        <v>683</v>
      </c>
      <c r="F143" s="72">
        <f>'6pf'!L26</f>
        <v>2289.29</v>
      </c>
      <c r="G143" t="str">
        <f t="shared" si="12"/>
        <v>+</v>
      </c>
    </row>
    <row r="144" spans="1:14" x14ac:dyDescent="0.2">
      <c r="A144" s="77"/>
      <c r="B144" t="s">
        <v>685</v>
      </c>
      <c r="C144" s="72">
        <f>'6pf'!N26</f>
        <v>2319.39</v>
      </c>
      <c r="D144" t="s">
        <v>675</v>
      </c>
      <c r="E144" t="s">
        <v>684</v>
      </c>
      <c r="F144" s="72">
        <f>'6pf'!M26</f>
        <v>2289.29</v>
      </c>
      <c r="G144" t="str">
        <f t="shared" si="12"/>
        <v>+</v>
      </c>
    </row>
    <row r="145" spans="2:7" x14ac:dyDescent="0.2">
      <c r="B145" t="s">
        <v>686</v>
      </c>
      <c r="C145" s="72">
        <f>'6pf'!O26</f>
        <v>2365.8200000000002</v>
      </c>
      <c r="D145" t="s">
        <v>675</v>
      </c>
      <c r="E145" t="s">
        <v>685</v>
      </c>
      <c r="F145" s="72">
        <f>'6pf'!N26</f>
        <v>2319.39</v>
      </c>
      <c r="G145" t="str">
        <f t="shared" si="12"/>
        <v>+</v>
      </c>
    </row>
  </sheetData>
  <sheetProtection selectLockedCells="1" selectUnlockedCells="1"/>
  <conditionalFormatting sqref="G3:G125 N4:N125">
    <cfRule type="cellIs" dxfId="3" priority="1" stopIfTrue="1" operator="equal">
      <formula>"+"</formula>
    </cfRule>
    <cfRule type="cellIs" dxfId="2" priority="2" stopIfTrue="1" operator="equal">
      <formula>"-"</formula>
    </cfRule>
  </conditionalFormatting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"/>
  <sheetViews>
    <sheetView topLeftCell="I1" zoomScale="170" zoomScaleNormal="170" workbookViewId="0">
      <selection activeCell="J28" sqref="J28"/>
    </sheetView>
  </sheetViews>
  <sheetFormatPr defaultColWidth="9" defaultRowHeight="12.75" x14ac:dyDescent="0.2"/>
  <cols>
    <col min="1" max="4" width="9" customWidth="1"/>
    <col min="5" max="5" width="70.83203125" customWidth="1"/>
    <col min="6" max="6" width="11.5" customWidth="1"/>
    <col min="7" max="7" width="10" customWidth="1"/>
    <col min="8" max="8" width="8.1640625" customWidth="1"/>
    <col min="9" max="9" width="9" customWidth="1"/>
    <col min="10" max="10" width="11.33203125" customWidth="1"/>
    <col min="11" max="11" width="8.5" customWidth="1"/>
    <col min="12" max="12" width="63.5" customWidth="1"/>
    <col min="13" max="13" width="18.6640625" customWidth="1"/>
  </cols>
  <sheetData>
    <row r="1" spans="2:14" x14ac:dyDescent="0.2">
      <c r="B1" t="s">
        <v>439</v>
      </c>
      <c r="I1" t="s">
        <v>439</v>
      </c>
    </row>
    <row r="2" spans="2:14" x14ac:dyDescent="0.2">
      <c r="B2" t="s">
        <v>440</v>
      </c>
      <c r="I2" t="s">
        <v>441</v>
      </c>
      <c r="J2" t="s">
        <v>691</v>
      </c>
    </row>
    <row r="3" spans="2:14" x14ac:dyDescent="0.2">
      <c r="D3" t="s">
        <v>443</v>
      </c>
      <c r="G3" s="1" t="s">
        <v>444</v>
      </c>
      <c r="K3" t="s">
        <v>443</v>
      </c>
      <c r="N3" t="s">
        <v>444</v>
      </c>
    </row>
    <row r="4" spans="2:14" x14ac:dyDescent="0.2">
      <c r="B4" t="s">
        <v>445</v>
      </c>
      <c r="C4">
        <f>'6pf'!C6</f>
        <v>571913</v>
      </c>
      <c r="D4" t="s">
        <v>446</v>
      </c>
      <c r="E4" t="s">
        <v>447</v>
      </c>
      <c r="F4">
        <f>'6pf'!C11+'6pf'!C190+'6pf'!C220+'6pf'!C262+'6pf'!C272+'6pf'!C281+'6pf'!C283+'6pf'!C285+'6pf'!C294+'6pf'!C303+'6pf'!C313+'6pf'!C322+'6pf'!C332+'6pf'!C341+'6pf'!C346+'6pf'!C348+'6pf'!C358</f>
        <v>571913</v>
      </c>
      <c r="G4" s="1" t="str">
        <f t="shared" ref="G4:G80" si="0">IF(C4=F4,"+","-")</f>
        <v>+</v>
      </c>
      <c r="I4" t="s">
        <v>445</v>
      </c>
      <c r="J4" s="72">
        <f>'6pf'!D6</f>
        <v>1273805.3400000001</v>
      </c>
      <c r="K4" t="s">
        <v>446</v>
      </c>
      <c r="L4" t="s">
        <v>447</v>
      </c>
      <c r="M4" s="72">
        <f>'6pf'!D11+'6pf'!D190+'6pf'!D220+'6pf'!D262+'6pf'!D272+'6pf'!D281+'6pf'!D283+'6pf'!D285+'6pf'!D294+'6pf'!D303+'6pf'!D313+'6pf'!D322+'6pf'!D332+'6pf'!D341+'6pf'!D346+'6pf'!D348+'6pf'!D358</f>
        <v>1273805.3400000001</v>
      </c>
      <c r="N4" s="1" t="str">
        <f t="shared" ref="N4:N80" si="1">IF(J4=M4,"+","-")</f>
        <v>+</v>
      </c>
    </row>
    <row r="5" spans="2:14" x14ac:dyDescent="0.2">
      <c r="B5" t="s">
        <v>448</v>
      </c>
      <c r="C5">
        <f>'6pf'!C9</f>
        <v>220445</v>
      </c>
      <c r="D5" t="s">
        <v>446</v>
      </c>
      <c r="E5" s="73" t="s">
        <v>449</v>
      </c>
      <c r="F5">
        <f>'6pf'!C70+'6pf'!C131+'6pf'!C151+'6pf'!C174+'6pf'!C196+'6pf'!C201+'6pf'!C218+'6pf'!C242+'6pf'!C258+'6pf'!C377</f>
        <v>220445</v>
      </c>
      <c r="G5" s="1" t="str">
        <f t="shared" si="0"/>
        <v>+</v>
      </c>
      <c r="I5" t="s">
        <v>448</v>
      </c>
      <c r="J5" s="72">
        <f>'6pf'!D9</f>
        <v>402176.5</v>
      </c>
      <c r="K5" t="s">
        <v>446</v>
      </c>
      <c r="L5" s="73" t="s">
        <v>449</v>
      </c>
      <c r="M5" s="72">
        <f>'6pf'!D70+'6pf'!D131+'6pf'!D151+'6pf'!D174+'6pf'!D196+'6pf'!D201+'6pf'!D218+'6pf'!D242+'6pf'!D258+'6pf'!D377</f>
        <v>402176.49999999994</v>
      </c>
      <c r="N5" s="1" t="str">
        <f t="shared" si="1"/>
        <v>+</v>
      </c>
    </row>
    <row r="6" spans="2:14" ht="12" customHeight="1" x14ac:dyDescent="0.2">
      <c r="B6" t="s">
        <v>450</v>
      </c>
      <c r="C6">
        <f>'6pf'!C11</f>
        <v>556489</v>
      </c>
      <c r="D6" t="s">
        <v>446</v>
      </c>
      <c r="E6" s="74" t="s">
        <v>451</v>
      </c>
      <c r="F6">
        <f>'6pf'!C12+'6pf'!C118+'6pf'!C144+'6pf'!C158</f>
        <v>556489</v>
      </c>
      <c r="G6" s="1" t="str">
        <f t="shared" si="0"/>
        <v>+</v>
      </c>
      <c r="I6" t="s">
        <v>450</v>
      </c>
      <c r="J6" s="72">
        <f>'6pf'!D11</f>
        <v>1228120.24</v>
      </c>
      <c r="K6" t="s">
        <v>446</v>
      </c>
      <c r="L6" s="74" t="s">
        <v>451</v>
      </c>
      <c r="M6" s="72">
        <f>'6pf'!D12+'6pf'!D118+'6pf'!D144+'6pf'!D158</f>
        <v>1228120.24</v>
      </c>
      <c r="N6" s="1" t="str">
        <f t="shared" si="1"/>
        <v>+</v>
      </c>
    </row>
    <row r="7" spans="2:14" ht="12" customHeight="1" x14ac:dyDescent="0.2">
      <c r="B7" t="s">
        <v>452</v>
      </c>
      <c r="C7">
        <f>'6pf'!C12</f>
        <v>442729</v>
      </c>
      <c r="D7" t="s">
        <v>446</v>
      </c>
      <c r="E7" s="73" t="s">
        <v>453</v>
      </c>
      <c r="F7">
        <f>SUM('6pf'!C13:C18)</f>
        <v>442729</v>
      </c>
      <c r="G7" s="1" t="str">
        <f t="shared" si="0"/>
        <v>+</v>
      </c>
      <c r="I7" t="s">
        <v>452</v>
      </c>
      <c r="J7" s="72">
        <f>'6pf'!D12</f>
        <v>1049933.7</v>
      </c>
      <c r="K7" t="s">
        <v>446</v>
      </c>
      <c r="L7" s="73" t="s">
        <v>453</v>
      </c>
      <c r="M7" s="72">
        <f>SUM('6pf'!D13:D18)</f>
        <v>1049933.7</v>
      </c>
      <c r="N7" s="1" t="str">
        <f t="shared" si="1"/>
        <v>+</v>
      </c>
    </row>
    <row r="8" spans="2:14" ht="12" customHeight="1" x14ac:dyDescent="0.2">
      <c r="B8" t="s">
        <v>452</v>
      </c>
      <c r="C8">
        <f>'6pf'!C12</f>
        <v>442729</v>
      </c>
      <c r="D8" t="s">
        <v>446</v>
      </c>
      <c r="E8" t="s">
        <v>454</v>
      </c>
      <c r="F8">
        <f>SUM('6pf'!C71:C80)</f>
        <v>442729</v>
      </c>
      <c r="G8" s="1" t="str">
        <f t="shared" si="0"/>
        <v>+</v>
      </c>
      <c r="I8" t="s">
        <v>452</v>
      </c>
      <c r="J8" s="72">
        <f>'6pf'!D12</f>
        <v>1049933.7</v>
      </c>
      <c r="K8" t="s">
        <v>446</v>
      </c>
      <c r="L8" t="s">
        <v>454</v>
      </c>
      <c r="M8" s="72">
        <f>SUM('6pf'!D71:D80)</f>
        <v>1049933.7</v>
      </c>
      <c r="N8" s="1" t="str">
        <f t="shared" si="1"/>
        <v>+</v>
      </c>
    </row>
    <row r="9" spans="2:14" x14ac:dyDescent="0.2">
      <c r="B9" t="s">
        <v>455</v>
      </c>
      <c r="C9">
        <f>'6pf'!C24</f>
        <v>51797</v>
      </c>
      <c r="D9" t="s">
        <v>446</v>
      </c>
      <c r="E9" t="s">
        <v>456</v>
      </c>
      <c r="F9">
        <f>'6pf'!C25+'6pf'!C32+'6pf'!C36+'6pf'!C40+'6pf'!C41+'6pf'!C42+'6pf'!C43+'6pf'!C44+'6pf'!C45+'6pf'!C46+'6pf'!C50+'6pf'!C57+'6pf'!C61+'6pf'!C64+'6pf'!C67</f>
        <v>51797</v>
      </c>
      <c r="G9" s="1" t="str">
        <f t="shared" si="0"/>
        <v>+</v>
      </c>
      <c r="I9" t="s">
        <v>455</v>
      </c>
      <c r="J9" s="72">
        <f>'6pf'!D24</f>
        <v>152535.20000000001</v>
      </c>
      <c r="K9" t="s">
        <v>446</v>
      </c>
      <c r="L9" t="s">
        <v>456</v>
      </c>
      <c r="M9" s="72">
        <f>'6pf'!D25+'6pf'!D32+'6pf'!D36+'6pf'!D40+'6pf'!D41+'6pf'!D42+'6pf'!D43+'6pf'!D44+'6pf'!D45+'6pf'!D46+'6pf'!D50+'6pf'!D57+'6pf'!D61+'6pf'!D64+'6pf'!D67</f>
        <v>152535.20000000001</v>
      </c>
      <c r="N9" s="1" t="str">
        <f t="shared" si="1"/>
        <v>+</v>
      </c>
    </row>
    <row r="10" spans="2:14" x14ac:dyDescent="0.2">
      <c r="B10" t="s">
        <v>457</v>
      </c>
      <c r="C10">
        <f>'6pf'!C81</f>
        <v>428511</v>
      </c>
      <c r="D10" t="s">
        <v>446</v>
      </c>
      <c r="E10" t="s">
        <v>458</v>
      </c>
      <c r="F10">
        <f>SUM('6pf'!C82:C97)</f>
        <v>428511</v>
      </c>
      <c r="G10" s="1" t="str">
        <f t="shared" si="0"/>
        <v>+</v>
      </c>
      <c r="I10" t="s">
        <v>457</v>
      </c>
      <c r="J10" s="72">
        <f>'6pf'!D81</f>
        <v>1026005.7</v>
      </c>
      <c r="K10" t="s">
        <v>446</v>
      </c>
      <c r="L10" t="s">
        <v>458</v>
      </c>
      <c r="M10" s="72">
        <f>SUM('6pf'!D82:D97)</f>
        <v>1026005.7000000001</v>
      </c>
      <c r="N10" s="1" t="str">
        <f t="shared" si="1"/>
        <v>+</v>
      </c>
    </row>
    <row r="11" spans="2:14" x14ac:dyDescent="0.2">
      <c r="B11" t="s">
        <v>459</v>
      </c>
      <c r="C11">
        <f>'6pf'!C98</f>
        <v>0</v>
      </c>
      <c r="D11" t="s">
        <v>446</v>
      </c>
      <c r="E11" t="s">
        <v>459</v>
      </c>
      <c r="F11">
        <f>'6pf'!C98</f>
        <v>0</v>
      </c>
      <c r="G11" s="1" t="str">
        <f t="shared" si="0"/>
        <v>+</v>
      </c>
      <c r="I11" t="s">
        <v>459</v>
      </c>
      <c r="J11" s="72">
        <f>'6pf'!D98</f>
        <v>0</v>
      </c>
      <c r="K11" t="s">
        <v>446</v>
      </c>
      <c r="L11" t="s">
        <v>459</v>
      </c>
      <c r="M11" s="72">
        <f>'6pf'!D98</f>
        <v>0</v>
      </c>
      <c r="N11" s="1" t="str">
        <f t="shared" si="1"/>
        <v>+</v>
      </c>
    </row>
    <row r="12" spans="2:14" x14ac:dyDescent="0.2">
      <c r="B12" t="s">
        <v>460</v>
      </c>
      <c r="C12">
        <f>'6pf'!C105</f>
        <v>82</v>
      </c>
      <c r="D12" t="s">
        <v>446</v>
      </c>
      <c r="E12" t="s">
        <v>461</v>
      </c>
      <c r="F12">
        <f>'6pf'!C106+'6pf'!C107+'6pf'!C108+'6pf'!C109</f>
        <v>82</v>
      </c>
      <c r="G12" s="1" t="str">
        <f t="shared" si="0"/>
        <v>+</v>
      </c>
      <c r="I12" t="s">
        <v>460</v>
      </c>
      <c r="J12" s="72">
        <f>'6pf'!D105</f>
        <v>457.9</v>
      </c>
      <c r="K12" t="s">
        <v>446</v>
      </c>
      <c r="L12" t="s">
        <v>461</v>
      </c>
      <c r="M12" s="72">
        <f>'6pf'!D106+'6pf'!D107+'6pf'!D108+'6pf'!D109</f>
        <v>457.9</v>
      </c>
      <c r="N12" s="1" t="str">
        <f t="shared" si="1"/>
        <v>+</v>
      </c>
    </row>
    <row r="13" spans="2:14" x14ac:dyDescent="0.2">
      <c r="B13" t="s">
        <v>462</v>
      </c>
      <c r="C13">
        <f>'6pf'!C110</f>
        <v>487</v>
      </c>
      <c r="D13" t="s">
        <v>446</v>
      </c>
      <c r="E13" t="s">
        <v>463</v>
      </c>
      <c r="F13">
        <f>'6pf'!C111+'6pf'!C112+'6pf'!C113</f>
        <v>487</v>
      </c>
      <c r="G13" s="1" t="str">
        <f t="shared" si="0"/>
        <v>+</v>
      </c>
      <c r="I13" t="s">
        <v>462</v>
      </c>
      <c r="J13" s="72">
        <f>'6pf'!D110</f>
        <v>2600</v>
      </c>
      <c r="K13" t="s">
        <v>446</v>
      </c>
      <c r="L13" t="s">
        <v>463</v>
      </c>
      <c r="M13" s="72">
        <f>'6pf'!D111+'6pf'!D112+'6pf'!D113</f>
        <v>2600</v>
      </c>
      <c r="N13" s="1" t="str">
        <f t="shared" si="1"/>
        <v>+</v>
      </c>
    </row>
    <row r="14" spans="2:14" x14ac:dyDescent="0.2">
      <c r="B14" t="s">
        <v>464</v>
      </c>
      <c r="C14">
        <f>'6pf'!C114</f>
        <v>30790</v>
      </c>
      <c r="D14" t="s">
        <v>446</v>
      </c>
      <c r="E14" t="s">
        <v>465</v>
      </c>
      <c r="F14">
        <f>'6pf'!C115+'6pf'!C116+'6pf'!C117</f>
        <v>30790</v>
      </c>
      <c r="G14" s="1" t="str">
        <f t="shared" si="0"/>
        <v>+</v>
      </c>
      <c r="I14" t="s">
        <v>464</v>
      </c>
      <c r="J14" s="72">
        <f>'6pf'!D114</f>
        <v>82775.600000000006</v>
      </c>
      <c r="K14" t="s">
        <v>446</v>
      </c>
      <c r="L14" t="s">
        <v>465</v>
      </c>
      <c r="M14" s="72">
        <f>'6pf'!D115+'6pf'!D116+'6pf'!D117</f>
        <v>82775.600000000006</v>
      </c>
      <c r="N14" s="1" t="str">
        <f t="shared" si="1"/>
        <v>+</v>
      </c>
    </row>
    <row r="15" spans="2:14" x14ac:dyDescent="0.2">
      <c r="B15" t="s">
        <v>466</v>
      </c>
      <c r="C15">
        <f>'6pf'!C118</f>
        <v>75386</v>
      </c>
      <c r="D15" t="s">
        <v>446</v>
      </c>
      <c r="E15" t="s">
        <v>467</v>
      </c>
      <c r="F15">
        <f>'6pf'!C119+'6pf'!C120+'6pf'!C121</f>
        <v>75386</v>
      </c>
      <c r="G15" s="1" t="str">
        <f t="shared" si="0"/>
        <v>+</v>
      </c>
      <c r="I15" t="s">
        <v>466</v>
      </c>
      <c r="J15" s="72">
        <f>'6pf'!D118</f>
        <v>110600.54</v>
      </c>
      <c r="K15" t="s">
        <v>446</v>
      </c>
      <c r="L15" t="s">
        <v>467</v>
      </c>
      <c r="M15" s="72">
        <f>'6pf'!D119+'6pf'!D120+'6pf'!D121</f>
        <v>110600.54000000001</v>
      </c>
      <c r="N15" s="1" t="str">
        <f t="shared" si="1"/>
        <v>+</v>
      </c>
    </row>
    <row r="16" spans="2:14" x14ac:dyDescent="0.2">
      <c r="B16" t="s">
        <v>466</v>
      </c>
      <c r="C16">
        <f>'6pf'!C118</f>
        <v>75386</v>
      </c>
      <c r="D16" t="s">
        <v>446</v>
      </c>
      <c r="E16" t="s">
        <v>468</v>
      </c>
      <c r="F16">
        <f>'6pf'!C133+'6pf'!C135+'6pf'!C139</f>
        <v>75386</v>
      </c>
      <c r="G16" s="1" t="str">
        <f t="shared" si="0"/>
        <v>+</v>
      </c>
      <c r="I16" t="s">
        <v>466</v>
      </c>
      <c r="J16" s="72">
        <f>'6pf'!D118</f>
        <v>110600.54</v>
      </c>
      <c r="K16" t="s">
        <v>446</v>
      </c>
      <c r="L16" t="s">
        <v>468</v>
      </c>
      <c r="M16" s="72">
        <f>'6pf'!D133+'6pf'!D135+'6pf'!D139</f>
        <v>110600.54000000001</v>
      </c>
      <c r="N16" s="1" t="str">
        <f t="shared" si="1"/>
        <v>+</v>
      </c>
    </row>
    <row r="17" spans="2:14" x14ac:dyDescent="0.2">
      <c r="B17" t="s">
        <v>469</v>
      </c>
      <c r="C17">
        <f>'6pf'!C122</f>
        <v>13007</v>
      </c>
      <c r="D17" t="s">
        <v>446</v>
      </c>
      <c r="E17" t="s">
        <v>470</v>
      </c>
      <c r="F17">
        <f>'6pf'!C123+'6pf'!C124+'6pf'!C125</f>
        <v>13007</v>
      </c>
      <c r="G17" s="1" t="str">
        <f t="shared" si="0"/>
        <v>+</v>
      </c>
      <c r="I17" t="s">
        <v>469</v>
      </c>
      <c r="J17" s="72">
        <f>'6pf'!D122</f>
        <v>14607.89</v>
      </c>
      <c r="K17" t="s">
        <v>446</v>
      </c>
      <c r="L17" t="s">
        <v>470</v>
      </c>
      <c r="M17" s="72">
        <f>'6pf'!D123+'6pf'!D124+'6pf'!D125</f>
        <v>14607.89</v>
      </c>
      <c r="N17" s="1" t="str">
        <f t="shared" si="1"/>
        <v>+</v>
      </c>
    </row>
    <row r="18" spans="2:14" x14ac:dyDescent="0.2">
      <c r="B18" t="s">
        <v>471</v>
      </c>
      <c r="C18">
        <f>'6pf'!C126</f>
        <v>1034</v>
      </c>
      <c r="D18" t="s">
        <v>446</v>
      </c>
      <c r="E18" t="s">
        <v>472</v>
      </c>
      <c r="F18">
        <f>'6pf'!C127+'6pf'!C128+'6pf'!C129</f>
        <v>1034</v>
      </c>
      <c r="G18" s="1" t="str">
        <f t="shared" si="0"/>
        <v>+</v>
      </c>
      <c r="I18" t="s">
        <v>471</v>
      </c>
      <c r="J18" s="72">
        <f>'6pf'!D126</f>
        <v>1477.5</v>
      </c>
      <c r="K18" t="s">
        <v>446</v>
      </c>
      <c r="L18" t="s">
        <v>472</v>
      </c>
      <c r="M18" s="72">
        <f>'6pf'!D127+'6pf'!D128+'6pf'!D129</f>
        <v>1477.5</v>
      </c>
      <c r="N18" s="1" t="str">
        <f t="shared" si="1"/>
        <v>+</v>
      </c>
    </row>
    <row r="19" spans="2:14" x14ac:dyDescent="0.2">
      <c r="B19" t="s">
        <v>473</v>
      </c>
      <c r="C19">
        <f>'6pf'!C135</f>
        <v>391</v>
      </c>
      <c r="D19" t="s">
        <v>446</v>
      </c>
      <c r="E19" t="s">
        <v>474</v>
      </c>
      <c r="F19">
        <f>'6pf'!C136+'6pf'!C137+'6pf'!C138</f>
        <v>391</v>
      </c>
      <c r="G19" s="1" t="str">
        <f t="shared" si="0"/>
        <v>+</v>
      </c>
      <c r="I19" t="s">
        <v>473</v>
      </c>
      <c r="J19" s="72">
        <f>'6pf'!D135</f>
        <v>1517.1</v>
      </c>
      <c r="K19" t="s">
        <v>446</v>
      </c>
      <c r="L19" t="s">
        <v>474</v>
      </c>
      <c r="M19" s="72">
        <f>'6pf'!D136+'6pf'!D137+'6pf'!D138</f>
        <v>1517.1</v>
      </c>
      <c r="N19" s="1" t="str">
        <f t="shared" si="1"/>
        <v>+</v>
      </c>
    </row>
    <row r="20" spans="2:14" x14ac:dyDescent="0.2">
      <c r="B20" t="s">
        <v>475</v>
      </c>
      <c r="C20">
        <f>'6pf'!C144</f>
        <v>23019</v>
      </c>
      <c r="D20" t="s">
        <v>446</v>
      </c>
      <c r="E20" t="s">
        <v>476</v>
      </c>
      <c r="F20">
        <f>'6pf'!C145+'6pf'!C146+'6pf'!C147</f>
        <v>23019</v>
      </c>
      <c r="G20" s="1" t="str">
        <f t="shared" si="0"/>
        <v>+</v>
      </c>
      <c r="I20" t="s">
        <v>475</v>
      </c>
      <c r="J20" s="72">
        <f>'6pf'!D144</f>
        <v>31371.8</v>
      </c>
      <c r="K20" t="s">
        <v>446</v>
      </c>
      <c r="L20" t="s">
        <v>476</v>
      </c>
      <c r="M20" s="72">
        <f>'6pf'!D145+'6pf'!D146+'6pf'!D147</f>
        <v>31371.8</v>
      </c>
      <c r="N20" s="1" t="str">
        <f t="shared" si="1"/>
        <v>+</v>
      </c>
    </row>
    <row r="21" spans="2:14" x14ac:dyDescent="0.2">
      <c r="B21" t="s">
        <v>477</v>
      </c>
      <c r="C21">
        <f>'6pf'!C152</f>
        <v>5662</v>
      </c>
      <c r="D21" t="s">
        <v>446</v>
      </c>
      <c r="E21" t="s">
        <v>478</v>
      </c>
      <c r="F21">
        <f>'6pf'!C153+'6pf'!C154+'6pf'!C155</f>
        <v>5662</v>
      </c>
      <c r="G21" s="1" t="str">
        <f t="shared" si="0"/>
        <v>+</v>
      </c>
      <c r="I21" t="s">
        <v>477</v>
      </c>
      <c r="J21" s="72">
        <f>'6pf'!D152</f>
        <v>7539.7</v>
      </c>
      <c r="K21" t="s">
        <v>446</v>
      </c>
      <c r="L21" t="s">
        <v>478</v>
      </c>
      <c r="M21" s="72">
        <f>'6pf'!D153+'6pf'!D154+'6pf'!D155</f>
        <v>7539.7000000000007</v>
      </c>
      <c r="N21" s="1" t="str">
        <f t="shared" si="1"/>
        <v>+</v>
      </c>
    </row>
    <row r="22" spans="2:14" x14ac:dyDescent="0.2">
      <c r="B22" t="s">
        <v>477</v>
      </c>
      <c r="C22">
        <f>'6pf'!C152</f>
        <v>5662</v>
      </c>
      <c r="D22" t="s">
        <v>446</v>
      </c>
      <c r="E22" t="s">
        <v>479</v>
      </c>
      <c r="F22">
        <f>'6pf'!C156+'6pf'!C157</f>
        <v>5662</v>
      </c>
      <c r="G22" s="1" t="str">
        <f t="shared" si="0"/>
        <v>+</v>
      </c>
      <c r="I22" t="s">
        <v>477</v>
      </c>
      <c r="J22" s="72">
        <f>'6pf'!D152</f>
        <v>7539.7</v>
      </c>
      <c r="K22" t="s">
        <v>446</v>
      </c>
      <c r="L22" t="s">
        <v>479</v>
      </c>
      <c r="M22" s="72">
        <f>'6pf'!D156+'6pf'!D157</f>
        <v>7539.7000000000007</v>
      </c>
      <c r="N22" s="1" t="str">
        <f t="shared" si="1"/>
        <v>+</v>
      </c>
    </row>
    <row r="23" spans="2:14" x14ac:dyDescent="0.2">
      <c r="B23" t="s">
        <v>480</v>
      </c>
      <c r="C23">
        <f>'6pf'!C158</f>
        <v>15355</v>
      </c>
      <c r="D23" t="s">
        <v>446</v>
      </c>
      <c r="E23" t="s">
        <v>481</v>
      </c>
      <c r="F23">
        <f>'6pf'!C159+'6pf'!C163+'6pf'!C164+'6pf'!C165+'6pf'!C166+'6pf'!C167+'6pf'!C168+'6pf'!C169+'6pf'!C170+'6pf'!C171+'6pf'!C172+'6pf'!C173</f>
        <v>15355</v>
      </c>
      <c r="G23" s="1" t="str">
        <f t="shared" si="0"/>
        <v>+</v>
      </c>
      <c r="I23" t="s">
        <v>480</v>
      </c>
      <c r="J23" s="72">
        <f>'6pf'!D158</f>
        <v>36214.199999999997</v>
      </c>
      <c r="K23" t="s">
        <v>446</v>
      </c>
      <c r="L23" t="s">
        <v>481</v>
      </c>
      <c r="M23" s="72">
        <f>'6pf'!D159+'6pf'!D163+'6pf'!D164+'6pf'!D165+'6pf'!D166+'6pf'!D167+'6pf'!D168+'6pf'!D169+'6pf'!D170+'6pf'!D171+'6pf'!D172+'6pf'!D173</f>
        <v>36214.19999999999</v>
      </c>
      <c r="N23" s="1" t="str">
        <f t="shared" si="1"/>
        <v>+</v>
      </c>
    </row>
    <row r="24" spans="2:14" x14ac:dyDescent="0.2">
      <c r="B24" t="s">
        <v>482</v>
      </c>
      <c r="C24">
        <f>'6pf'!C159</f>
        <v>430</v>
      </c>
      <c r="D24" t="s">
        <v>446</v>
      </c>
      <c r="E24" t="s">
        <v>483</v>
      </c>
      <c r="F24">
        <f>'6pf'!C160+'6pf'!C161+'6pf'!C162</f>
        <v>430</v>
      </c>
      <c r="G24" s="1" t="str">
        <f t="shared" si="0"/>
        <v>+</v>
      </c>
      <c r="I24" t="s">
        <v>482</v>
      </c>
      <c r="J24" s="72">
        <f>'6pf'!D159</f>
        <v>4879.8999999999996</v>
      </c>
      <c r="K24" t="s">
        <v>446</v>
      </c>
      <c r="L24" t="s">
        <v>483</v>
      </c>
      <c r="M24" s="72">
        <f>'6pf'!D160+'6pf'!D161+'6pf'!D162</f>
        <v>4879.8999999999996</v>
      </c>
      <c r="N24" s="1" t="str">
        <f t="shared" si="1"/>
        <v>+</v>
      </c>
    </row>
    <row r="25" spans="2:14" x14ac:dyDescent="0.2">
      <c r="B25" t="s">
        <v>484</v>
      </c>
      <c r="C25">
        <f>'6pf'!C177</f>
        <v>290</v>
      </c>
      <c r="D25" t="s">
        <v>446</v>
      </c>
      <c r="E25" t="s">
        <v>485</v>
      </c>
      <c r="F25">
        <f>'6pf'!C178+'6pf'!C179+'6pf'!C180</f>
        <v>290</v>
      </c>
      <c r="G25" s="1" t="str">
        <f t="shared" si="0"/>
        <v>+</v>
      </c>
      <c r="I25" t="s">
        <v>484</v>
      </c>
      <c r="J25" s="72">
        <f>'6pf'!D177</f>
        <v>1345.1</v>
      </c>
      <c r="K25" t="s">
        <v>446</v>
      </c>
      <c r="L25" t="s">
        <v>485</v>
      </c>
      <c r="M25" s="72">
        <f>'6pf'!D178+'6pf'!D179+'6pf'!D180</f>
        <v>1345.1</v>
      </c>
      <c r="N25" s="1" t="str">
        <f t="shared" si="1"/>
        <v>+</v>
      </c>
    </row>
    <row r="26" spans="2:14" x14ac:dyDescent="0.2">
      <c r="B26" t="s">
        <v>484</v>
      </c>
      <c r="C26">
        <f>'6pf'!C177</f>
        <v>290</v>
      </c>
      <c r="D26" t="s">
        <v>446</v>
      </c>
      <c r="E26" t="s">
        <v>486</v>
      </c>
      <c r="F26">
        <f>'6pf'!C181+'6pf'!C182</f>
        <v>290</v>
      </c>
      <c r="G26" s="1" t="str">
        <f t="shared" si="0"/>
        <v>+</v>
      </c>
      <c r="I26" t="s">
        <v>484</v>
      </c>
      <c r="J26" s="72">
        <f>'6pf'!D177</f>
        <v>1345.1</v>
      </c>
      <c r="K26" t="s">
        <v>446</v>
      </c>
      <c r="L26" t="s">
        <v>486</v>
      </c>
      <c r="M26" s="72">
        <f>'6pf'!D181+'6pf'!D182</f>
        <v>1345.1</v>
      </c>
      <c r="N26" s="1" t="str">
        <f t="shared" si="1"/>
        <v>+</v>
      </c>
    </row>
    <row r="27" spans="2:14" x14ac:dyDescent="0.2">
      <c r="B27" t="s">
        <v>487</v>
      </c>
      <c r="C27">
        <f>'6pf'!C190</f>
        <v>5132</v>
      </c>
      <c r="D27" t="s">
        <v>446</v>
      </c>
      <c r="E27" t="s">
        <v>488</v>
      </c>
      <c r="F27">
        <f>'6pf'!C191+'6pf'!C197+'6pf'!C202</f>
        <v>5132</v>
      </c>
      <c r="G27" s="1" t="str">
        <f t="shared" si="0"/>
        <v>+</v>
      </c>
      <c r="I27" t="s">
        <v>487</v>
      </c>
      <c r="J27" s="72">
        <f>'6pf'!D190</f>
        <v>383.5</v>
      </c>
      <c r="K27" t="s">
        <v>446</v>
      </c>
      <c r="L27" t="s">
        <v>488</v>
      </c>
      <c r="M27" s="72">
        <f>'6pf'!D191+'6pf'!D197+'6pf'!D202</f>
        <v>383.5</v>
      </c>
      <c r="N27" s="1" t="str">
        <f t="shared" si="1"/>
        <v>+</v>
      </c>
    </row>
    <row r="28" spans="2:14" x14ac:dyDescent="0.2">
      <c r="B28" t="s">
        <v>489</v>
      </c>
      <c r="C28">
        <f>'6pf'!C191</f>
        <v>71</v>
      </c>
      <c r="D28" t="s">
        <v>446</v>
      </c>
      <c r="E28" t="s">
        <v>490</v>
      </c>
      <c r="F28">
        <f>'6pf'!C192+'6pf'!C193+'6pf'!C194</f>
        <v>71</v>
      </c>
      <c r="G28" s="1" t="str">
        <f t="shared" si="0"/>
        <v>+</v>
      </c>
      <c r="I28" t="s">
        <v>489</v>
      </c>
      <c r="J28" s="72">
        <f>'6pf'!D191</f>
        <v>99.2</v>
      </c>
      <c r="K28" t="s">
        <v>446</v>
      </c>
      <c r="L28" t="s">
        <v>490</v>
      </c>
      <c r="M28" s="72">
        <f>'6pf'!D192+'6pf'!D193+'6pf'!D194</f>
        <v>99.2</v>
      </c>
      <c r="N28" s="1" t="str">
        <f t="shared" si="1"/>
        <v>+</v>
      </c>
    </row>
    <row r="29" spans="2:14" x14ac:dyDescent="0.2">
      <c r="B29" t="s">
        <v>491</v>
      </c>
      <c r="C29">
        <f>'6pf'!C197</f>
        <v>57</v>
      </c>
      <c r="D29" t="s">
        <v>446</v>
      </c>
      <c r="E29" t="s">
        <v>492</v>
      </c>
      <c r="F29">
        <f>'6pf'!C198+'6pf'!C199+'6pf'!C200</f>
        <v>57</v>
      </c>
      <c r="G29" s="1" t="str">
        <f t="shared" si="0"/>
        <v>+</v>
      </c>
      <c r="I29" t="s">
        <v>491</v>
      </c>
      <c r="J29" s="72">
        <f>'6pf'!D197</f>
        <v>172.4</v>
      </c>
      <c r="K29" t="s">
        <v>446</v>
      </c>
      <c r="L29" t="s">
        <v>492</v>
      </c>
      <c r="M29" s="72">
        <f>'6pf'!D198+'6pf'!D199+'6pf'!D200</f>
        <v>172.4</v>
      </c>
      <c r="N29" s="1" t="str">
        <f t="shared" si="1"/>
        <v>+</v>
      </c>
    </row>
    <row r="30" spans="2:14" x14ac:dyDescent="0.2">
      <c r="B30" t="s">
        <v>493</v>
      </c>
      <c r="C30">
        <f>'6pf'!C202</f>
        <v>5004</v>
      </c>
      <c r="D30" t="s">
        <v>446</v>
      </c>
      <c r="E30" t="s">
        <v>494</v>
      </c>
      <c r="F30">
        <f>'6pf'!C203+'6pf'!C207+'6pf'!C208+'6pf'!C214+'6pf'!C216+'6pf'!C217</f>
        <v>5004</v>
      </c>
      <c r="G30" s="1" t="str">
        <f t="shared" si="0"/>
        <v>+</v>
      </c>
      <c r="I30" t="s">
        <v>493</v>
      </c>
      <c r="J30" s="72">
        <f>'6pf'!D202</f>
        <v>111.9</v>
      </c>
      <c r="K30" t="s">
        <v>446</v>
      </c>
      <c r="L30" t="s">
        <v>494</v>
      </c>
      <c r="M30" s="72">
        <f>'6pf'!D203+'6pf'!D207+'6pf'!D208+'6pf'!D214+'6pf'!D216+'6pf'!D217</f>
        <v>111.9</v>
      </c>
      <c r="N30" s="1" t="str">
        <f t="shared" si="1"/>
        <v>+</v>
      </c>
    </row>
    <row r="31" spans="2:14" x14ac:dyDescent="0.2">
      <c r="B31" t="s">
        <v>495</v>
      </c>
      <c r="C31">
        <f>'6pf'!C203</f>
        <v>4298</v>
      </c>
      <c r="D31" t="s">
        <v>446</v>
      </c>
      <c r="E31" t="s">
        <v>496</v>
      </c>
      <c r="F31">
        <f>'6pf'!C204+'6pf'!C205+'6pf'!C206</f>
        <v>4298</v>
      </c>
      <c r="G31" s="1" t="str">
        <f t="shared" si="0"/>
        <v>+</v>
      </c>
      <c r="I31" t="s">
        <v>495</v>
      </c>
      <c r="J31" s="72">
        <f>'6pf'!D203</f>
        <v>89</v>
      </c>
      <c r="K31" t="s">
        <v>446</v>
      </c>
      <c r="L31" t="s">
        <v>496</v>
      </c>
      <c r="M31" s="72">
        <f>'6pf'!D204+'6pf'!D205+'6pf'!D206</f>
        <v>89</v>
      </c>
      <c r="N31" s="1" t="str">
        <f t="shared" si="1"/>
        <v>+</v>
      </c>
    </row>
    <row r="32" spans="2:14" x14ac:dyDescent="0.2">
      <c r="B32" t="s">
        <v>497</v>
      </c>
      <c r="C32">
        <f>'6pf'!C208</f>
        <v>491</v>
      </c>
      <c r="D32" t="s">
        <v>446</v>
      </c>
      <c r="E32" t="s">
        <v>498</v>
      </c>
      <c r="F32">
        <f>'6pf'!C209+'6pf'!C210+'6pf'!C211</f>
        <v>491</v>
      </c>
      <c r="G32" s="1" t="str">
        <f t="shared" si="0"/>
        <v>+</v>
      </c>
      <c r="I32" t="s">
        <v>497</v>
      </c>
      <c r="J32" s="72">
        <f>'6pf'!D208</f>
        <v>12.4</v>
      </c>
      <c r="K32" t="s">
        <v>446</v>
      </c>
      <c r="L32" t="s">
        <v>498</v>
      </c>
      <c r="M32" s="72">
        <f>'6pf'!D209+'6pf'!D210+'6pf'!D211</f>
        <v>12.400000000000002</v>
      </c>
      <c r="N32" s="1" t="str">
        <f t="shared" si="1"/>
        <v>+</v>
      </c>
    </row>
    <row r="33" spans="2:14" x14ac:dyDescent="0.2">
      <c r="B33" t="s">
        <v>499</v>
      </c>
      <c r="C33">
        <f>'6pf'!C220</f>
        <v>2926</v>
      </c>
      <c r="D33" t="s">
        <v>446</v>
      </c>
      <c r="E33" t="s">
        <v>500</v>
      </c>
      <c r="F33">
        <f>'6pf'!C221+'6pf'!C254</f>
        <v>2926</v>
      </c>
      <c r="G33" s="1" t="str">
        <f t="shared" si="0"/>
        <v>+</v>
      </c>
      <c r="I33" t="s">
        <v>499</v>
      </c>
      <c r="J33" s="72">
        <f>'6pf'!D220</f>
        <v>12057.6</v>
      </c>
      <c r="K33" t="s">
        <v>446</v>
      </c>
      <c r="L33" t="s">
        <v>500</v>
      </c>
      <c r="M33" s="72">
        <f>'6pf'!D221+'6pf'!D254</f>
        <v>12057.6</v>
      </c>
      <c r="N33" s="1" t="str">
        <f t="shared" si="1"/>
        <v>+</v>
      </c>
    </row>
    <row r="34" spans="2:14" x14ac:dyDescent="0.2">
      <c r="B34" t="s">
        <v>501</v>
      </c>
      <c r="C34">
        <f>'6pf'!C221</f>
        <v>1756</v>
      </c>
      <c r="D34" t="s">
        <v>446</v>
      </c>
      <c r="E34" t="s">
        <v>502</v>
      </c>
      <c r="F34">
        <f>'6pf'!C222+'6pf'!C223+'6pf'!C224</f>
        <v>1756</v>
      </c>
      <c r="G34" s="1" t="str">
        <f t="shared" si="0"/>
        <v>+</v>
      </c>
      <c r="I34" t="s">
        <v>501</v>
      </c>
      <c r="J34" s="72">
        <f>'6pf'!D221</f>
        <v>7810.3</v>
      </c>
      <c r="K34" t="s">
        <v>446</v>
      </c>
      <c r="L34" t="s">
        <v>502</v>
      </c>
      <c r="M34" s="72">
        <f>'6pf'!D222+'6pf'!D223+'6pf'!D224</f>
        <v>7810.3</v>
      </c>
      <c r="N34" s="1" t="str">
        <f t="shared" si="1"/>
        <v>+</v>
      </c>
    </row>
    <row r="35" spans="2:14" x14ac:dyDescent="0.2">
      <c r="B35" t="s">
        <v>501</v>
      </c>
      <c r="C35">
        <f>'6pf'!C221</f>
        <v>1756</v>
      </c>
      <c r="D35" t="s">
        <v>446</v>
      </c>
      <c r="E35" t="s">
        <v>503</v>
      </c>
      <c r="F35">
        <f>'6pf'!C225+'6pf'!C232</f>
        <v>1756</v>
      </c>
      <c r="G35" s="1" t="str">
        <f t="shared" si="0"/>
        <v>+</v>
      </c>
      <c r="I35" t="s">
        <v>501</v>
      </c>
      <c r="J35" s="72">
        <f>'6pf'!D221</f>
        <v>7810.3</v>
      </c>
      <c r="K35" t="s">
        <v>446</v>
      </c>
      <c r="L35" t="s">
        <v>503</v>
      </c>
      <c r="M35" s="72">
        <f>'6pf'!D225+'6pf'!D232</f>
        <v>7810.2999999999993</v>
      </c>
      <c r="N35" s="1" t="str">
        <f t="shared" si="1"/>
        <v>+</v>
      </c>
    </row>
    <row r="36" spans="2:14" x14ac:dyDescent="0.2">
      <c r="B36" t="s">
        <v>504</v>
      </c>
      <c r="C36">
        <f>'6pf'!C225</f>
        <v>1382</v>
      </c>
      <c r="D36" t="s">
        <v>446</v>
      </c>
      <c r="E36" t="s">
        <v>505</v>
      </c>
      <c r="F36">
        <f>'6pf'!C226+'6pf'!C228+'6pf'!C230</f>
        <v>1382</v>
      </c>
      <c r="G36" s="1" t="str">
        <f t="shared" si="0"/>
        <v>+</v>
      </c>
      <c r="I36" t="s">
        <v>504</v>
      </c>
      <c r="J36" s="72">
        <f>'6pf'!D225</f>
        <v>7025.9</v>
      </c>
      <c r="K36" t="s">
        <v>446</v>
      </c>
      <c r="L36" t="s">
        <v>505</v>
      </c>
      <c r="M36" s="72">
        <f>'6pf'!D226+'6pf'!D228+'6pf'!D230</f>
        <v>7025.9000000000005</v>
      </c>
      <c r="N36" s="1" t="str">
        <f t="shared" si="1"/>
        <v>+</v>
      </c>
    </row>
    <row r="37" spans="2:14" x14ac:dyDescent="0.2">
      <c r="B37" t="s">
        <v>506</v>
      </c>
      <c r="C37">
        <f>'6pf'!C232</f>
        <v>374</v>
      </c>
      <c r="D37" t="s">
        <v>446</v>
      </c>
      <c r="E37" t="s">
        <v>507</v>
      </c>
      <c r="F37">
        <f>'6pf'!C233+'6pf'!C235+'6pf'!C237</f>
        <v>374</v>
      </c>
      <c r="G37" s="1" t="str">
        <f t="shared" si="0"/>
        <v>+</v>
      </c>
      <c r="I37" t="s">
        <v>506</v>
      </c>
      <c r="J37" s="72">
        <f>'6pf'!D232</f>
        <v>784.4</v>
      </c>
      <c r="K37" t="s">
        <v>446</v>
      </c>
      <c r="L37" t="s">
        <v>507</v>
      </c>
      <c r="M37" s="72">
        <f>'6pf'!D233+'6pf'!D235+'6pf'!D237</f>
        <v>784.4</v>
      </c>
      <c r="N37" s="1" t="str">
        <f t="shared" si="1"/>
        <v>+</v>
      </c>
    </row>
    <row r="38" spans="2:14" x14ac:dyDescent="0.2">
      <c r="B38" t="s">
        <v>508</v>
      </c>
      <c r="C38">
        <f>'6pf'!C247</f>
        <v>41</v>
      </c>
      <c r="D38" t="s">
        <v>446</v>
      </c>
      <c r="E38" t="s">
        <v>509</v>
      </c>
      <c r="F38">
        <f>'6pf'!C248+'6pf'!C249+'6pf'!C250</f>
        <v>41</v>
      </c>
      <c r="G38" s="1" t="str">
        <f t="shared" si="0"/>
        <v>+</v>
      </c>
      <c r="I38" t="s">
        <v>508</v>
      </c>
      <c r="J38" s="72">
        <f>'6pf'!D247</f>
        <v>128.5</v>
      </c>
      <c r="K38" t="s">
        <v>446</v>
      </c>
      <c r="L38" t="s">
        <v>509</v>
      </c>
      <c r="M38" s="72">
        <f>'6pf'!D248+'6pf'!D249+'6pf'!D250</f>
        <v>128.5</v>
      </c>
      <c r="N38" s="1" t="str">
        <f t="shared" si="1"/>
        <v>+</v>
      </c>
    </row>
    <row r="39" spans="2:14" x14ac:dyDescent="0.2">
      <c r="B39" t="s">
        <v>510</v>
      </c>
      <c r="C39">
        <f>'6pf'!C254</f>
        <v>1170</v>
      </c>
      <c r="D39" t="s">
        <v>446</v>
      </c>
      <c r="E39" t="s">
        <v>511</v>
      </c>
      <c r="F39">
        <f>'6pf'!C255+'6pf'!C256+'6pf'!C257</f>
        <v>1170</v>
      </c>
      <c r="G39" s="1" t="str">
        <f t="shared" si="0"/>
        <v>+</v>
      </c>
      <c r="I39" t="s">
        <v>510</v>
      </c>
      <c r="J39" s="72">
        <f>'6pf'!D254</f>
        <v>4247.3</v>
      </c>
      <c r="K39" t="s">
        <v>446</v>
      </c>
      <c r="L39" t="s">
        <v>511</v>
      </c>
      <c r="M39" s="72">
        <f>'6pf'!D255+'6pf'!D256+'6pf'!D257</f>
        <v>4247.3</v>
      </c>
      <c r="N39" s="1" t="str">
        <f t="shared" si="1"/>
        <v>+</v>
      </c>
    </row>
    <row r="40" spans="2:14" x14ac:dyDescent="0.2">
      <c r="B40" t="s">
        <v>512</v>
      </c>
      <c r="C40">
        <f>'6pf'!C262</f>
        <v>3408</v>
      </c>
      <c r="D40" t="s">
        <v>446</v>
      </c>
      <c r="E40" t="s">
        <v>513</v>
      </c>
      <c r="F40">
        <f>'6pf'!C263+'6pf'!C264+'6pf'!C270</f>
        <v>3408</v>
      </c>
      <c r="G40" s="1" t="str">
        <f t="shared" si="0"/>
        <v>+</v>
      </c>
      <c r="I40" t="s">
        <v>512</v>
      </c>
      <c r="J40" s="72">
        <f>'6pf'!D262</f>
        <v>11570.5</v>
      </c>
      <c r="K40" t="s">
        <v>446</v>
      </c>
      <c r="L40" t="s">
        <v>513</v>
      </c>
      <c r="M40" s="72">
        <f>'6pf'!D263+'6pf'!D264+'6pf'!D270</f>
        <v>11570.500000000002</v>
      </c>
      <c r="N40" s="1" t="str">
        <f t="shared" si="1"/>
        <v>+</v>
      </c>
    </row>
    <row r="41" spans="2:14" x14ac:dyDescent="0.2">
      <c r="B41" t="s">
        <v>514</v>
      </c>
      <c r="C41">
        <f>'6pf'!C264</f>
        <v>700</v>
      </c>
      <c r="D41" t="s">
        <v>446</v>
      </c>
      <c r="E41" t="s">
        <v>515</v>
      </c>
      <c r="F41">
        <f>'6pf'!C265+'6pf'!C266+'6pf'!C267</f>
        <v>700</v>
      </c>
      <c r="G41" s="1" t="str">
        <f t="shared" si="0"/>
        <v>+</v>
      </c>
      <c r="I41" t="s">
        <v>514</v>
      </c>
      <c r="J41" s="72">
        <f>'6pf'!D264</f>
        <v>2479.8000000000002</v>
      </c>
      <c r="K41" t="s">
        <v>446</v>
      </c>
      <c r="L41" t="s">
        <v>515</v>
      </c>
      <c r="M41" s="72">
        <f>'6pf'!D265+'6pf'!D266+'6pf'!D267</f>
        <v>2479.7999999999997</v>
      </c>
      <c r="N41" s="1" t="str">
        <f t="shared" si="1"/>
        <v>+</v>
      </c>
    </row>
    <row r="42" spans="2:14" x14ac:dyDescent="0.2">
      <c r="B42" t="s">
        <v>514</v>
      </c>
      <c r="C42">
        <f>'6pf'!C264</f>
        <v>700</v>
      </c>
      <c r="D42" t="s">
        <v>446</v>
      </c>
      <c r="E42" t="s">
        <v>516</v>
      </c>
      <c r="F42">
        <f>'6pf'!C268+'6pf'!C269</f>
        <v>700</v>
      </c>
      <c r="G42" s="1" t="str">
        <f t="shared" si="0"/>
        <v>+</v>
      </c>
      <c r="I42" t="s">
        <v>514</v>
      </c>
      <c r="J42" s="72">
        <f>'6pf'!D264</f>
        <v>2479.8000000000002</v>
      </c>
      <c r="K42" t="s">
        <v>446</v>
      </c>
      <c r="L42" t="s">
        <v>516</v>
      </c>
      <c r="M42" s="72">
        <f>'6pf'!D268+'6pf'!D269</f>
        <v>2479.8000000000002</v>
      </c>
      <c r="N42" s="1" t="str">
        <f t="shared" si="1"/>
        <v>+</v>
      </c>
    </row>
    <row r="43" spans="2:14" x14ac:dyDescent="0.2">
      <c r="B43" t="s">
        <v>517</v>
      </c>
      <c r="C43">
        <f>'6pf'!C272</f>
        <v>26</v>
      </c>
      <c r="D43" t="s">
        <v>446</v>
      </c>
      <c r="E43" t="s">
        <v>518</v>
      </c>
      <c r="F43">
        <f>'6pf'!C273+'6pf'!C274+'6pf'!C279</f>
        <v>26</v>
      </c>
      <c r="G43" s="1" t="str">
        <f t="shared" si="0"/>
        <v>+</v>
      </c>
      <c r="I43" t="s">
        <v>517</v>
      </c>
      <c r="J43" s="72">
        <f>'6pf'!D272</f>
        <v>391.3</v>
      </c>
      <c r="K43" t="s">
        <v>446</v>
      </c>
      <c r="L43" t="s">
        <v>518</v>
      </c>
      <c r="M43" s="72">
        <f>'6pf'!D273+'6pf'!D274+'6pf'!D279</f>
        <v>391.3</v>
      </c>
      <c r="N43" s="1" t="str">
        <f t="shared" si="1"/>
        <v>+</v>
      </c>
    </row>
    <row r="44" spans="2:14" x14ac:dyDescent="0.2">
      <c r="B44" t="s">
        <v>519</v>
      </c>
      <c r="C44">
        <f>'6pf'!C274</f>
        <v>0</v>
      </c>
      <c r="D44" t="s">
        <v>446</v>
      </c>
      <c r="E44" t="s">
        <v>520</v>
      </c>
      <c r="F44">
        <f>SUM('6pf'!C275:C276)</f>
        <v>0</v>
      </c>
      <c r="G44" s="1" t="str">
        <f t="shared" si="0"/>
        <v>+</v>
      </c>
      <c r="I44" t="s">
        <v>519</v>
      </c>
      <c r="J44" s="72">
        <f>'6pf'!D274</f>
        <v>0</v>
      </c>
      <c r="K44" t="s">
        <v>446</v>
      </c>
      <c r="L44" t="s">
        <v>520</v>
      </c>
      <c r="M44" s="72">
        <f>SUM('6pf'!D275:D276)</f>
        <v>0</v>
      </c>
      <c r="N44" s="1" t="str">
        <f t="shared" si="1"/>
        <v>+</v>
      </c>
    </row>
    <row r="45" spans="2:14" x14ac:dyDescent="0.2">
      <c r="B45" t="s">
        <v>519</v>
      </c>
      <c r="C45">
        <f>'6pf'!C274</f>
        <v>0</v>
      </c>
      <c r="D45" t="s">
        <v>446</v>
      </c>
      <c r="E45" t="s">
        <v>521</v>
      </c>
      <c r="F45">
        <f>SUM('6pf'!C277:C278)</f>
        <v>0</v>
      </c>
      <c r="G45" s="1" t="str">
        <f t="shared" si="0"/>
        <v>+</v>
      </c>
      <c r="I45" t="s">
        <v>519</v>
      </c>
      <c r="J45" s="72">
        <f>'6pf'!D274</f>
        <v>0</v>
      </c>
      <c r="K45" t="s">
        <v>446</v>
      </c>
      <c r="L45" t="s">
        <v>521</v>
      </c>
      <c r="M45" s="72">
        <f>SUM('6pf'!D277:D278)</f>
        <v>0</v>
      </c>
      <c r="N45" s="1" t="str">
        <f t="shared" si="1"/>
        <v>+</v>
      </c>
    </row>
    <row r="46" spans="2:14" x14ac:dyDescent="0.2">
      <c r="B46" t="s">
        <v>522</v>
      </c>
      <c r="C46">
        <f>'6pf'!C285</f>
        <v>44</v>
      </c>
      <c r="D46" t="s">
        <v>446</v>
      </c>
      <c r="E46" t="s">
        <v>523</v>
      </c>
      <c r="F46">
        <f>'6pf'!C286+'6pf'!C287+'6pf'!C292</f>
        <v>44</v>
      </c>
      <c r="G46" s="1" t="str">
        <f t="shared" si="0"/>
        <v>+</v>
      </c>
      <c r="I46" t="s">
        <v>522</v>
      </c>
      <c r="J46" s="72">
        <f>'6pf'!D285</f>
        <v>358</v>
      </c>
      <c r="K46" t="s">
        <v>446</v>
      </c>
      <c r="L46" t="s">
        <v>523</v>
      </c>
      <c r="M46" s="72">
        <f>'6pf'!D286+'6pf'!D287+'6pf'!D292</f>
        <v>358</v>
      </c>
      <c r="N46" s="1" t="str">
        <f t="shared" si="1"/>
        <v>+</v>
      </c>
    </row>
    <row r="47" spans="2:14" x14ac:dyDescent="0.2">
      <c r="B47" t="s">
        <v>524</v>
      </c>
      <c r="C47">
        <f>'6pf'!C287</f>
        <v>3</v>
      </c>
      <c r="D47" t="s">
        <v>446</v>
      </c>
      <c r="E47" t="s">
        <v>525</v>
      </c>
      <c r="F47">
        <f>'6pf'!C288+'6pf'!C289</f>
        <v>3</v>
      </c>
      <c r="G47" s="1" t="str">
        <f t="shared" si="0"/>
        <v>+</v>
      </c>
      <c r="I47" t="s">
        <v>524</v>
      </c>
      <c r="J47" s="72">
        <f>'6pf'!D287</f>
        <v>22.1</v>
      </c>
      <c r="K47" t="s">
        <v>446</v>
      </c>
      <c r="L47" t="s">
        <v>525</v>
      </c>
      <c r="M47" s="72">
        <f>'6pf'!D288+'6pf'!D289</f>
        <v>22.1</v>
      </c>
      <c r="N47" s="1" t="str">
        <f t="shared" si="1"/>
        <v>+</v>
      </c>
    </row>
    <row r="48" spans="2:14" x14ac:dyDescent="0.2">
      <c r="B48" t="s">
        <v>524</v>
      </c>
      <c r="C48">
        <f>'6pf'!C287</f>
        <v>3</v>
      </c>
      <c r="D48" t="s">
        <v>446</v>
      </c>
      <c r="E48" t="s">
        <v>526</v>
      </c>
      <c r="F48">
        <f>'6pf'!C290+'6pf'!C291</f>
        <v>3</v>
      </c>
      <c r="G48" s="1" t="str">
        <f t="shared" si="0"/>
        <v>+</v>
      </c>
      <c r="I48" t="s">
        <v>524</v>
      </c>
      <c r="J48" s="72">
        <f>'6pf'!D287</f>
        <v>22.1</v>
      </c>
      <c r="K48" t="s">
        <v>446</v>
      </c>
      <c r="L48" t="s">
        <v>526</v>
      </c>
      <c r="M48" s="72">
        <f>'6pf'!D290+'6pf'!D291</f>
        <v>22.1</v>
      </c>
      <c r="N48" s="1" t="str">
        <f t="shared" si="1"/>
        <v>+</v>
      </c>
    </row>
    <row r="49" spans="2:14" x14ac:dyDescent="0.2">
      <c r="B49" t="s">
        <v>527</v>
      </c>
      <c r="C49">
        <f>'6pf'!C294</f>
        <v>112</v>
      </c>
      <c r="D49" t="s">
        <v>446</v>
      </c>
      <c r="E49" t="s">
        <v>528</v>
      </c>
      <c r="F49">
        <f>'6pf'!C295+'6pf'!C296+'6pf'!C301</f>
        <v>112</v>
      </c>
      <c r="G49" s="1" t="str">
        <f t="shared" si="0"/>
        <v>+</v>
      </c>
      <c r="I49" t="s">
        <v>527</v>
      </c>
      <c r="J49" s="72">
        <f>'6pf'!D294</f>
        <v>428.7</v>
      </c>
      <c r="K49" t="s">
        <v>446</v>
      </c>
      <c r="L49" t="s">
        <v>528</v>
      </c>
      <c r="M49" s="72">
        <f>'6pf'!D295+'6pf'!D296+'6pf'!D301</f>
        <v>428.7</v>
      </c>
      <c r="N49" s="1" t="str">
        <f t="shared" si="1"/>
        <v>+</v>
      </c>
    </row>
    <row r="50" spans="2:14" x14ac:dyDescent="0.2">
      <c r="B50" t="s">
        <v>529</v>
      </c>
      <c r="C50">
        <f>'6pf'!C296</f>
        <v>5</v>
      </c>
      <c r="D50" t="s">
        <v>446</v>
      </c>
      <c r="E50" t="s">
        <v>530</v>
      </c>
      <c r="F50">
        <f>'6pf'!C297+'6pf'!C298</f>
        <v>5</v>
      </c>
      <c r="G50" s="1" t="str">
        <f t="shared" si="0"/>
        <v>+</v>
      </c>
      <c r="I50" t="s">
        <v>529</v>
      </c>
      <c r="J50" s="72">
        <f>'6pf'!D296</f>
        <v>19.7</v>
      </c>
      <c r="K50" t="s">
        <v>446</v>
      </c>
      <c r="L50" t="s">
        <v>530</v>
      </c>
      <c r="M50" s="72">
        <f>'6pf'!D297+'6pf'!D298</f>
        <v>19.7</v>
      </c>
      <c r="N50" s="1" t="str">
        <f t="shared" si="1"/>
        <v>+</v>
      </c>
    </row>
    <row r="51" spans="2:14" x14ac:dyDescent="0.2">
      <c r="B51" t="s">
        <v>529</v>
      </c>
      <c r="C51">
        <f>'6pf'!C296</f>
        <v>5</v>
      </c>
      <c r="D51" t="s">
        <v>446</v>
      </c>
      <c r="E51" t="s">
        <v>531</v>
      </c>
      <c r="F51">
        <f>'6pf'!C299+'6pf'!C300</f>
        <v>5</v>
      </c>
      <c r="G51" s="1" t="str">
        <f t="shared" si="0"/>
        <v>+</v>
      </c>
      <c r="I51" t="s">
        <v>529</v>
      </c>
      <c r="J51" s="72">
        <f>'6pf'!D296</f>
        <v>19.7</v>
      </c>
      <c r="K51" t="s">
        <v>446</v>
      </c>
      <c r="L51" t="s">
        <v>531</v>
      </c>
      <c r="M51" s="72">
        <f>'6pf'!D299+'6pf'!D300</f>
        <v>19.7</v>
      </c>
      <c r="N51" s="1" t="str">
        <f t="shared" si="1"/>
        <v>+</v>
      </c>
    </row>
    <row r="52" spans="2:14" x14ac:dyDescent="0.2">
      <c r="B52" t="s">
        <v>532</v>
      </c>
      <c r="C52">
        <f>'6pf'!C303</f>
        <v>895</v>
      </c>
      <c r="D52" t="s">
        <v>446</v>
      </c>
      <c r="E52" t="s">
        <v>533</v>
      </c>
      <c r="F52">
        <f>'6pf'!C304+'6pf'!C305+'6pf'!C310</f>
        <v>895</v>
      </c>
      <c r="G52" s="1" t="str">
        <f t="shared" si="0"/>
        <v>+</v>
      </c>
      <c r="I52" t="s">
        <v>532</v>
      </c>
      <c r="J52" s="72">
        <f>'6pf'!D303</f>
        <v>2811</v>
      </c>
      <c r="K52" t="s">
        <v>446</v>
      </c>
      <c r="L52" t="s">
        <v>533</v>
      </c>
      <c r="M52" s="72">
        <f>'6pf'!D304+'6pf'!D305+'6pf'!D310</f>
        <v>2811</v>
      </c>
      <c r="N52" s="1" t="str">
        <f t="shared" si="1"/>
        <v>+</v>
      </c>
    </row>
    <row r="53" spans="2:14" x14ac:dyDescent="0.2">
      <c r="B53" t="s">
        <v>534</v>
      </c>
      <c r="C53">
        <f>'6pf'!C305</f>
        <v>125</v>
      </c>
      <c r="D53" t="s">
        <v>446</v>
      </c>
      <c r="E53" t="s">
        <v>535</v>
      </c>
      <c r="F53">
        <f>'6pf'!C306+'6pf'!C307</f>
        <v>125</v>
      </c>
      <c r="G53" s="1" t="str">
        <f t="shared" si="0"/>
        <v>+</v>
      </c>
      <c r="I53" t="s">
        <v>534</v>
      </c>
      <c r="J53" s="72">
        <f>'6pf'!D305</f>
        <v>405.5</v>
      </c>
      <c r="K53" t="s">
        <v>446</v>
      </c>
      <c r="L53" t="s">
        <v>535</v>
      </c>
      <c r="M53" s="72">
        <f>'6pf'!D306+'6pf'!D307</f>
        <v>405.5</v>
      </c>
      <c r="N53" s="1" t="str">
        <f t="shared" si="1"/>
        <v>+</v>
      </c>
    </row>
    <row r="54" spans="2:14" x14ac:dyDescent="0.2">
      <c r="B54" t="s">
        <v>534</v>
      </c>
      <c r="C54">
        <f>'6pf'!C305</f>
        <v>125</v>
      </c>
      <c r="D54" t="s">
        <v>446</v>
      </c>
      <c r="E54" t="s">
        <v>536</v>
      </c>
      <c r="F54">
        <f>'6pf'!C308+'6pf'!C309</f>
        <v>125</v>
      </c>
      <c r="G54" s="1" t="str">
        <f t="shared" si="0"/>
        <v>+</v>
      </c>
      <c r="I54" t="s">
        <v>534</v>
      </c>
      <c r="J54" s="72">
        <f>'6pf'!D305</f>
        <v>405.5</v>
      </c>
      <c r="K54" t="s">
        <v>446</v>
      </c>
      <c r="L54" t="s">
        <v>536</v>
      </c>
      <c r="M54" s="72">
        <f>'6pf'!D308+'6pf'!D309</f>
        <v>405.5</v>
      </c>
      <c r="N54" s="1" t="str">
        <f t="shared" si="1"/>
        <v>+</v>
      </c>
    </row>
    <row r="55" spans="2:14" x14ac:dyDescent="0.2">
      <c r="B55" t="s">
        <v>537</v>
      </c>
      <c r="C55">
        <f>'6pf'!C313</f>
        <v>61</v>
      </c>
      <c r="D55" t="s">
        <v>446</v>
      </c>
      <c r="E55" t="s">
        <v>538</v>
      </c>
      <c r="F55">
        <f>'6pf'!C314+'6pf'!C315+'6pf'!C320</f>
        <v>61</v>
      </c>
      <c r="G55" s="1" t="str">
        <f t="shared" si="0"/>
        <v>+</v>
      </c>
      <c r="I55" t="s">
        <v>537</v>
      </c>
      <c r="J55" s="72">
        <f>'6pf'!D313</f>
        <v>286.7</v>
      </c>
      <c r="K55" t="s">
        <v>446</v>
      </c>
      <c r="L55" t="s">
        <v>538</v>
      </c>
      <c r="M55" s="72">
        <f>'6pf'!D314+'6pf'!D315+'6pf'!D320</f>
        <v>286.7</v>
      </c>
      <c r="N55" s="1" t="str">
        <f t="shared" si="1"/>
        <v>+</v>
      </c>
    </row>
    <row r="56" spans="2:14" x14ac:dyDescent="0.2">
      <c r="B56" t="s">
        <v>539</v>
      </c>
      <c r="C56">
        <f>'6pf'!C315</f>
        <v>26</v>
      </c>
      <c r="D56" t="s">
        <v>446</v>
      </c>
      <c r="E56" t="s">
        <v>540</v>
      </c>
      <c r="F56">
        <f>'6pf'!C316+'6pf'!C317</f>
        <v>26</v>
      </c>
      <c r="G56" s="1" t="str">
        <f t="shared" si="0"/>
        <v>+</v>
      </c>
      <c r="I56" t="s">
        <v>539</v>
      </c>
      <c r="J56" s="72">
        <f>'6pf'!D315</f>
        <v>121</v>
      </c>
      <c r="K56" t="s">
        <v>446</v>
      </c>
      <c r="L56" t="s">
        <v>540</v>
      </c>
      <c r="M56" s="72">
        <f>'6pf'!D316+'6pf'!D317</f>
        <v>121</v>
      </c>
      <c r="N56" s="1" t="str">
        <f t="shared" si="1"/>
        <v>+</v>
      </c>
    </row>
    <row r="57" spans="2:14" x14ac:dyDescent="0.2">
      <c r="B57" t="s">
        <v>539</v>
      </c>
      <c r="C57">
        <f>'6pf'!C315</f>
        <v>26</v>
      </c>
      <c r="D57" t="s">
        <v>446</v>
      </c>
      <c r="E57" t="s">
        <v>541</v>
      </c>
      <c r="F57">
        <f>'6pf'!C318+'6pf'!C319</f>
        <v>26</v>
      </c>
      <c r="G57" s="1" t="str">
        <f t="shared" si="0"/>
        <v>+</v>
      </c>
      <c r="I57" t="s">
        <v>539</v>
      </c>
      <c r="J57" s="72">
        <f>'6pf'!D315</f>
        <v>121</v>
      </c>
      <c r="K57" t="s">
        <v>446</v>
      </c>
      <c r="L57" t="s">
        <v>541</v>
      </c>
      <c r="M57" s="72">
        <f>'6pf'!D318+'6pf'!D319</f>
        <v>121</v>
      </c>
      <c r="N57" s="1" t="str">
        <f t="shared" si="1"/>
        <v>+</v>
      </c>
    </row>
    <row r="58" spans="2:14" x14ac:dyDescent="0.2">
      <c r="B58" t="s">
        <v>542</v>
      </c>
      <c r="C58">
        <f>'6pf'!C322</f>
        <v>792</v>
      </c>
      <c r="D58" t="s">
        <v>446</v>
      </c>
      <c r="E58" t="s">
        <v>543</v>
      </c>
      <c r="F58">
        <f>'6pf'!C323+'6pf'!C324+'6pf'!C330</f>
        <v>792</v>
      </c>
      <c r="G58" s="1" t="str">
        <f t="shared" si="0"/>
        <v>+</v>
      </c>
      <c r="I58" t="s">
        <v>542</v>
      </c>
      <c r="J58" s="72">
        <f>'6pf'!D322</f>
        <v>2462.1999999999998</v>
      </c>
      <c r="K58" t="s">
        <v>446</v>
      </c>
      <c r="L58" t="s">
        <v>543</v>
      </c>
      <c r="M58" s="72">
        <f>'6pf'!D323+'6pf'!D324+'6pf'!D330</f>
        <v>2462.1999999999998</v>
      </c>
      <c r="N58" s="1" t="str">
        <f t="shared" si="1"/>
        <v>+</v>
      </c>
    </row>
    <row r="59" spans="2:14" x14ac:dyDescent="0.2">
      <c r="B59" t="s">
        <v>544</v>
      </c>
      <c r="C59">
        <f>'6pf'!C324</f>
        <v>28</v>
      </c>
      <c r="D59" t="s">
        <v>446</v>
      </c>
      <c r="E59" t="s">
        <v>545</v>
      </c>
      <c r="F59">
        <f>SUM('6pf'!C325:C327)</f>
        <v>28</v>
      </c>
      <c r="G59" s="1" t="str">
        <f t="shared" si="0"/>
        <v>+</v>
      </c>
      <c r="I59" t="s">
        <v>544</v>
      </c>
      <c r="J59" s="72">
        <f>'6pf'!D324</f>
        <v>95.6</v>
      </c>
      <c r="K59" t="s">
        <v>446</v>
      </c>
      <c r="L59" t="s">
        <v>545</v>
      </c>
      <c r="M59" s="72">
        <f>SUM('6pf'!D325:D327)</f>
        <v>95.6</v>
      </c>
      <c r="N59" s="1" t="str">
        <f t="shared" si="1"/>
        <v>+</v>
      </c>
    </row>
    <row r="60" spans="2:14" x14ac:dyDescent="0.2">
      <c r="B60" t="s">
        <v>544</v>
      </c>
      <c r="C60">
        <f>'6pf'!C324</f>
        <v>28</v>
      </c>
      <c r="D60" t="s">
        <v>446</v>
      </c>
      <c r="E60" t="s">
        <v>546</v>
      </c>
      <c r="F60">
        <f>'6pf'!C328+'6pf'!C329</f>
        <v>28</v>
      </c>
      <c r="G60" s="1" t="str">
        <f t="shared" si="0"/>
        <v>+</v>
      </c>
      <c r="I60" t="s">
        <v>544</v>
      </c>
      <c r="J60" s="72">
        <f>'6pf'!D324</f>
        <v>95.6</v>
      </c>
      <c r="K60" t="s">
        <v>446</v>
      </c>
      <c r="L60" t="s">
        <v>546</v>
      </c>
      <c r="M60" s="72">
        <f>'6pf'!D328+'6pf'!D329</f>
        <v>95.6</v>
      </c>
      <c r="N60" s="1" t="str">
        <f t="shared" si="1"/>
        <v>+</v>
      </c>
    </row>
    <row r="61" spans="2:14" x14ac:dyDescent="0.2">
      <c r="B61" t="s">
        <v>547</v>
      </c>
      <c r="C61">
        <f>'6pf'!C332</f>
        <v>409</v>
      </c>
      <c r="D61" t="s">
        <v>446</v>
      </c>
      <c r="E61" t="s">
        <v>548</v>
      </c>
      <c r="F61">
        <f>'6pf'!C333+'6pf'!C334+'6pf'!C339</f>
        <v>409</v>
      </c>
      <c r="G61" s="1" t="str">
        <f t="shared" si="0"/>
        <v>+</v>
      </c>
      <c r="I61" t="s">
        <v>547</v>
      </c>
      <c r="J61" s="72">
        <f>'6pf'!D332</f>
        <v>3943.6</v>
      </c>
      <c r="K61" t="s">
        <v>446</v>
      </c>
      <c r="L61" t="s">
        <v>548</v>
      </c>
      <c r="M61" s="72">
        <f>'6pf'!D333+'6pf'!D334+'6pf'!D339</f>
        <v>3943.6</v>
      </c>
      <c r="N61" s="1" t="str">
        <f t="shared" si="1"/>
        <v>+</v>
      </c>
    </row>
    <row r="62" spans="2:14" x14ac:dyDescent="0.2">
      <c r="B62" t="s">
        <v>549</v>
      </c>
      <c r="C62">
        <f>'6pf'!C334</f>
        <v>16</v>
      </c>
      <c r="D62" t="s">
        <v>446</v>
      </c>
      <c r="E62" t="s">
        <v>550</v>
      </c>
      <c r="F62">
        <f>'6pf'!C335+'6pf'!C336</f>
        <v>16</v>
      </c>
      <c r="G62" s="1" t="str">
        <f t="shared" si="0"/>
        <v>+</v>
      </c>
      <c r="I62" t="s">
        <v>549</v>
      </c>
      <c r="J62" s="72">
        <f>'6pf'!D334</f>
        <v>138.1</v>
      </c>
      <c r="K62" t="s">
        <v>446</v>
      </c>
      <c r="L62" t="s">
        <v>550</v>
      </c>
      <c r="M62" s="72">
        <f>'6pf'!D335+'6pf'!D336</f>
        <v>138.10000000000002</v>
      </c>
      <c r="N62" s="1" t="str">
        <f t="shared" si="1"/>
        <v>+</v>
      </c>
    </row>
    <row r="63" spans="2:14" x14ac:dyDescent="0.2">
      <c r="B63" t="s">
        <v>549</v>
      </c>
      <c r="C63">
        <f>'6pf'!C334</f>
        <v>16</v>
      </c>
      <c r="D63" t="s">
        <v>446</v>
      </c>
      <c r="E63" t="s">
        <v>551</v>
      </c>
      <c r="F63">
        <f>'6pf'!C337+'6pf'!C338</f>
        <v>16</v>
      </c>
      <c r="G63" s="1" t="str">
        <f t="shared" si="0"/>
        <v>+</v>
      </c>
      <c r="I63" t="s">
        <v>549</v>
      </c>
      <c r="J63" s="72">
        <f>'6pf'!D334</f>
        <v>138.1</v>
      </c>
      <c r="K63" t="s">
        <v>446</v>
      </c>
      <c r="L63" t="s">
        <v>551</v>
      </c>
      <c r="M63" s="72">
        <f>'6pf'!D337+'6pf'!D338</f>
        <v>138.1</v>
      </c>
      <c r="N63" s="1" t="str">
        <f t="shared" si="1"/>
        <v>+</v>
      </c>
    </row>
    <row r="64" spans="2:14" x14ac:dyDescent="0.2">
      <c r="B64" t="s">
        <v>552</v>
      </c>
      <c r="C64">
        <f>'6pf'!C341</f>
        <v>206</v>
      </c>
      <c r="D64" t="s">
        <v>446</v>
      </c>
      <c r="E64" t="s">
        <v>553</v>
      </c>
      <c r="F64">
        <f>SUM('6pf'!C342:C344)</f>
        <v>206</v>
      </c>
      <c r="G64" s="1" t="str">
        <f t="shared" si="0"/>
        <v>+</v>
      </c>
      <c r="I64" t="s">
        <v>552</v>
      </c>
      <c r="J64" s="72">
        <f>'6pf'!D341</f>
        <v>5592.6</v>
      </c>
      <c r="K64" t="s">
        <v>446</v>
      </c>
      <c r="L64" t="s">
        <v>553</v>
      </c>
      <c r="M64" s="72">
        <f>SUM('6pf'!D342:D344)</f>
        <v>5592.6</v>
      </c>
      <c r="N64" s="1" t="str">
        <f t="shared" si="1"/>
        <v>+</v>
      </c>
    </row>
    <row r="65" spans="2:14" x14ac:dyDescent="0.2">
      <c r="B65" t="s">
        <v>554</v>
      </c>
      <c r="C65">
        <f>'6pf'!C348</f>
        <v>0</v>
      </c>
      <c r="D65" t="s">
        <v>446</v>
      </c>
      <c r="E65" t="s">
        <v>555</v>
      </c>
      <c r="F65">
        <f>'6pf'!C349+'6pf'!C350+'6pf'!C356</f>
        <v>0</v>
      </c>
      <c r="G65" s="1" t="str">
        <f t="shared" si="0"/>
        <v>+</v>
      </c>
      <c r="I65" t="s">
        <v>554</v>
      </c>
      <c r="J65" s="72">
        <f>'6pf'!D348</f>
        <v>0</v>
      </c>
      <c r="K65" t="s">
        <v>446</v>
      </c>
      <c r="L65" t="s">
        <v>555</v>
      </c>
      <c r="M65" s="72">
        <f>'6pf'!D349+'6pf'!D350+'6pf'!D356</f>
        <v>0</v>
      </c>
      <c r="N65" s="1" t="str">
        <f t="shared" si="1"/>
        <v>+</v>
      </c>
    </row>
    <row r="66" spans="2:14" x14ac:dyDescent="0.2">
      <c r="B66" t="s">
        <v>556</v>
      </c>
      <c r="C66">
        <f>'6pf'!C350</f>
        <v>0</v>
      </c>
      <c r="D66" t="s">
        <v>446</v>
      </c>
      <c r="E66" t="s">
        <v>557</v>
      </c>
      <c r="F66">
        <f>'6pf'!C351+'6pf'!C352</f>
        <v>0</v>
      </c>
      <c r="G66" s="1" t="str">
        <f t="shared" si="0"/>
        <v>+</v>
      </c>
      <c r="I66" t="s">
        <v>556</v>
      </c>
      <c r="J66" s="72">
        <f>'6pf'!D350</f>
        <v>0</v>
      </c>
      <c r="K66" t="s">
        <v>446</v>
      </c>
      <c r="L66" t="s">
        <v>557</v>
      </c>
      <c r="M66" s="72">
        <f>'6pf'!D351+'6pf'!D352</f>
        <v>0</v>
      </c>
      <c r="N66" s="1" t="str">
        <f t="shared" si="1"/>
        <v>+</v>
      </c>
    </row>
    <row r="67" spans="2:14" x14ac:dyDescent="0.2">
      <c r="B67" t="s">
        <v>556</v>
      </c>
      <c r="C67">
        <f>'6pf'!C350</f>
        <v>0</v>
      </c>
      <c r="D67" t="s">
        <v>446</v>
      </c>
      <c r="E67" t="s">
        <v>558</v>
      </c>
      <c r="F67">
        <f>'6pf'!C354+'6pf'!C355</f>
        <v>0</v>
      </c>
      <c r="G67" s="1" t="str">
        <f t="shared" si="0"/>
        <v>+</v>
      </c>
      <c r="I67" t="s">
        <v>556</v>
      </c>
      <c r="J67" s="72">
        <f>'6pf'!D350</f>
        <v>0</v>
      </c>
      <c r="K67" t="s">
        <v>446</v>
      </c>
      <c r="L67" t="s">
        <v>558</v>
      </c>
      <c r="M67" s="72">
        <f>'6pf'!D354+'6pf'!D355</f>
        <v>0</v>
      </c>
      <c r="N67" s="1" t="str">
        <f t="shared" si="1"/>
        <v>+</v>
      </c>
    </row>
    <row r="68" spans="2:14" x14ac:dyDescent="0.2">
      <c r="B68" t="s">
        <v>559</v>
      </c>
      <c r="C68">
        <f>'6pf'!C358</f>
        <v>1400</v>
      </c>
      <c r="D68" t="s">
        <v>446</v>
      </c>
      <c r="E68" t="s">
        <v>560</v>
      </c>
      <c r="F68">
        <f>'6pf'!C359+'6pf'!C370+'6pf'!C372</f>
        <v>1400</v>
      </c>
      <c r="G68" s="1" t="str">
        <f t="shared" si="0"/>
        <v>+</v>
      </c>
      <c r="I68" t="s">
        <v>559</v>
      </c>
      <c r="J68" s="72">
        <f>'6pf'!D358</f>
        <v>5341.2</v>
      </c>
      <c r="K68" t="s">
        <v>446</v>
      </c>
      <c r="L68" t="s">
        <v>560</v>
      </c>
      <c r="M68" s="72">
        <f>'6pf'!D359+'6pf'!D370+'6pf'!D372</f>
        <v>5341.2</v>
      </c>
      <c r="N68" s="1" t="str">
        <f t="shared" si="1"/>
        <v>+</v>
      </c>
    </row>
    <row r="69" spans="2:14" x14ac:dyDescent="0.2">
      <c r="B69" t="s">
        <v>561</v>
      </c>
      <c r="C69">
        <f>'6pf'!C359</f>
        <v>1309</v>
      </c>
      <c r="D69" t="s">
        <v>446</v>
      </c>
      <c r="E69" t="s">
        <v>562</v>
      </c>
      <c r="F69">
        <f>'6pf'!C361+'6pf'!C364+'6pf'!C367</f>
        <v>1309</v>
      </c>
      <c r="G69" s="1" t="str">
        <f t="shared" si="0"/>
        <v>+</v>
      </c>
      <c r="I69" t="s">
        <v>561</v>
      </c>
      <c r="J69" s="72">
        <f>'6pf'!D359</f>
        <v>4923</v>
      </c>
      <c r="K69" t="s">
        <v>446</v>
      </c>
      <c r="L69" t="s">
        <v>562</v>
      </c>
      <c r="M69" s="72">
        <f>'6pf'!D361+'6pf'!D364+'6pf'!D367</f>
        <v>4923</v>
      </c>
      <c r="N69" s="1" t="str">
        <f t="shared" si="1"/>
        <v>+</v>
      </c>
    </row>
    <row r="70" spans="2:14" x14ac:dyDescent="0.2">
      <c r="B70" t="s">
        <v>563</v>
      </c>
      <c r="C70">
        <f>'6pf'!C360</f>
        <v>861</v>
      </c>
      <c r="D70" t="s">
        <v>446</v>
      </c>
      <c r="E70" t="s">
        <v>564</v>
      </c>
      <c r="F70">
        <f>'6pf'!C362+'6pf'!C365+'6pf'!C368</f>
        <v>861</v>
      </c>
      <c r="G70" s="1" t="str">
        <f t="shared" si="0"/>
        <v>+</v>
      </c>
      <c r="I70" t="s">
        <v>563</v>
      </c>
      <c r="J70" s="72">
        <f>'6pf'!D360</f>
        <v>2249.6</v>
      </c>
      <c r="K70" t="s">
        <v>446</v>
      </c>
      <c r="L70" t="s">
        <v>564</v>
      </c>
      <c r="M70" s="72">
        <f>'6pf'!D362+'6pf'!D365+'6pf'!D368</f>
        <v>2249.6</v>
      </c>
      <c r="N70" s="1" t="str">
        <f t="shared" si="1"/>
        <v>+</v>
      </c>
    </row>
    <row r="71" spans="2:14" x14ac:dyDescent="0.2">
      <c r="B71" t="s">
        <v>565</v>
      </c>
      <c r="C71">
        <f>'6pf'!C372</f>
        <v>91</v>
      </c>
      <c r="D71" t="s">
        <v>446</v>
      </c>
      <c r="E71" t="s">
        <v>566</v>
      </c>
      <c r="F71">
        <f>SUM('6pf'!C373:C375)</f>
        <v>91</v>
      </c>
      <c r="G71" s="1" t="str">
        <f t="shared" si="0"/>
        <v>+</v>
      </c>
      <c r="I71" t="s">
        <v>565</v>
      </c>
      <c r="J71" s="72">
        <f>'6pf'!D372</f>
        <v>418.2</v>
      </c>
      <c r="K71" t="s">
        <v>446</v>
      </c>
      <c r="L71" t="s">
        <v>566</v>
      </c>
      <c r="M71" s="72">
        <f>SUM('6pf'!D373:D375)</f>
        <v>418.2</v>
      </c>
      <c r="N71" s="1" t="str">
        <f t="shared" si="1"/>
        <v>+</v>
      </c>
    </row>
    <row r="72" spans="2:14" x14ac:dyDescent="0.2">
      <c r="B72" t="s">
        <v>567</v>
      </c>
      <c r="C72">
        <f>'6pf'!C379</f>
        <v>3712</v>
      </c>
      <c r="D72" t="s">
        <v>446</v>
      </c>
      <c r="E72" t="s">
        <v>568</v>
      </c>
      <c r="F72">
        <f>SUM('6pf'!C380:C385)</f>
        <v>3712</v>
      </c>
      <c r="G72" s="1" t="str">
        <f t="shared" si="0"/>
        <v>+</v>
      </c>
      <c r="I72" t="s">
        <v>567</v>
      </c>
      <c r="J72" s="72">
        <f>'6pf'!D379</f>
        <v>12421.9</v>
      </c>
      <c r="K72" t="s">
        <v>446</v>
      </c>
      <c r="L72" t="s">
        <v>568</v>
      </c>
      <c r="M72" s="72">
        <f>SUM('6pf'!D380:D385)</f>
        <v>12421.9</v>
      </c>
      <c r="N72" s="1" t="str">
        <f t="shared" si="1"/>
        <v>+</v>
      </c>
    </row>
    <row r="73" spans="2:14" x14ac:dyDescent="0.2">
      <c r="B73" t="s">
        <v>567</v>
      </c>
      <c r="C73">
        <f>'6pf'!C379</f>
        <v>3712</v>
      </c>
      <c r="D73" t="s">
        <v>446</v>
      </c>
      <c r="E73" t="s">
        <v>569</v>
      </c>
      <c r="F73">
        <f>'6pf'!C386+'6pf'!C394+'6pf'!C404+'6pf'!C409+'6pf'!C415</f>
        <v>3712</v>
      </c>
      <c r="G73" s="1" t="str">
        <f t="shared" si="0"/>
        <v>+</v>
      </c>
      <c r="I73" t="s">
        <v>567</v>
      </c>
      <c r="J73" s="72">
        <f>'6pf'!D379</f>
        <v>12421.9</v>
      </c>
      <c r="K73" t="s">
        <v>446</v>
      </c>
      <c r="L73" t="s">
        <v>569</v>
      </c>
      <c r="M73" s="72">
        <f>'6pf'!D386+'6pf'!D394+'6pf'!D404+'6pf'!D409+'6pf'!D415</f>
        <v>12421.9</v>
      </c>
      <c r="N73" s="1" t="str">
        <f t="shared" si="1"/>
        <v>+</v>
      </c>
    </row>
    <row r="74" spans="2:14" x14ac:dyDescent="0.2">
      <c r="B74" t="s">
        <v>570</v>
      </c>
      <c r="C74">
        <f>'6pf'!C386</f>
        <v>2043</v>
      </c>
      <c r="D74" t="s">
        <v>446</v>
      </c>
      <c r="E74" t="s">
        <v>571</v>
      </c>
      <c r="F74">
        <f>SUM('6pf'!C387:C391)</f>
        <v>2043</v>
      </c>
      <c r="G74" s="1" t="str">
        <f t="shared" si="0"/>
        <v>+</v>
      </c>
      <c r="I74" t="s">
        <v>570</v>
      </c>
      <c r="J74" s="72">
        <f>'6pf'!D386</f>
        <v>5752.3</v>
      </c>
      <c r="K74" t="s">
        <v>446</v>
      </c>
      <c r="L74" t="s">
        <v>571</v>
      </c>
      <c r="M74" s="72">
        <f>SUM('6pf'!D387:D391)</f>
        <v>5752.3</v>
      </c>
      <c r="N74" s="1" t="str">
        <f t="shared" si="1"/>
        <v>+</v>
      </c>
    </row>
    <row r="75" spans="2:14" x14ac:dyDescent="0.2">
      <c r="B75" t="s">
        <v>572</v>
      </c>
      <c r="C75">
        <f>'6pf'!C394</f>
        <v>1454</v>
      </c>
      <c r="D75" t="s">
        <v>446</v>
      </c>
      <c r="E75" t="s">
        <v>573</v>
      </c>
      <c r="F75">
        <f>SUM('6pf'!C395:C399)</f>
        <v>1454</v>
      </c>
      <c r="G75" s="1" t="str">
        <f t="shared" si="0"/>
        <v>+</v>
      </c>
      <c r="I75" t="s">
        <v>572</v>
      </c>
      <c r="J75" s="72">
        <f>'6pf'!D394</f>
        <v>5509.4</v>
      </c>
      <c r="K75" t="s">
        <v>446</v>
      </c>
      <c r="L75" t="s">
        <v>573</v>
      </c>
      <c r="M75" s="72">
        <f>SUM('6pf'!D395:D399)</f>
        <v>5509.4000000000005</v>
      </c>
      <c r="N75" s="1" t="str">
        <f t="shared" si="1"/>
        <v>+</v>
      </c>
    </row>
    <row r="76" spans="2:14" x14ac:dyDescent="0.2">
      <c r="B76" t="s">
        <v>572</v>
      </c>
      <c r="C76">
        <f>'6pf'!C394</f>
        <v>1454</v>
      </c>
      <c r="D76" t="s">
        <v>446</v>
      </c>
      <c r="E76" t="s">
        <v>574</v>
      </c>
      <c r="F76">
        <f>SUM('6pf'!C400:C403)</f>
        <v>1454</v>
      </c>
      <c r="G76" s="1" t="str">
        <f t="shared" si="0"/>
        <v>+</v>
      </c>
      <c r="I76" t="s">
        <v>572</v>
      </c>
      <c r="J76" s="72">
        <f>'6pf'!D394</f>
        <v>5509.4</v>
      </c>
      <c r="K76" t="s">
        <v>446</v>
      </c>
      <c r="L76" t="s">
        <v>574</v>
      </c>
      <c r="M76" s="72">
        <f>SUM('6pf'!D400:D403)</f>
        <v>5509.4000000000005</v>
      </c>
      <c r="N76" s="1" t="str">
        <f t="shared" si="1"/>
        <v>+</v>
      </c>
    </row>
    <row r="77" spans="2:14" x14ac:dyDescent="0.2">
      <c r="B77" t="s">
        <v>575</v>
      </c>
      <c r="C77">
        <f>'6pf'!C404</f>
        <v>197</v>
      </c>
      <c r="D77" t="s">
        <v>446</v>
      </c>
      <c r="E77" t="s">
        <v>576</v>
      </c>
      <c r="F77">
        <f>SUM('6pf'!C405:C408)</f>
        <v>197</v>
      </c>
      <c r="G77" s="1" t="str">
        <f t="shared" si="0"/>
        <v>+</v>
      </c>
      <c r="I77" t="s">
        <v>575</v>
      </c>
      <c r="J77" s="72">
        <f>'6pf'!D404</f>
        <v>988.4</v>
      </c>
      <c r="K77" t="s">
        <v>446</v>
      </c>
      <c r="L77" t="s">
        <v>576</v>
      </c>
      <c r="M77" s="72">
        <f>SUM('6pf'!D405:D408)</f>
        <v>988.40000000000009</v>
      </c>
      <c r="N77" s="1" t="str">
        <f t="shared" si="1"/>
        <v>+</v>
      </c>
    </row>
    <row r="78" spans="2:14" x14ac:dyDescent="0.2">
      <c r="B78" t="s">
        <v>577</v>
      </c>
      <c r="C78">
        <f>'6pf'!C409</f>
        <v>18</v>
      </c>
      <c r="D78" t="s">
        <v>446</v>
      </c>
      <c r="E78" t="s">
        <v>578</v>
      </c>
      <c r="F78">
        <f>SUM('6pf'!C410:C414)</f>
        <v>18</v>
      </c>
      <c r="G78" s="1" t="str">
        <f t="shared" si="0"/>
        <v>+</v>
      </c>
      <c r="I78" t="s">
        <v>577</v>
      </c>
      <c r="J78" s="72">
        <f>'6pf'!D409</f>
        <v>171.8</v>
      </c>
      <c r="K78" t="s">
        <v>446</v>
      </c>
      <c r="L78" t="s">
        <v>578</v>
      </c>
      <c r="M78" s="72">
        <f>SUM('6pf'!D410:D414)</f>
        <v>171.79999999999998</v>
      </c>
      <c r="N78" s="1" t="str">
        <f t="shared" si="1"/>
        <v>+</v>
      </c>
    </row>
    <row r="79" spans="2:14" x14ac:dyDescent="0.2">
      <c r="B79" t="s">
        <v>579</v>
      </c>
      <c r="C79">
        <f>'6pf'!C415</f>
        <v>0</v>
      </c>
      <c r="D79" t="s">
        <v>446</v>
      </c>
      <c r="E79" t="s">
        <v>580</v>
      </c>
      <c r="F79">
        <f>SUM('6pf'!C416:C419)</f>
        <v>0</v>
      </c>
      <c r="G79" s="1" t="str">
        <f t="shared" si="0"/>
        <v>+</v>
      </c>
      <c r="I79" t="s">
        <v>579</v>
      </c>
      <c r="J79" s="72">
        <f>'6pf'!D415</f>
        <v>0</v>
      </c>
      <c r="K79" t="s">
        <v>446</v>
      </c>
      <c r="L79" t="s">
        <v>580</v>
      </c>
      <c r="M79" s="72">
        <f>SUM('6pf'!D416:D419)</f>
        <v>0</v>
      </c>
      <c r="N79" s="1" t="str">
        <f t="shared" si="1"/>
        <v>+</v>
      </c>
    </row>
    <row r="80" spans="2:14" x14ac:dyDescent="0.2">
      <c r="B80" t="s">
        <v>581</v>
      </c>
      <c r="C80">
        <f>'6pf'!C420</f>
        <v>10</v>
      </c>
      <c r="D80" t="s">
        <v>446</v>
      </c>
      <c r="E80" t="s">
        <v>582</v>
      </c>
      <c r="F80">
        <f>SUM('6pf'!C421:C424)</f>
        <v>10</v>
      </c>
      <c r="G80" s="1" t="str">
        <f t="shared" si="0"/>
        <v>+</v>
      </c>
      <c r="I80" t="s">
        <v>581</v>
      </c>
      <c r="J80" s="72">
        <f>'6pf'!D420</f>
        <v>43.4</v>
      </c>
      <c r="K80" t="s">
        <v>446</v>
      </c>
      <c r="L80" t="s">
        <v>582</v>
      </c>
      <c r="M80" s="72">
        <f>SUM('6pf'!D421:D424)</f>
        <v>43.4</v>
      </c>
      <c r="N80" s="1" t="str">
        <f t="shared" si="1"/>
        <v>+</v>
      </c>
    </row>
    <row r="81" spans="2:14" x14ac:dyDescent="0.2">
      <c r="B81" t="s">
        <v>583</v>
      </c>
      <c r="C81">
        <f>'6pf'!C426</f>
        <v>23085</v>
      </c>
      <c r="D81" t="s">
        <v>584</v>
      </c>
      <c r="E81" t="s">
        <v>585</v>
      </c>
      <c r="F81">
        <f>'6pf'!C427+'6pf'!C451+'6pf'!C452+'6pf'!C453</f>
        <v>27824</v>
      </c>
      <c r="G81" s="1" t="str">
        <f>IF(C81&lt;=F81,"+","-")</f>
        <v>+</v>
      </c>
      <c r="I81" t="s">
        <v>583</v>
      </c>
      <c r="J81" s="72">
        <f>'6pf'!D426</f>
        <v>71078.600000000006</v>
      </c>
      <c r="K81" t="s">
        <v>584</v>
      </c>
      <c r="L81" t="s">
        <v>585</v>
      </c>
      <c r="M81" s="72">
        <f>'6pf'!D427+'6pf'!D451+'6pf'!D452+'6pf'!D453</f>
        <v>90546.5</v>
      </c>
      <c r="N81" s="1" t="str">
        <f>IF(J81&lt;=M81,"+","-")</f>
        <v>+</v>
      </c>
    </row>
    <row r="82" spans="2:14" x14ac:dyDescent="0.2">
      <c r="B82" t="s">
        <v>586</v>
      </c>
      <c r="C82">
        <f>'6pf'!C427</f>
        <v>22847</v>
      </c>
      <c r="D82" t="s">
        <v>446</v>
      </c>
      <c r="E82" t="s">
        <v>587</v>
      </c>
      <c r="F82">
        <f>'6pf'!C428+'6pf'!C438+'6pf'!C450</f>
        <v>22847</v>
      </c>
      <c r="G82" s="1" t="str">
        <f t="shared" ref="G82:G87" si="2">IF(C82=F82,"+","-")</f>
        <v>+</v>
      </c>
      <c r="I82" t="s">
        <v>586</v>
      </c>
      <c r="J82" s="72">
        <f>'6pf'!D427</f>
        <v>74563.399999999994</v>
      </c>
      <c r="K82" t="s">
        <v>446</v>
      </c>
      <c r="L82" t="s">
        <v>587</v>
      </c>
      <c r="M82" s="72">
        <f>'6pf'!D428+'6pf'!D438+'6pf'!D450</f>
        <v>74563.399999999994</v>
      </c>
      <c r="N82" s="1" t="str">
        <f t="shared" ref="N82:N87" si="3">IF(J82=M82,"+","-")</f>
        <v>+</v>
      </c>
    </row>
    <row r="83" spans="2:14" x14ac:dyDescent="0.2">
      <c r="B83" t="s">
        <v>588</v>
      </c>
      <c r="C83">
        <f>'6pf'!C428</f>
        <v>2876</v>
      </c>
      <c r="D83" t="s">
        <v>446</v>
      </c>
      <c r="E83" t="s">
        <v>589</v>
      </c>
      <c r="F83" s="75">
        <f>SUM('6pf'!C429:C431)</f>
        <v>2876</v>
      </c>
      <c r="G83" s="1" t="str">
        <f t="shared" si="2"/>
        <v>+</v>
      </c>
      <c r="I83" t="s">
        <v>588</v>
      </c>
      <c r="J83" s="72">
        <f>'6pf'!D428</f>
        <v>14157.8</v>
      </c>
      <c r="K83" t="s">
        <v>446</v>
      </c>
      <c r="L83" t="s">
        <v>589</v>
      </c>
      <c r="M83" s="75">
        <f>SUM('6pf'!D429:D431)</f>
        <v>14157.800000000001</v>
      </c>
      <c r="N83" s="1" t="str">
        <f t="shared" si="3"/>
        <v>+</v>
      </c>
    </row>
    <row r="84" spans="2:14" x14ac:dyDescent="0.2">
      <c r="B84" t="s">
        <v>590</v>
      </c>
      <c r="C84">
        <f>'6pf'!C432</f>
        <v>1136</v>
      </c>
      <c r="D84" t="s">
        <v>446</v>
      </c>
      <c r="E84" t="s">
        <v>591</v>
      </c>
      <c r="F84">
        <f>SUM('6pf'!C433:C435)</f>
        <v>1136</v>
      </c>
      <c r="G84" s="1" t="str">
        <f t="shared" si="2"/>
        <v>+</v>
      </c>
      <c r="I84" t="s">
        <v>590</v>
      </c>
      <c r="J84" s="72">
        <f>'6pf'!D432</f>
        <v>5324.7</v>
      </c>
      <c r="K84" t="s">
        <v>446</v>
      </c>
      <c r="L84" t="s">
        <v>591</v>
      </c>
      <c r="M84" s="72">
        <f>SUM('6pf'!D433:D435)</f>
        <v>5324.7</v>
      </c>
      <c r="N84" s="1" t="str">
        <f t="shared" si="3"/>
        <v>+</v>
      </c>
    </row>
    <row r="85" spans="2:14" x14ac:dyDescent="0.2">
      <c r="B85" t="s">
        <v>592</v>
      </c>
      <c r="C85">
        <f>'6pf'!C440</f>
        <v>12119</v>
      </c>
      <c r="D85" t="s">
        <v>446</v>
      </c>
      <c r="E85" t="s">
        <v>593</v>
      </c>
      <c r="F85">
        <f>SUM('6pf'!C441:C444)</f>
        <v>12119</v>
      </c>
      <c r="G85" s="1" t="str">
        <f t="shared" si="2"/>
        <v>+</v>
      </c>
      <c r="I85" t="s">
        <v>592</v>
      </c>
      <c r="J85" s="72">
        <f>'6pf'!D440</f>
        <v>43802.3</v>
      </c>
      <c r="K85" t="s">
        <v>446</v>
      </c>
      <c r="L85" t="s">
        <v>593</v>
      </c>
      <c r="M85" s="72">
        <f>SUM('6pf'!D441:D444)</f>
        <v>43802.3</v>
      </c>
      <c r="N85" s="1" t="str">
        <f t="shared" si="3"/>
        <v>+</v>
      </c>
    </row>
    <row r="86" spans="2:14" x14ac:dyDescent="0.2">
      <c r="B86" t="s">
        <v>594</v>
      </c>
      <c r="C86">
        <f>'6pf'!C445</f>
        <v>5424</v>
      </c>
      <c r="D86" t="s">
        <v>446</v>
      </c>
      <c r="E86" t="s">
        <v>595</v>
      </c>
      <c r="F86">
        <f>SUM('6pf'!C446:C449)</f>
        <v>5424</v>
      </c>
      <c r="G86" s="1" t="str">
        <f t="shared" si="2"/>
        <v>+</v>
      </c>
      <c r="I86" t="s">
        <v>594</v>
      </c>
      <c r="J86" s="72">
        <f>'6pf'!D445</f>
        <v>11539</v>
      </c>
      <c r="K86" t="s">
        <v>446</v>
      </c>
      <c r="L86" t="s">
        <v>595</v>
      </c>
      <c r="M86" s="72">
        <f>SUM('6pf'!D446:D449)</f>
        <v>11539</v>
      </c>
      <c r="N86" s="1" t="str">
        <f t="shared" si="3"/>
        <v>+</v>
      </c>
    </row>
    <row r="87" spans="2:14" x14ac:dyDescent="0.2">
      <c r="B87" t="s">
        <v>596</v>
      </c>
      <c r="C87">
        <f>'6pf'!C476</f>
        <v>620</v>
      </c>
      <c r="D87" t="s">
        <v>446</v>
      </c>
      <c r="E87" t="s">
        <v>597</v>
      </c>
      <c r="F87">
        <f>'6pf'!C477+'6pf'!C478</f>
        <v>620</v>
      </c>
      <c r="G87" s="1" t="str">
        <f t="shared" si="2"/>
        <v>+</v>
      </c>
      <c r="I87" t="s">
        <v>596</v>
      </c>
      <c r="J87" s="72">
        <f>'6pf'!D476</f>
        <v>1607.6</v>
      </c>
      <c r="K87" t="s">
        <v>446</v>
      </c>
      <c r="L87" t="s">
        <v>597</v>
      </c>
      <c r="M87" s="72">
        <f>'6pf'!D477+'6pf'!D478</f>
        <v>1607.6</v>
      </c>
      <c r="N87" s="1" t="str">
        <f t="shared" si="3"/>
        <v>+</v>
      </c>
    </row>
    <row r="88" spans="2:14" x14ac:dyDescent="0.2">
      <c r="B88" t="s">
        <v>598</v>
      </c>
      <c r="C88">
        <f>'6pf'!C480</f>
        <v>154</v>
      </c>
      <c r="D88" t="s">
        <v>584</v>
      </c>
      <c r="E88" t="s">
        <v>599</v>
      </c>
      <c r="F88">
        <f>'6pf'!C481+'6pf'!C482+'6pf'!C486+'6pf'!C489+'6pf'!C490</f>
        <v>154</v>
      </c>
      <c r="G88" s="1" t="str">
        <f>IF(C88&lt;=F88,"+","-")</f>
        <v>+</v>
      </c>
      <c r="I88" t="s">
        <v>598</v>
      </c>
      <c r="J88" s="72">
        <f>'6pf'!D480</f>
        <v>433</v>
      </c>
      <c r="K88" t="s">
        <v>584</v>
      </c>
      <c r="L88" t="s">
        <v>599</v>
      </c>
      <c r="M88" s="72">
        <f>'6pf'!D481+'6pf'!J482+'6pf'!D486+'6pf'!D489+'6pf'!D490</f>
        <v>3248.7999999999997</v>
      </c>
      <c r="N88" s="1" t="str">
        <f>IF(J88&lt;=M88,"+","-")</f>
        <v>+</v>
      </c>
    </row>
    <row r="89" spans="2:14" x14ac:dyDescent="0.2">
      <c r="B89" t="s">
        <v>600</v>
      </c>
      <c r="C89">
        <f>'6pf'!C482</f>
        <v>12</v>
      </c>
      <c r="D89" t="s">
        <v>446</v>
      </c>
      <c r="E89" t="s">
        <v>601</v>
      </c>
      <c r="F89">
        <f>SUM('6pf'!C483:C485)</f>
        <v>12</v>
      </c>
      <c r="G89" s="1" t="str">
        <f t="shared" ref="G89:G113" si="4">IF(C89=F89,"+","-")</f>
        <v>+</v>
      </c>
      <c r="I89" t="s">
        <v>600</v>
      </c>
      <c r="J89" s="72">
        <f>'6pf'!I482</f>
        <v>45.02</v>
      </c>
      <c r="K89" t="s">
        <v>446</v>
      </c>
      <c r="L89" t="s">
        <v>601</v>
      </c>
      <c r="M89" s="72">
        <f>SUM('6pf'!D483:D485)</f>
        <v>45.02</v>
      </c>
      <c r="N89" s="1" t="str">
        <f t="shared" ref="N89:N113" si="5">IF(J89=M89,"+","-")</f>
        <v>+</v>
      </c>
    </row>
    <row r="90" spans="2:14" x14ac:dyDescent="0.2">
      <c r="B90" t="s">
        <v>602</v>
      </c>
      <c r="C90">
        <f>'6pf'!C486</f>
        <v>76</v>
      </c>
      <c r="D90" t="s">
        <v>446</v>
      </c>
      <c r="E90" t="s">
        <v>603</v>
      </c>
      <c r="F90">
        <f>'6pf'!C487+'6pf'!C488</f>
        <v>76</v>
      </c>
      <c r="G90" s="1" t="str">
        <f t="shared" si="4"/>
        <v>+</v>
      </c>
      <c r="I90" t="s">
        <v>602</v>
      </c>
      <c r="J90" s="72">
        <f>'6pf'!D486</f>
        <v>195.5</v>
      </c>
      <c r="K90" t="s">
        <v>446</v>
      </c>
      <c r="L90" t="s">
        <v>603</v>
      </c>
      <c r="M90" s="72">
        <f>'6pf'!D487+'6pf'!D488</f>
        <v>195.5</v>
      </c>
      <c r="N90" s="1" t="str">
        <f t="shared" si="5"/>
        <v>+</v>
      </c>
    </row>
    <row r="91" spans="2:14" x14ac:dyDescent="0.2">
      <c r="B91" t="s">
        <v>604</v>
      </c>
      <c r="C91">
        <f>'6pf'!C492</f>
        <v>1718</v>
      </c>
      <c r="D91" t="s">
        <v>446</v>
      </c>
      <c r="E91" t="s">
        <v>605</v>
      </c>
      <c r="F91">
        <f>'6pf'!C493+'6pf'!C497</f>
        <v>1718</v>
      </c>
      <c r="G91" s="1" t="str">
        <f t="shared" si="4"/>
        <v>+</v>
      </c>
      <c r="I91" t="s">
        <v>604</v>
      </c>
      <c r="J91" s="72">
        <f>'6pf'!D492</f>
        <v>10190.4</v>
      </c>
      <c r="K91" t="s">
        <v>446</v>
      </c>
      <c r="L91" t="s">
        <v>605</v>
      </c>
      <c r="M91" s="72">
        <f>'6pf'!D493+'6pf'!D497</f>
        <v>10190.4</v>
      </c>
      <c r="N91" s="1" t="str">
        <f t="shared" si="5"/>
        <v>+</v>
      </c>
    </row>
    <row r="92" spans="2:14" x14ac:dyDescent="0.2">
      <c r="B92" t="s">
        <v>606</v>
      </c>
      <c r="C92">
        <f>'6pf'!C493</f>
        <v>1685</v>
      </c>
      <c r="D92" t="s">
        <v>446</v>
      </c>
      <c r="E92" t="s">
        <v>607</v>
      </c>
      <c r="F92">
        <f>SUM('6pf'!C494:C496)</f>
        <v>1685</v>
      </c>
      <c r="G92" s="1" t="str">
        <f t="shared" si="4"/>
        <v>+</v>
      </c>
      <c r="I92" t="s">
        <v>606</v>
      </c>
      <c r="J92" s="72">
        <f>'6pf'!D493</f>
        <v>10045.6</v>
      </c>
      <c r="K92" t="s">
        <v>446</v>
      </c>
      <c r="L92" t="s">
        <v>607</v>
      </c>
      <c r="M92" s="72">
        <f>SUM('6pf'!D494:D496)</f>
        <v>10045.6</v>
      </c>
      <c r="N92" s="1" t="str">
        <f t="shared" si="5"/>
        <v>+</v>
      </c>
    </row>
    <row r="93" spans="2:14" x14ac:dyDescent="0.2">
      <c r="B93" t="s">
        <v>608</v>
      </c>
      <c r="C93">
        <f>'6pf'!C497</f>
        <v>33</v>
      </c>
      <c r="D93" t="s">
        <v>446</v>
      </c>
      <c r="E93" t="s">
        <v>609</v>
      </c>
      <c r="F93">
        <f>SUM('6pf'!C498:C499)</f>
        <v>33</v>
      </c>
      <c r="G93" s="1" t="str">
        <f t="shared" si="4"/>
        <v>+</v>
      </c>
      <c r="I93" t="s">
        <v>608</v>
      </c>
      <c r="J93" s="72">
        <f>'6pf'!D497</f>
        <v>144.80000000000001</v>
      </c>
      <c r="K93" t="s">
        <v>446</v>
      </c>
      <c r="L93" t="s">
        <v>609</v>
      </c>
      <c r="M93" s="72">
        <f>SUM('6pf'!D498:D499)</f>
        <v>144.80000000000001</v>
      </c>
      <c r="N93" s="1" t="str">
        <f t="shared" si="5"/>
        <v>+</v>
      </c>
    </row>
    <row r="94" spans="2:14" x14ac:dyDescent="0.2">
      <c r="B94" t="s">
        <v>610</v>
      </c>
      <c r="C94">
        <f>'6pf'!C501</f>
        <v>18170</v>
      </c>
      <c r="D94" t="s">
        <v>446</v>
      </c>
      <c r="E94" t="s">
        <v>611</v>
      </c>
      <c r="F94">
        <f>SUM('6pf'!C502:C506)</f>
        <v>18170</v>
      </c>
      <c r="G94" s="1" t="str">
        <f t="shared" si="4"/>
        <v>+</v>
      </c>
      <c r="I94" t="s">
        <v>610</v>
      </c>
      <c r="J94" s="72">
        <f>'6pf'!D501</f>
        <v>62445</v>
      </c>
      <c r="K94" t="s">
        <v>446</v>
      </c>
      <c r="L94" t="s">
        <v>611</v>
      </c>
      <c r="M94" s="72">
        <f>SUM('6pf'!D502:D506)</f>
        <v>62445</v>
      </c>
      <c r="N94" s="1" t="str">
        <f t="shared" si="5"/>
        <v>+</v>
      </c>
    </row>
    <row r="95" spans="2:14" x14ac:dyDescent="0.2">
      <c r="B95" t="s">
        <v>610</v>
      </c>
      <c r="C95">
        <f>'6pf'!C501</f>
        <v>18170</v>
      </c>
      <c r="D95" t="s">
        <v>446</v>
      </c>
      <c r="E95" t="s">
        <v>612</v>
      </c>
      <c r="F95">
        <f>SUM('6pf'!C507:C515)</f>
        <v>18170</v>
      </c>
      <c r="G95" s="1" t="str">
        <f t="shared" si="4"/>
        <v>+</v>
      </c>
      <c r="I95" t="s">
        <v>610</v>
      </c>
      <c r="J95" s="72">
        <f>'6pf'!D501</f>
        <v>62445</v>
      </c>
      <c r="K95" t="s">
        <v>446</v>
      </c>
      <c r="L95" t="s">
        <v>612</v>
      </c>
      <c r="M95" s="72">
        <f>SUM('6pf'!D507:D515)</f>
        <v>62445</v>
      </c>
      <c r="N95" s="1" t="str">
        <f t="shared" si="5"/>
        <v>+</v>
      </c>
    </row>
    <row r="96" spans="2:14" x14ac:dyDescent="0.2">
      <c r="B96" t="s">
        <v>613</v>
      </c>
      <c r="C96">
        <f>'6pf'!C524</f>
        <v>0</v>
      </c>
      <c r="D96" t="s">
        <v>446</v>
      </c>
      <c r="E96" t="s">
        <v>614</v>
      </c>
      <c r="F96">
        <f>SUM('6pf'!C525:C527)</f>
        <v>0</v>
      </c>
      <c r="G96" s="1" t="str">
        <f t="shared" si="4"/>
        <v>+</v>
      </c>
      <c r="I96" t="s">
        <v>613</v>
      </c>
      <c r="J96" s="72">
        <f>'6pf'!D524</f>
        <v>0</v>
      </c>
      <c r="K96" t="s">
        <v>446</v>
      </c>
      <c r="L96" t="s">
        <v>614</v>
      </c>
      <c r="M96" s="72">
        <f>SUM('6pf'!D525:D527)</f>
        <v>0</v>
      </c>
      <c r="N96" s="1" t="str">
        <f t="shared" si="5"/>
        <v>+</v>
      </c>
    </row>
    <row r="97" spans="2:14" x14ac:dyDescent="0.2">
      <c r="B97" t="s">
        <v>615</v>
      </c>
      <c r="C97">
        <f>'6pf'!C533</f>
        <v>626</v>
      </c>
      <c r="D97" t="s">
        <v>446</v>
      </c>
      <c r="E97" t="s">
        <v>616</v>
      </c>
      <c r="F97">
        <f>'6pf'!C534+'6pf'!C541</f>
        <v>626</v>
      </c>
      <c r="G97" s="1" t="str">
        <f t="shared" si="4"/>
        <v>+</v>
      </c>
      <c r="I97" t="s">
        <v>615</v>
      </c>
      <c r="J97" s="72">
        <f>'6pf'!D533</f>
        <v>3105.3</v>
      </c>
      <c r="K97" t="s">
        <v>446</v>
      </c>
      <c r="L97" t="s">
        <v>616</v>
      </c>
      <c r="M97" s="72">
        <f>'6pf'!D534+'6pf'!D541</f>
        <v>3105.3</v>
      </c>
      <c r="N97" s="1" t="str">
        <f t="shared" si="5"/>
        <v>+</v>
      </c>
    </row>
    <row r="98" spans="2:14" x14ac:dyDescent="0.2">
      <c r="B98" t="s">
        <v>617</v>
      </c>
      <c r="C98">
        <f>'6pf'!C534</f>
        <v>555</v>
      </c>
      <c r="D98" t="s">
        <v>446</v>
      </c>
      <c r="E98" t="s">
        <v>618</v>
      </c>
      <c r="F98">
        <f>'6pf'!C535+'6pf'!C537+'6pf'!C539</f>
        <v>555</v>
      </c>
      <c r="G98" s="1" t="str">
        <f t="shared" si="4"/>
        <v>+</v>
      </c>
      <c r="I98" t="s">
        <v>617</v>
      </c>
      <c r="J98" s="72">
        <f>'6pf'!D534</f>
        <v>2618.3000000000002</v>
      </c>
      <c r="K98" t="s">
        <v>446</v>
      </c>
      <c r="L98" t="s">
        <v>618</v>
      </c>
      <c r="M98" s="72">
        <f>'6pf'!D535+'6pf'!D537+'6pf'!D539</f>
        <v>2618.2999999999997</v>
      </c>
      <c r="N98" s="1" t="str">
        <f t="shared" si="5"/>
        <v>+</v>
      </c>
    </row>
    <row r="99" spans="2:14" x14ac:dyDescent="0.2">
      <c r="B99" t="s">
        <v>619</v>
      </c>
      <c r="C99">
        <f>'6pf'!C541</f>
        <v>71</v>
      </c>
      <c r="D99" t="s">
        <v>446</v>
      </c>
      <c r="E99" t="s">
        <v>620</v>
      </c>
      <c r="F99">
        <f>SUM('6pf'!C542:C544)</f>
        <v>71</v>
      </c>
      <c r="G99" s="1" t="str">
        <f t="shared" si="4"/>
        <v>+</v>
      </c>
      <c r="I99" t="s">
        <v>619</v>
      </c>
      <c r="J99" s="72">
        <f>'6pf'!D541</f>
        <v>487</v>
      </c>
      <c r="K99" t="s">
        <v>446</v>
      </c>
      <c r="L99" t="s">
        <v>620</v>
      </c>
      <c r="M99" s="72">
        <f>SUM('6pf'!D542:D544)</f>
        <v>487</v>
      </c>
      <c r="N99" s="1" t="str">
        <f t="shared" si="5"/>
        <v>+</v>
      </c>
    </row>
    <row r="100" spans="2:14" x14ac:dyDescent="0.2">
      <c r="B100" t="s">
        <v>621</v>
      </c>
      <c r="C100">
        <f>'6pf'!C545</f>
        <v>325</v>
      </c>
      <c r="D100" t="s">
        <v>446</v>
      </c>
      <c r="E100" t="s">
        <v>622</v>
      </c>
      <c r="F100">
        <f>'6pf'!C546+'6pf'!C550</f>
        <v>325</v>
      </c>
      <c r="G100" s="1" t="str">
        <f t="shared" si="4"/>
        <v>+</v>
      </c>
      <c r="I100" t="s">
        <v>621</v>
      </c>
      <c r="J100" s="72">
        <f>'6pf'!D545</f>
        <v>1665.1</v>
      </c>
      <c r="K100" t="s">
        <v>446</v>
      </c>
      <c r="L100" t="s">
        <v>622</v>
      </c>
      <c r="M100" s="72">
        <f>'6pf'!D546+'6pf'!D550</f>
        <v>1665.1</v>
      </c>
      <c r="N100" s="1" t="str">
        <f t="shared" si="5"/>
        <v>+</v>
      </c>
    </row>
    <row r="101" spans="2:14" x14ac:dyDescent="0.2">
      <c r="B101" t="s">
        <v>623</v>
      </c>
      <c r="C101">
        <f>'6pf'!C546</f>
        <v>266</v>
      </c>
      <c r="D101" t="s">
        <v>446</v>
      </c>
      <c r="E101" t="s">
        <v>624</v>
      </c>
      <c r="F101">
        <f>SUM('6pf'!C547:C549)</f>
        <v>266</v>
      </c>
      <c r="G101" s="1" t="str">
        <f t="shared" si="4"/>
        <v>+</v>
      </c>
      <c r="I101" t="s">
        <v>623</v>
      </c>
      <c r="J101" s="72">
        <f>'6pf'!D546</f>
        <v>1277.2</v>
      </c>
      <c r="K101" t="s">
        <v>446</v>
      </c>
      <c r="L101" t="s">
        <v>624</v>
      </c>
      <c r="M101" s="72">
        <f>SUM('6pf'!D547:D549)</f>
        <v>1277.2</v>
      </c>
      <c r="N101" s="1" t="str">
        <f t="shared" si="5"/>
        <v>+</v>
      </c>
    </row>
    <row r="102" spans="2:14" x14ac:dyDescent="0.2">
      <c r="B102" t="s">
        <v>625</v>
      </c>
      <c r="C102">
        <f>'6pf'!C550</f>
        <v>59</v>
      </c>
      <c r="D102" t="s">
        <v>446</v>
      </c>
      <c r="E102" t="s">
        <v>626</v>
      </c>
      <c r="F102">
        <f>SUM('6pf'!C551:C553)</f>
        <v>59</v>
      </c>
      <c r="G102" s="1" t="str">
        <f t="shared" si="4"/>
        <v>+</v>
      </c>
      <c r="I102" t="s">
        <v>625</v>
      </c>
      <c r="J102" s="72">
        <f>'6pf'!D550</f>
        <v>387.9</v>
      </c>
      <c r="K102" t="s">
        <v>446</v>
      </c>
      <c r="L102" t="s">
        <v>626</v>
      </c>
      <c r="M102" s="72">
        <f>SUM('6pf'!D551:D553)</f>
        <v>387.90000000000003</v>
      </c>
      <c r="N102" s="1" t="str">
        <f t="shared" si="5"/>
        <v>+</v>
      </c>
    </row>
    <row r="103" spans="2:14" x14ac:dyDescent="0.2">
      <c r="B103" t="s">
        <v>627</v>
      </c>
      <c r="C103">
        <f>'6pf'!C554</f>
        <v>572</v>
      </c>
      <c r="D103" t="s">
        <v>446</v>
      </c>
      <c r="E103" t="s">
        <v>628</v>
      </c>
      <c r="F103">
        <f>'6pf'!C555+'6pf'!C560</f>
        <v>572</v>
      </c>
      <c r="G103" s="1" t="str">
        <f t="shared" si="4"/>
        <v>+</v>
      </c>
      <c r="I103" t="s">
        <v>627</v>
      </c>
      <c r="J103" s="72">
        <f>'6pf'!D554</f>
        <v>1324.7</v>
      </c>
      <c r="K103" t="s">
        <v>446</v>
      </c>
      <c r="L103" t="s">
        <v>628</v>
      </c>
      <c r="M103" s="72">
        <f>'6pf'!D555+'6pf'!D560</f>
        <v>1324.7</v>
      </c>
      <c r="N103" s="1" t="str">
        <f t="shared" si="5"/>
        <v>+</v>
      </c>
    </row>
    <row r="104" spans="2:14" x14ac:dyDescent="0.2">
      <c r="B104" t="s">
        <v>629</v>
      </c>
      <c r="C104">
        <f>'6pf'!C555</f>
        <v>488</v>
      </c>
      <c r="D104" t="s">
        <v>446</v>
      </c>
      <c r="E104" t="s">
        <v>630</v>
      </c>
      <c r="F104">
        <f>SUM('6pf'!C556:C559)</f>
        <v>488</v>
      </c>
      <c r="G104" s="1" t="str">
        <f t="shared" si="4"/>
        <v>+</v>
      </c>
      <c r="I104" t="s">
        <v>629</v>
      </c>
      <c r="J104" s="72">
        <f>'6pf'!D555</f>
        <v>1027.5</v>
      </c>
      <c r="K104" t="s">
        <v>446</v>
      </c>
      <c r="L104" t="s">
        <v>630</v>
      </c>
      <c r="M104" s="72">
        <f>SUM('6pf'!D556:D559)</f>
        <v>1027.5</v>
      </c>
      <c r="N104" s="1" t="str">
        <f t="shared" si="5"/>
        <v>+</v>
      </c>
    </row>
    <row r="105" spans="2:14" x14ac:dyDescent="0.2">
      <c r="B105" t="s">
        <v>631</v>
      </c>
      <c r="C105">
        <f>'6pf'!C560</f>
        <v>84</v>
      </c>
      <c r="D105" t="s">
        <v>446</v>
      </c>
      <c r="E105" t="s">
        <v>632</v>
      </c>
      <c r="F105">
        <f>SUM('6pf'!C561:C563)</f>
        <v>84</v>
      </c>
      <c r="G105" s="1" t="str">
        <f t="shared" si="4"/>
        <v>+</v>
      </c>
      <c r="I105" t="s">
        <v>631</v>
      </c>
      <c r="J105" s="72">
        <f>'6pf'!D560</f>
        <v>297.2</v>
      </c>
      <c r="K105" t="s">
        <v>446</v>
      </c>
      <c r="L105" t="s">
        <v>632</v>
      </c>
      <c r="M105" s="72">
        <f>SUM('6pf'!D561:D563)</f>
        <v>297.2</v>
      </c>
      <c r="N105" s="1" t="str">
        <f t="shared" si="5"/>
        <v>+</v>
      </c>
    </row>
    <row r="106" spans="2:14" x14ac:dyDescent="0.2">
      <c r="B106" t="s">
        <v>633</v>
      </c>
      <c r="C106">
        <f>'6pf'!C564</f>
        <v>67</v>
      </c>
      <c r="D106" t="s">
        <v>446</v>
      </c>
      <c r="E106" t="s">
        <v>634</v>
      </c>
      <c r="F106">
        <f>'6pf'!C565+'6pf'!C568</f>
        <v>67</v>
      </c>
      <c r="G106" s="1" t="str">
        <f t="shared" si="4"/>
        <v>+</v>
      </c>
      <c r="I106" t="s">
        <v>633</v>
      </c>
      <c r="J106" s="72">
        <f>'6pf'!D564</f>
        <v>248.3</v>
      </c>
      <c r="K106" t="s">
        <v>446</v>
      </c>
      <c r="L106" t="s">
        <v>634</v>
      </c>
      <c r="M106" s="72">
        <f>'6pf'!D565+'6pf'!D568</f>
        <v>248.3</v>
      </c>
      <c r="N106" s="1" t="str">
        <f t="shared" si="5"/>
        <v>+</v>
      </c>
    </row>
    <row r="107" spans="2:14" x14ac:dyDescent="0.2">
      <c r="B107" t="s">
        <v>635</v>
      </c>
      <c r="C107">
        <f>'6pf'!C565</f>
        <v>44</v>
      </c>
      <c r="D107" t="s">
        <v>446</v>
      </c>
      <c r="E107" t="s">
        <v>636</v>
      </c>
      <c r="F107">
        <f>'6pf'!C566+'6pf'!C567</f>
        <v>44</v>
      </c>
      <c r="G107" s="1" t="str">
        <f t="shared" si="4"/>
        <v>+</v>
      </c>
      <c r="I107" t="s">
        <v>635</v>
      </c>
      <c r="J107" s="72">
        <f>'6pf'!D565</f>
        <v>175.5</v>
      </c>
      <c r="L107" t="s">
        <v>636</v>
      </c>
      <c r="M107" s="72">
        <f>'6pf'!D566+'6pf'!D567</f>
        <v>175.5</v>
      </c>
      <c r="N107" s="1" t="str">
        <f t="shared" si="5"/>
        <v>+</v>
      </c>
    </row>
    <row r="108" spans="2:14" x14ac:dyDescent="0.2">
      <c r="B108" t="s">
        <v>637</v>
      </c>
      <c r="C108">
        <f>'6pf'!C568</f>
        <v>23</v>
      </c>
      <c r="D108" t="s">
        <v>446</v>
      </c>
      <c r="E108" t="s">
        <v>638</v>
      </c>
      <c r="F108">
        <f>'6pf'!C569+'6pf'!C570</f>
        <v>23</v>
      </c>
      <c r="G108" s="1" t="str">
        <f t="shared" si="4"/>
        <v>+</v>
      </c>
      <c r="I108" t="s">
        <v>637</v>
      </c>
      <c r="J108" s="72">
        <f>'6pf'!D568</f>
        <v>72.8</v>
      </c>
      <c r="K108" t="s">
        <v>446</v>
      </c>
      <c r="L108" t="s">
        <v>638</v>
      </c>
      <c r="M108" s="72">
        <f>'6pf'!D569+'6pf'!D570</f>
        <v>72.8</v>
      </c>
      <c r="N108" s="1" t="str">
        <f t="shared" si="5"/>
        <v>+</v>
      </c>
    </row>
    <row r="109" spans="2:14" x14ac:dyDescent="0.2">
      <c r="B109" t="s">
        <v>639</v>
      </c>
      <c r="C109">
        <f>'6pf'!C571</f>
        <v>55</v>
      </c>
      <c r="D109" t="s">
        <v>446</v>
      </c>
      <c r="E109" t="s">
        <v>640</v>
      </c>
      <c r="F109">
        <f>'6pf'!C572+'6pf'!C575</f>
        <v>55</v>
      </c>
      <c r="G109" s="1" t="str">
        <f t="shared" si="4"/>
        <v>+</v>
      </c>
      <c r="I109" t="s">
        <v>639</v>
      </c>
      <c r="J109" s="72">
        <f>'6pf'!D571</f>
        <v>261.5</v>
      </c>
      <c r="K109" t="s">
        <v>446</v>
      </c>
      <c r="L109" t="s">
        <v>640</v>
      </c>
      <c r="M109" s="72">
        <f>'6pf'!D572+'6pf'!D575</f>
        <v>261.5</v>
      </c>
      <c r="N109" s="1" t="str">
        <f t="shared" si="5"/>
        <v>+</v>
      </c>
    </row>
    <row r="110" spans="2:14" x14ac:dyDescent="0.2">
      <c r="B110" t="s">
        <v>641</v>
      </c>
      <c r="C110">
        <f>'6pf'!C572</f>
        <v>47</v>
      </c>
      <c r="D110" t="s">
        <v>446</v>
      </c>
      <c r="E110" t="s">
        <v>642</v>
      </c>
      <c r="F110">
        <f>'6pf'!C573+'6pf'!C574</f>
        <v>47</v>
      </c>
      <c r="G110" s="1" t="str">
        <f t="shared" si="4"/>
        <v>+</v>
      </c>
      <c r="I110" t="s">
        <v>641</v>
      </c>
      <c r="J110" s="72">
        <f>'6pf'!D572</f>
        <v>242.7</v>
      </c>
      <c r="K110" t="s">
        <v>446</v>
      </c>
      <c r="L110" t="s">
        <v>642</v>
      </c>
      <c r="M110" s="72">
        <f>'6pf'!D573+'6pf'!D574</f>
        <v>242.7</v>
      </c>
      <c r="N110" s="1" t="str">
        <f t="shared" si="5"/>
        <v>+</v>
      </c>
    </row>
    <row r="111" spans="2:14" x14ac:dyDescent="0.2">
      <c r="B111" t="s">
        <v>643</v>
      </c>
      <c r="C111">
        <f>'6pf'!C575</f>
        <v>8</v>
      </c>
      <c r="D111" t="s">
        <v>446</v>
      </c>
      <c r="E111" t="s">
        <v>644</v>
      </c>
      <c r="F111">
        <f>'6pf'!C576+'6pf'!C577</f>
        <v>8</v>
      </c>
      <c r="G111" s="1" t="str">
        <f t="shared" si="4"/>
        <v>+</v>
      </c>
      <c r="I111" t="s">
        <v>643</v>
      </c>
      <c r="J111" s="72">
        <f>'6pf'!D575</f>
        <v>18.8</v>
      </c>
      <c r="K111" t="s">
        <v>446</v>
      </c>
      <c r="L111" t="s">
        <v>644</v>
      </c>
      <c r="M111" s="72">
        <f>'6pf'!D576+'6pf'!D577</f>
        <v>18.8</v>
      </c>
      <c r="N111" s="1" t="str">
        <f t="shared" si="5"/>
        <v>+</v>
      </c>
    </row>
    <row r="112" spans="2:14" x14ac:dyDescent="0.2">
      <c r="B112" t="s">
        <v>645</v>
      </c>
      <c r="C112">
        <f>'6pf'!C578</f>
        <v>154</v>
      </c>
      <c r="D112" t="s">
        <v>446</v>
      </c>
      <c r="E112" t="s">
        <v>646</v>
      </c>
      <c r="F112">
        <f>'6pf'!C579+'6pf'!C580</f>
        <v>154</v>
      </c>
      <c r="G112" s="1" t="str">
        <f t="shared" si="4"/>
        <v>+</v>
      </c>
      <c r="I112" t="s">
        <v>645</v>
      </c>
      <c r="J112" s="72">
        <f>'6pf'!D578</f>
        <v>362.5</v>
      </c>
      <c r="K112" t="s">
        <v>446</v>
      </c>
      <c r="L112" t="s">
        <v>646</v>
      </c>
      <c r="M112" s="72">
        <f>'6pf'!D579+'6pf'!D580</f>
        <v>362.5</v>
      </c>
      <c r="N112" s="1" t="str">
        <f t="shared" si="5"/>
        <v>+</v>
      </c>
    </row>
    <row r="113" spans="2:14" x14ac:dyDescent="0.2">
      <c r="B113" t="s">
        <v>588</v>
      </c>
      <c r="C113">
        <f>'6pf'!C428</f>
        <v>2876</v>
      </c>
      <c r="D113" t="s">
        <v>446</v>
      </c>
      <c r="E113" t="s">
        <v>647</v>
      </c>
      <c r="F113">
        <f>'6pf'!C110+'6pf'!C135+'6pf'!C156+'6pf'!C181+'6pf'!C195+'6pf'!C225+'6pf'!C269+'6pf'!C278+'6pf'!C291+'6pf'!C300+'6pf'!C309+'6pf'!C319+'6pf'!C329+'6pf'!C338+'6pf'!C355+'6pf'!C371</f>
        <v>2876</v>
      </c>
      <c r="G113" s="1" t="str">
        <f t="shared" si="4"/>
        <v>+</v>
      </c>
      <c r="I113" t="s">
        <v>588</v>
      </c>
      <c r="J113" s="72">
        <f>'6pf'!D428</f>
        <v>14157.8</v>
      </c>
      <c r="K113" t="s">
        <v>446</v>
      </c>
      <c r="L113" t="s">
        <v>647</v>
      </c>
      <c r="M113" s="72">
        <f>'6pf'!D110+'6pf'!D135+'6pf'!D156+'6pf'!D181+'6pf'!D195+'6pf'!D225+'6pf'!D269+'6pf'!D278+'6pf'!D291+'6pf'!D300+'6pf'!D309+'6pf'!D319+'6pf'!D329+'6pf'!D338+'6pf'!D355+'6pf'!D371</f>
        <v>14157.8</v>
      </c>
      <c r="N113" s="1" t="str">
        <f t="shared" si="5"/>
        <v>+</v>
      </c>
    </row>
    <row r="114" spans="2:14" x14ac:dyDescent="0.2">
      <c r="B114" t="s">
        <v>592</v>
      </c>
      <c r="C114">
        <f>'6pf'!C440</f>
        <v>12119</v>
      </c>
      <c r="D114" t="s">
        <v>584</v>
      </c>
      <c r="E114" t="s">
        <v>648</v>
      </c>
      <c r="F114">
        <f>'6pf'!C438+'6pf'!C428</f>
        <v>12119</v>
      </c>
      <c r="G114" s="1" t="str">
        <f>IF(C114&lt;=F114,"+","-")</f>
        <v>+</v>
      </c>
      <c r="I114" t="s">
        <v>592</v>
      </c>
      <c r="J114" s="72">
        <f>'6pf'!D440</f>
        <v>43802.3</v>
      </c>
      <c r="K114" t="s">
        <v>584</v>
      </c>
      <c r="L114" t="s">
        <v>648</v>
      </c>
      <c r="M114" s="72">
        <f>'6pf'!D438+'6pf'!D428</f>
        <v>44261.8</v>
      </c>
      <c r="N114" s="1" t="str">
        <f>IF(J114&lt;=M114,"+","-")</f>
        <v>+</v>
      </c>
    </row>
    <row r="115" spans="2:14" x14ac:dyDescent="0.2">
      <c r="B115" t="s">
        <v>649</v>
      </c>
      <c r="C115">
        <f>'6pf'!C529</f>
        <v>121510</v>
      </c>
      <c r="D115" t="s">
        <v>446</v>
      </c>
      <c r="E115" t="s">
        <v>650</v>
      </c>
      <c r="F115">
        <f>'6pf'!C114+'6pf'!C133+'6pf'!C139+'6pf'!C157+'6pf'!C182+'6pf'!C191+'6pf'!C203+'6pf'!C207+'6pf'!C208+'6pf'!C232+'6pf'!C268+'6pf'!C277+'6pf'!C290+'6pf'!C299+'6pf'!C308+'6pf'!C318+'6pf'!C328+'6pf'!C337+'6pf'!C359+'6pf'!C370+'6pf'!C428+'6pf'!C354-'6pf'!C371-'6pf'!C195</f>
        <v>121510</v>
      </c>
      <c r="G115" s="1" t="str">
        <f t="shared" ref="G115:G117" si="6">IF(C115=F115,"+","-")</f>
        <v>+</v>
      </c>
      <c r="I115" t="s">
        <v>649</v>
      </c>
      <c r="J115" s="72">
        <f>'6pf'!D529</f>
        <v>221080.04</v>
      </c>
      <c r="K115" t="s">
        <v>446</v>
      </c>
      <c r="L115" t="s">
        <v>650</v>
      </c>
      <c r="M115" s="72">
        <f>'6pf'!D114+'6pf'!D133+'6pf'!D139+'6pf'!D157+'6pf'!D182+'6pf'!D191+'6pf'!D203+'6pf'!D207+'6pf'!D208+'6pf'!D232+'6pf'!D268+'6pf'!D277+'6pf'!D290+'6pf'!D299+'6pf'!D308+'6pf'!D318+'6pf'!D328+'6pf'!D337+'6pf'!D359+'6pf'!D370+'6pf'!D428+'6pf'!D354-'6pf'!D371-'6pf'!D195</f>
        <v>221080.04000000007</v>
      </c>
      <c r="N115" s="1" t="str">
        <f t="shared" ref="N115:N117" si="7">IF(J115=M115,"+","-")</f>
        <v>+</v>
      </c>
    </row>
    <row r="116" spans="2:14" x14ac:dyDescent="0.2">
      <c r="B116" t="s">
        <v>651</v>
      </c>
      <c r="C116">
        <f>'6pf'!C47</f>
        <v>30878</v>
      </c>
      <c r="D116" t="s">
        <v>446</v>
      </c>
      <c r="E116" t="s">
        <v>652</v>
      </c>
      <c r="F116">
        <f>'6pf'!C36+'6pf'!C40+'6pf'!C41+'6pf'!C42+'6pf'!C43+'6pf'!C44+'6pf'!C45+'6pf'!C46</f>
        <v>30878</v>
      </c>
      <c r="G116" s="1" t="str">
        <f t="shared" si="6"/>
        <v>+</v>
      </c>
      <c r="I116" t="s">
        <v>651</v>
      </c>
      <c r="J116" s="72">
        <f>'6pf'!D47</f>
        <v>84864.4</v>
      </c>
      <c r="K116" t="s">
        <v>446</v>
      </c>
      <c r="L116" t="s">
        <v>652</v>
      </c>
      <c r="M116" s="72">
        <f>'6pf'!D36+'6pf'!D40+'6pf'!D41+'6pf'!D42+'6pf'!D43+'6pf'!D44+'6pf'!D45+'6pf'!D46</f>
        <v>84864.400000000009</v>
      </c>
      <c r="N116" s="1" t="str">
        <f t="shared" si="7"/>
        <v>+</v>
      </c>
    </row>
    <row r="117" spans="2:14" x14ac:dyDescent="0.2">
      <c r="B117" t="s">
        <v>653</v>
      </c>
      <c r="C117">
        <f>'6pf'!C240</f>
        <v>712</v>
      </c>
      <c r="D117" t="s">
        <v>446</v>
      </c>
      <c r="E117" t="s">
        <v>654</v>
      </c>
      <c r="F117">
        <f>'6pf'!C227+'6pf'!C229+'6pf'!C231+'6pf'!C236+'6pf'!C234+'6pf'!C238</f>
        <v>712</v>
      </c>
      <c r="G117" s="1" t="str">
        <f t="shared" si="6"/>
        <v>+</v>
      </c>
      <c r="I117" t="s">
        <v>653</v>
      </c>
      <c r="J117" s="72">
        <f>'6pf'!D240</f>
        <v>1639</v>
      </c>
      <c r="K117" t="s">
        <v>446</v>
      </c>
      <c r="L117" t="s">
        <v>654</v>
      </c>
      <c r="M117" s="72">
        <f>'6pf'!D227+'6pf'!D229+'6pf'!D231+'6pf'!D236+'6pf'!D234+'6pf'!D238</f>
        <v>1638.9999999999998</v>
      </c>
      <c r="N117" s="1" t="str">
        <f t="shared" si="7"/>
        <v>+</v>
      </c>
    </row>
    <row r="118" spans="2:14" x14ac:dyDescent="0.2">
      <c r="B118" t="s">
        <v>655</v>
      </c>
      <c r="C118">
        <f>'6pf'!C441</f>
        <v>507</v>
      </c>
      <c r="D118" t="s">
        <v>584</v>
      </c>
      <c r="E118">
        <v>367</v>
      </c>
      <c r="F118">
        <f>'6pf'!C429</f>
        <v>507</v>
      </c>
      <c r="G118" s="1" t="str">
        <f t="shared" ref="G118:G121" si="8">IF(C118&lt;=F118,"+","-")</f>
        <v>+</v>
      </c>
      <c r="I118" t="s">
        <v>655</v>
      </c>
      <c r="J118" s="72">
        <f>'6pf'!D441</f>
        <v>3339.8</v>
      </c>
      <c r="K118" t="s">
        <v>584</v>
      </c>
      <c r="L118">
        <v>367</v>
      </c>
      <c r="M118" s="72">
        <f>'6pf'!D429</f>
        <v>3370.3</v>
      </c>
      <c r="N118" s="1" t="str">
        <f t="shared" ref="N118:N121" si="9">IF(J118&lt;=M118,"+","-")</f>
        <v>+</v>
      </c>
    </row>
    <row r="119" spans="2:14" x14ac:dyDescent="0.2">
      <c r="B119" t="s">
        <v>656</v>
      </c>
      <c r="C119">
        <f>'6pf'!C442</f>
        <v>1873</v>
      </c>
      <c r="D119" t="s">
        <v>584</v>
      </c>
      <c r="E119">
        <v>368</v>
      </c>
      <c r="F119">
        <f>'6pf'!C430</f>
        <v>1873</v>
      </c>
      <c r="G119" s="1" t="str">
        <f t="shared" si="8"/>
        <v>+</v>
      </c>
      <c r="I119" t="s">
        <v>656</v>
      </c>
      <c r="J119" s="72">
        <f>'6pf'!D442</f>
        <v>8635.7000000000007</v>
      </c>
      <c r="K119" t="s">
        <v>584</v>
      </c>
      <c r="L119">
        <v>368</v>
      </c>
      <c r="M119" s="72">
        <f>'6pf'!D430</f>
        <v>9036.9</v>
      </c>
      <c r="N119" s="1" t="str">
        <f t="shared" si="9"/>
        <v>+</v>
      </c>
    </row>
    <row r="120" spans="2:14" x14ac:dyDescent="0.2">
      <c r="B120" t="s">
        <v>657</v>
      </c>
      <c r="C120">
        <f>'6pf'!C443</f>
        <v>496</v>
      </c>
      <c r="D120" t="s">
        <v>584</v>
      </c>
      <c r="E120">
        <v>369</v>
      </c>
      <c r="F120">
        <f>'6pf'!C431</f>
        <v>496</v>
      </c>
      <c r="G120" s="1" t="str">
        <f t="shared" si="8"/>
        <v>+</v>
      </c>
      <c r="I120" t="s">
        <v>657</v>
      </c>
      <c r="J120" s="72">
        <f>'6pf'!D443</f>
        <v>1722.8</v>
      </c>
      <c r="K120" t="s">
        <v>584</v>
      </c>
      <c r="L120">
        <v>369</v>
      </c>
      <c r="M120" s="72">
        <f>'6pf'!D431</f>
        <v>1750.6</v>
      </c>
      <c r="N120" s="1" t="str">
        <f t="shared" si="9"/>
        <v>+</v>
      </c>
    </row>
    <row r="121" spans="2:14" x14ac:dyDescent="0.2">
      <c r="B121" t="s">
        <v>658</v>
      </c>
      <c r="C121">
        <f>'6pf'!C444</f>
        <v>9243</v>
      </c>
      <c r="D121" t="s">
        <v>584</v>
      </c>
      <c r="E121">
        <v>376</v>
      </c>
      <c r="F121">
        <f>'6pf'!C438</f>
        <v>9243</v>
      </c>
      <c r="G121" s="1" t="str">
        <f t="shared" si="8"/>
        <v>+</v>
      </c>
      <c r="I121" t="s">
        <v>658</v>
      </c>
      <c r="J121" s="72">
        <f>'6pf'!D444</f>
        <v>30104</v>
      </c>
      <c r="K121" t="s">
        <v>584</v>
      </c>
      <c r="L121">
        <v>376</v>
      </c>
      <c r="M121" s="72">
        <f>'6pf'!D438</f>
        <v>30104</v>
      </c>
      <c r="N121" s="1" t="str">
        <f t="shared" si="9"/>
        <v>+</v>
      </c>
    </row>
    <row r="122" spans="2:14" x14ac:dyDescent="0.2">
      <c r="B122" t="s">
        <v>559</v>
      </c>
      <c r="C122">
        <f>'6pf'!C358</f>
        <v>1400</v>
      </c>
      <c r="D122" t="s">
        <v>446</v>
      </c>
      <c r="E122" t="s">
        <v>659</v>
      </c>
      <c r="F122">
        <f>'6pf'!C534+'6pf'!C546+'6pf'!C555+'6pf'!C565+'6pf'!C572</f>
        <v>1400</v>
      </c>
      <c r="G122" s="1" t="str">
        <f t="shared" ref="G122:G129" si="10">IF(C122=F122,"+","-")</f>
        <v>+</v>
      </c>
      <c r="I122" t="s">
        <v>559</v>
      </c>
      <c r="J122" s="72">
        <f>'6pf'!D358</f>
        <v>5341.2</v>
      </c>
      <c r="K122" t="s">
        <v>446</v>
      </c>
      <c r="L122" t="s">
        <v>659</v>
      </c>
      <c r="M122" s="72">
        <f>'6pf'!D534+'6pf'!D546+'6pf'!D555+'6pf'!D565+'6pf'!D572</f>
        <v>5341.2</v>
      </c>
      <c r="N122" s="1" t="str">
        <f t="shared" ref="N122:N129" si="11">IF(J122=M122,"+","-")</f>
        <v>+</v>
      </c>
    </row>
    <row r="123" spans="2:14" x14ac:dyDescent="0.2">
      <c r="B123" t="s">
        <v>660</v>
      </c>
      <c r="C123">
        <f>'6pf'!C359+'6pf'!C370</f>
        <v>1309</v>
      </c>
      <c r="D123" t="s">
        <v>446</v>
      </c>
      <c r="E123" t="s">
        <v>661</v>
      </c>
      <c r="F123">
        <f>'6pf'!C534+'6pf'!C546+'6pf'!C555</f>
        <v>1309</v>
      </c>
      <c r="G123" s="1" t="str">
        <f t="shared" si="10"/>
        <v>+</v>
      </c>
      <c r="I123" t="s">
        <v>660</v>
      </c>
      <c r="J123" s="72">
        <f>'6pf'!D359+'6pf'!D370</f>
        <v>4923</v>
      </c>
      <c r="K123" t="s">
        <v>446</v>
      </c>
      <c r="L123" t="s">
        <v>661</v>
      </c>
      <c r="M123" s="72">
        <f>'6pf'!D534+'6pf'!D546+'6pf'!D555</f>
        <v>4923</v>
      </c>
      <c r="N123" s="1" t="str">
        <f t="shared" si="11"/>
        <v>+</v>
      </c>
    </row>
    <row r="124" spans="2:14" x14ac:dyDescent="0.2">
      <c r="B124" t="s">
        <v>662</v>
      </c>
      <c r="C124">
        <f>'6pf'!C361</f>
        <v>78</v>
      </c>
      <c r="D124" t="s">
        <v>446</v>
      </c>
      <c r="E124" t="s">
        <v>663</v>
      </c>
      <c r="F124">
        <f>'6pf'!C535+'6pf'!C547+'6pf'!C556</f>
        <v>78</v>
      </c>
      <c r="G124" s="1" t="str">
        <f t="shared" si="10"/>
        <v>+</v>
      </c>
      <c r="I124" t="s">
        <v>662</v>
      </c>
      <c r="J124" s="72">
        <f>'6pf'!D361</f>
        <v>388.2</v>
      </c>
      <c r="K124" t="s">
        <v>446</v>
      </c>
      <c r="L124" t="s">
        <v>663</v>
      </c>
      <c r="M124" s="72">
        <f>'6pf'!D535+'6pf'!D547+'6pf'!D556</f>
        <v>388.2</v>
      </c>
      <c r="N124" s="1" t="str">
        <f t="shared" si="11"/>
        <v>+</v>
      </c>
    </row>
    <row r="125" spans="2:14" x14ac:dyDescent="0.2">
      <c r="B125" t="s">
        <v>664</v>
      </c>
      <c r="C125">
        <f>'6pf'!C364</f>
        <v>1143</v>
      </c>
      <c r="D125" t="s">
        <v>446</v>
      </c>
      <c r="E125" t="s">
        <v>665</v>
      </c>
      <c r="F125">
        <f>'6pf'!C537+'6pf'!C548+'6pf'!C557</f>
        <v>1143</v>
      </c>
      <c r="G125" s="1" t="str">
        <f t="shared" si="10"/>
        <v>+</v>
      </c>
      <c r="I125" t="s">
        <v>664</v>
      </c>
      <c r="J125" s="72">
        <f>'6pf'!D364</f>
        <v>4223.6000000000004</v>
      </c>
      <c r="K125" t="s">
        <v>446</v>
      </c>
      <c r="L125" t="s">
        <v>665</v>
      </c>
      <c r="M125" s="72">
        <f>'6pf'!D537+'6pf'!D548+'6pf'!D557</f>
        <v>4223.5999999999995</v>
      </c>
      <c r="N125" s="1" t="str">
        <f t="shared" si="11"/>
        <v>+</v>
      </c>
    </row>
    <row r="126" spans="2:14" x14ac:dyDescent="0.2">
      <c r="B126" t="s">
        <v>666</v>
      </c>
      <c r="C126">
        <f>'6pf'!C367</f>
        <v>88</v>
      </c>
      <c r="D126" t="s">
        <v>446</v>
      </c>
      <c r="E126" t="s">
        <v>667</v>
      </c>
      <c r="F126">
        <f>'6pf'!C539+'6pf'!C549+'6pf'!C558</f>
        <v>88</v>
      </c>
      <c r="G126" t="str">
        <f t="shared" si="10"/>
        <v>+</v>
      </c>
      <c r="I126" t="s">
        <v>666</v>
      </c>
      <c r="J126" s="72">
        <f>'6pf'!D367</f>
        <v>311.2</v>
      </c>
      <c r="K126" t="s">
        <v>446</v>
      </c>
      <c r="L126" t="s">
        <v>667</v>
      </c>
      <c r="M126" s="72">
        <f>'6pf'!D539+'6pf'!D549+'6pf'!D558</f>
        <v>311.20000000000005</v>
      </c>
      <c r="N126" t="str">
        <f t="shared" si="11"/>
        <v>+</v>
      </c>
    </row>
    <row r="127" spans="2:14" x14ac:dyDescent="0.2">
      <c r="B127" t="s">
        <v>565</v>
      </c>
      <c r="C127">
        <f>'6pf'!C372</f>
        <v>91</v>
      </c>
      <c r="D127" t="s">
        <v>446</v>
      </c>
      <c r="E127" t="s">
        <v>668</v>
      </c>
      <c r="F127">
        <f>'6pf'!C565+'6pf'!C572</f>
        <v>91</v>
      </c>
      <c r="G127" t="str">
        <f t="shared" si="10"/>
        <v>+</v>
      </c>
      <c r="I127" t="s">
        <v>565</v>
      </c>
      <c r="J127" s="72">
        <f>'6pf'!D372</f>
        <v>418.2</v>
      </c>
      <c r="K127" t="s">
        <v>446</v>
      </c>
      <c r="L127" t="s">
        <v>668</v>
      </c>
      <c r="M127" s="72">
        <f>'6pf'!D565+'6pf'!D572</f>
        <v>418.2</v>
      </c>
      <c r="N127" t="str">
        <f t="shared" si="11"/>
        <v>+</v>
      </c>
    </row>
    <row r="128" spans="2:14" x14ac:dyDescent="0.2">
      <c r="B128" t="s">
        <v>669</v>
      </c>
      <c r="C128">
        <f>'6pf'!C373</f>
        <v>89</v>
      </c>
      <c r="D128" t="s">
        <v>446</v>
      </c>
      <c r="E128" t="s">
        <v>670</v>
      </c>
      <c r="F128">
        <f>'6pf'!C566+'6pf'!C573</f>
        <v>89</v>
      </c>
      <c r="G128" t="str">
        <f t="shared" si="10"/>
        <v>+</v>
      </c>
      <c r="I128" t="s">
        <v>669</v>
      </c>
      <c r="J128" s="72">
        <f>'6pf'!D373</f>
        <v>412</v>
      </c>
      <c r="K128" t="s">
        <v>446</v>
      </c>
      <c r="L128" t="s">
        <v>670</v>
      </c>
      <c r="M128" s="72">
        <f>'6pf'!D566+'6pf'!D573</f>
        <v>412</v>
      </c>
      <c r="N128" t="str">
        <f t="shared" si="11"/>
        <v>+</v>
      </c>
    </row>
    <row r="129" spans="1:14" x14ac:dyDescent="0.2">
      <c r="B129" t="s">
        <v>671</v>
      </c>
      <c r="C129">
        <f>'6pf'!C374+'6pf'!C375</f>
        <v>2</v>
      </c>
      <c r="D129" t="s">
        <v>446</v>
      </c>
      <c r="E129" t="s">
        <v>672</v>
      </c>
      <c r="F129">
        <f>'6pf'!C567+'6pf'!C574</f>
        <v>2</v>
      </c>
      <c r="G129" t="str">
        <f t="shared" si="10"/>
        <v>+</v>
      </c>
      <c r="I129" t="s">
        <v>671</v>
      </c>
      <c r="J129" s="72">
        <f>'6pf'!D374+'6pf'!D375</f>
        <v>6.2</v>
      </c>
      <c r="K129" t="s">
        <v>446</v>
      </c>
      <c r="L129" t="s">
        <v>672</v>
      </c>
      <c r="M129" s="72">
        <f>'6pf'!D567+'6pf'!D574</f>
        <v>6.2</v>
      </c>
      <c r="N129" t="str">
        <f t="shared" si="11"/>
        <v>+</v>
      </c>
    </row>
    <row r="134" spans="1:14" x14ac:dyDescent="0.2">
      <c r="B134" s="76" t="s">
        <v>673</v>
      </c>
      <c r="C134" s="76"/>
    </row>
    <row r="135" spans="1:14" x14ac:dyDescent="0.2">
      <c r="A135" s="77"/>
      <c r="D135" t="s">
        <v>443</v>
      </c>
      <c r="G135" t="s">
        <v>444</v>
      </c>
    </row>
    <row r="136" spans="1:14" x14ac:dyDescent="0.2">
      <c r="A136" s="77"/>
      <c r="B136" t="s">
        <v>674</v>
      </c>
      <c r="C136" s="72">
        <f>'6pf'!D26</f>
        <v>440.1</v>
      </c>
      <c r="D136" t="s">
        <v>675</v>
      </c>
      <c r="E136" t="s">
        <v>676</v>
      </c>
      <c r="F136" s="72">
        <f>'6pf'!E26</f>
        <v>391.6</v>
      </c>
      <c r="G136" t="str">
        <f t="shared" ref="G136:G145" si="12">IF(C136&gt;=F136,"+","-")</f>
        <v>+</v>
      </c>
    </row>
    <row r="137" spans="1:14" x14ac:dyDescent="0.2">
      <c r="A137" s="77"/>
      <c r="B137" t="s">
        <v>677</v>
      </c>
      <c r="C137" s="72">
        <f>'6pf'!F26</f>
        <v>448.7</v>
      </c>
      <c r="D137" t="s">
        <v>675</v>
      </c>
      <c r="E137" t="s">
        <v>674</v>
      </c>
      <c r="F137" s="72">
        <f>'6pf'!D26</f>
        <v>440.1</v>
      </c>
      <c r="G137" t="str">
        <f t="shared" si="12"/>
        <v>+</v>
      </c>
    </row>
    <row r="138" spans="1:14" x14ac:dyDescent="0.2">
      <c r="A138" s="77"/>
      <c r="B138" t="s">
        <v>678</v>
      </c>
      <c r="C138" s="72">
        <f>'6pf'!G26</f>
        <v>448.7</v>
      </c>
      <c r="D138" t="s">
        <v>675</v>
      </c>
      <c r="E138" t="s">
        <v>677</v>
      </c>
      <c r="F138" s="72">
        <f>'6pf'!F26</f>
        <v>448.7</v>
      </c>
      <c r="G138" t="str">
        <f t="shared" si="12"/>
        <v>+</v>
      </c>
    </row>
    <row r="139" spans="1:14" x14ac:dyDescent="0.2">
      <c r="A139" s="77"/>
      <c r="B139" t="s">
        <v>679</v>
      </c>
      <c r="C139" s="72">
        <f>'6pf'!H26</f>
        <v>454.6</v>
      </c>
      <c r="D139" t="s">
        <v>675</v>
      </c>
      <c r="E139" t="s">
        <v>678</v>
      </c>
      <c r="F139" s="72">
        <f>'6pf'!G26</f>
        <v>448.7</v>
      </c>
      <c r="G139" t="str">
        <f t="shared" si="12"/>
        <v>+</v>
      </c>
    </row>
    <row r="140" spans="1:14" x14ac:dyDescent="0.2">
      <c r="A140" s="77"/>
      <c r="B140" t="s">
        <v>680</v>
      </c>
      <c r="C140" s="72">
        <f>'6pf'!D26</f>
        <v>440.1</v>
      </c>
      <c r="D140" t="s">
        <v>675</v>
      </c>
      <c r="E140" t="s">
        <v>679</v>
      </c>
      <c r="F140" s="72">
        <f>'6pf'!H26</f>
        <v>454.6</v>
      </c>
      <c r="G140" t="str">
        <f t="shared" si="12"/>
        <v>-</v>
      </c>
    </row>
    <row r="141" spans="1:14" x14ac:dyDescent="0.2">
      <c r="A141" s="77"/>
      <c r="B141" t="s">
        <v>681</v>
      </c>
      <c r="C141" s="72">
        <f>'6pf'!J26</f>
        <v>2245.41</v>
      </c>
      <c r="D141" t="s">
        <v>675</v>
      </c>
      <c r="E141" t="s">
        <v>682</v>
      </c>
      <c r="F141" s="72">
        <f>'6pf'!K26</f>
        <v>1997.96</v>
      </c>
      <c r="G141" t="str">
        <f t="shared" si="12"/>
        <v>+</v>
      </c>
    </row>
    <row r="142" spans="1:14" x14ac:dyDescent="0.2">
      <c r="A142" s="77"/>
      <c r="B142" t="s">
        <v>683</v>
      </c>
      <c r="C142" s="72">
        <f>'6pf'!L26</f>
        <v>2289.29</v>
      </c>
      <c r="D142" t="s">
        <v>675</v>
      </c>
      <c r="E142" t="s">
        <v>681</v>
      </c>
      <c r="F142" s="72">
        <f>'6pf'!J26</f>
        <v>2245.41</v>
      </c>
      <c r="G142" t="str">
        <f t="shared" si="12"/>
        <v>+</v>
      </c>
    </row>
    <row r="143" spans="1:14" x14ac:dyDescent="0.2">
      <c r="A143" s="77"/>
      <c r="B143" t="s">
        <v>684</v>
      </c>
      <c r="C143" s="72">
        <f>'6pf'!M26</f>
        <v>2289.29</v>
      </c>
      <c r="D143" t="s">
        <v>675</v>
      </c>
      <c r="E143" t="s">
        <v>683</v>
      </c>
      <c r="F143" s="72">
        <f>'6pf'!L26</f>
        <v>2289.29</v>
      </c>
      <c r="G143" t="str">
        <f t="shared" si="12"/>
        <v>+</v>
      </c>
    </row>
    <row r="144" spans="1:14" x14ac:dyDescent="0.2">
      <c r="A144" s="77"/>
      <c r="B144" t="s">
        <v>685</v>
      </c>
      <c r="C144" s="72">
        <f>'6pf'!N26</f>
        <v>2319.39</v>
      </c>
      <c r="D144" t="s">
        <v>675</v>
      </c>
      <c r="E144" t="s">
        <v>684</v>
      </c>
      <c r="F144" s="72">
        <f>'6pf'!M26</f>
        <v>2289.29</v>
      </c>
      <c r="G144" t="str">
        <f t="shared" si="12"/>
        <v>+</v>
      </c>
    </row>
    <row r="145" spans="2:7" x14ac:dyDescent="0.2">
      <c r="B145" t="s">
        <v>686</v>
      </c>
      <c r="C145" s="72">
        <f>'6pf'!O26</f>
        <v>2365.8200000000002</v>
      </c>
      <c r="D145" t="s">
        <v>675</v>
      </c>
      <c r="E145" t="s">
        <v>685</v>
      </c>
      <c r="F145" s="72">
        <f>'6pf'!N26</f>
        <v>2319.39</v>
      </c>
      <c r="G145" t="str">
        <f t="shared" si="12"/>
        <v>+</v>
      </c>
    </row>
  </sheetData>
  <sheetProtection selectLockedCells="1" selectUnlockedCells="1"/>
  <conditionalFormatting sqref="G3:G125 N4:N125">
    <cfRule type="cellIs" dxfId="1" priority="1" stopIfTrue="1" operator="equal">
      <formula>"+"</formula>
    </cfRule>
    <cfRule type="cellIs" dxfId="0" priority="2" stopIfTrue="1" operator="equal">
      <formula>"-"</formula>
    </cfRule>
  </conditionalFormatting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6pf_titul</vt:lpstr>
      <vt:lpstr>6pf</vt:lpstr>
      <vt:lpstr>Контроль 6pf</vt:lpstr>
      <vt:lpstr>Контроль 6pf новопризнач.</vt:lpstr>
      <vt:lpstr>контр гр 6</vt:lpstr>
      <vt:lpstr>конт гр 5</vt:lpstr>
      <vt:lpstr>конт гр 4</vt:lpstr>
      <vt:lpstr>контр гр 3</vt:lpstr>
      <vt:lpstr>контр гр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spov</dc:creator>
  <cp:lastModifiedBy>Пользователь Windows</cp:lastModifiedBy>
  <dcterms:created xsi:type="dcterms:W3CDTF">2019-04-03T14:16:11Z</dcterms:created>
  <dcterms:modified xsi:type="dcterms:W3CDTF">2019-04-03T14:16:45Z</dcterms:modified>
</cp:coreProperties>
</file>