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8"/>
  </bookViews>
  <sheets>
    <sheet name="січень" sheetId="2" r:id="rId1"/>
    <sheet name="Липень" sheetId="1" r:id="rId2"/>
    <sheet name="01.03" sheetId="3" r:id="rId3"/>
    <sheet name="01.04" sheetId="4" r:id="rId4"/>
    <sheet name="01.05" sheetId="5" r:id="rId5"/>
    <sheet name="01.06" sheetId="6" r:id="rId6"/>
    <sheet name="01.07" sheetId="7" r:id="rId7"/>
    <sheet name="01.08" sheetId="8" r:id="rId8"/>
    <sheet name="01.09" sheetId="9" r:id="rId9"/>
  </sheets>
  <definedNames>
    <definedName name="_xlnm.Print_Area" localSheetId="3">'01.04'!$A$1:$O$33</definedName>
    <definedName name="_xlnm.Print_Area" localSheetId="5">'01.06'!$A$1:$N$27</definedName>
    <definedName name="_xlnm.Print_Area" localSheetId="8">'01.09'!$A$1:$R$33</definedName>
    <definedName name="_xlnm.Print_Area" localSheetId="1">Липень!$A$1:$N$28</definedName>
    <definedName name="_xlnm.Print_Area" localSheetId="0">січень!$A$1:$N$28</definedName>
  </definedNames>
  <calcPr calcId="162913"/>
</workbook>
</file>

<file path=xl/calcChain.xml><?xml version="1.0" encoding="utf-8"?>
<calcChain xmlns="http://schemas.openxmlformats.org/spreadsheetml/2006/main">
  <c r="I21" i="9" l="1"/>
  <c r="L27" i="9"/>
  <c r="K27" i="9"/>
  <c r="H27" i="9" s="1"/>
  <c r="I27" i="9"/>
  <c r="H26" i="9"/>
  <c r="H25" i="9"/>
  <c r="H24" i="9"/>
  <c r="H23" i="9"/>
  <c r="H22" i="9"/>
  <c r="L21" i="9"/>
  <c r="K21" i="9"/>
  <c r="G21" i="9"/>
  <c r="F21" i="9"/>
  <c r="H20" i="9"/>
  <c r="H19" i="9"/>
  <c r="N18" i="9"/>
  <c r="H18" i="9"/>
  <c r="H17" i="9"/>
  <c r="N16" i="9"/>
  <c r="H16" i="9"/>
  <c r="H15" i="9"/>
  <c r="L14" i="9"/>
  <c r="K14" i="9"/>
  <c r="G14" i="9"/>
  <c r="F14" i="9"/>
  <c r="I14" i="9" l="1"/>
  <c r="H21" i="9"/>
  <c r="H14" i="9"/>
  <c r="N14" i="9"/>
  <c r="N16" i="8"/>
  <c r="L27" i="8" l="1"/>
  <c r="K27" i="8"/>
  <c r="H27" i="8" s="1"/>
  <c r="I27" i="8"/>
  <c r="H26" i="8"/>
  <c r="H25" i="8"/>
  <c r="H24" i="8"/>
  <c r="H23" i="8"/>
  <c r="H22" i="8"/>
  <c r="L21" i="8"/>
  <c r="K21" i="8"/>
  <c r="I21" i="8"/>
  <c r="G21" i="8"/>
  <c r="F21" i="8"/>
  <c r="H20" i="8"/>
  <c r="H19" i="8"/>
  <c r="N18" i="8"/>
  <c r="N14" i="8" s="1"/>
  <c r="H18" i="8"/>
  <c r="H17" i="8"/>
  <c r="H16" i="8"/>
  <c r="H15" i="8"/>
  <c r="L14" i="8"/>
  <c r="K14" i="8"/>
  <c r="G14" i="8"/>
  <c r="F14" i="8"/>
  <c r="I14" i="8" l="1"/>
  <c r="H21" i="8"/>
  <c r="H14" i="8"/>
  <c r="H27" i="7"/>
  <c r="H26" i="7"/>
  <c r="H25" i="7"/>
  <c r="H24" i="7"/>
  <c r="H23" i="7"/>
  <c r="H22" i="7"/>
  <c r="H20" i="7"/>
  <c r="H19" i="7"/>
  <c r="H18" i="7"/>
  <c r="H17" i="7"/>
  <c r="H16" i="7"/>
  <c r="H15" i="7"/>
  <c r="L27" i="7"/>
  <c r="K27" i="7"/>
  <c r="I27" i="7"/>
  <c r="L21" i="7"/>
  <c r="K21" i="7"/>
  <c r="I21" i="7"/>
  <c r="G21" i="7"/>
  <c r="F21" i="7"/>
  <c r="N18" i="7"/>
  <c r="N14" i="7" s="1"/>
  <c r="L14" i="7"/>
  <c r="K14" i="7"/>
  <c r="G14" i="7"/>
  <c r="F14" i="7"/>
  <c r="I14" i="7" l="1"/>
  <c r="H14" i="7"/>
  <c r="H21" i="7"/>
  <c r="L27" i="6"/>
  <c r="K27" i="6"/>
  <c r="H27" i="6" s="1"/>
  <c r="I27" i="6"/>
  <c r="H26" i="6"/>
  <c r="H25" i="6"/>
  <c r="H24" i="6"/>
  <c r="H23" i="6"/>
  <c r="H22" i="6"/>
  <c r="L21" i="6"/>
  <c r="K21" i="6"/>
  <c r="I21" i="6"/>
  <c r="G21" i="6"/>
  <c r="F21" i="6"/>
  <c r="H20" i="6"/>
  <c r="H19" i="6"/>
  <c r="N18" i="6"/>
  <c r="N14" i="6" s="1"/>
  <c r="H18" i="6"/>
  <c r="H17" i="6"/>
  <c r="H16" i="6"/>
  <c r="L14" i="6"/>
  <c r="K14" i="6"/>
  <c r="G14" i="6"/>
  <c r="F14" i="6"/>
  <c r="I14" i="6" l="1"/>
  <c r="H21" i="6"/>
  <c r="H14" i="6"/>
  <c r="L14" i="5"/>
  <c r="K21" i="5"/>
  <c r="L21" i="5"/>
  <c r="L27" i="5"/>
  <c r="K27" i="5"/>
  <c r="I27" i="5" l="1"/>
  <c r="I14" i="5" s="1"/>
  <c r="I21" i="5"/>
  <c r="H27" i="5"/>
  <c r="H26" i="5"/>
  <c r="H25" i="5"/>
  <c r="H24" i="5"/>
  <c r="H23" i="5"/>
  <c r="H22" i="5"/>
  <c r="G21" i="5"/>
  <c r="F21" i="5"/>
  <c r="H20" i="5"/>
  <c r="H19" i="5"/>
  <c r="N18" i="5"/>
  <c r="N14" i="5" s="1"/>
  <c r="H18" i="5"/>
  <c r="H17" i="5"/>
  <c r="H16" i="5"/>
  <c r="K14" i="5"/>
  <c r="H14" i="5" s="1"/>
  <c r="G14" i="5"/>
  <c r="F14" i="5"/>
  <c r="H21" i="5" l="1"/>
  <c r="H27" i="4"/>
  <c r="L27" i="4"/>
  <c r="K27" i="4"/>
  <c r="I14" i="4" l="1"/>
  <c r="H21" i="4"/>
  <c r="G21" i="4"/>
  <c r="F21" i="4"/>
  <c r="L21" i="4" l="1"/>
  <c r="K21" i="4"/>
  <c r="H16" i="4"/>
  <c r="N14" i="4" l="1"/>
  <c r="L14" i="4"/>
  <c r="N18" i="4"/>
  <c r="H26" i="4"/>
  <c r="H25" i="4"/>
  <c r="H24" i="4"/>
  <c r="H23" i="4"/>
  <c r="H22" i="4"/>
  <c r="H20" i="4"/>
  <c r="H19" i="4"/>
  <c r="H18" i="4"/>
  <c r="H17" i="4"/>
  <c r="K14" i="4"/>
  <c r="G14" i="4"/>
  <c r="F14" i="4"/>
  <c r="H14" i="4" l="1"/>
  <c r="K14" i="3"/>
  <c r="G14" i="3"/>
  <c r="F14" i="3"/>
  <c r="H26" i="2" l="1"/>
  <c r="H25" i="2"/>
  <c r="H24" i="2"/>
  <c r="H23" i="2"/>
  <c r="H22" i="2"/>
  <c r="H21" i="2"/>
  <c r="H20" i="2"/>
  <c r="H19" i="2"/>
  <c r="H18" i="2"/>
  <c r="H17" i="2"/>
  <c r="H16" i="2"/>
  <c r="H14" i="2"/>
  <c r="H26" i="3"/>
  <c r="H25" i="3"/>
  <c r="H24" i="3"/>
  <c r="H23" i="3"/>
  <c r="H22" i="3"/>
  <c r="H20" i="3"/>
  <c r="H19" i="3"/>
  <c r="H18" i="3"/>
  <c r="H17" i="3"/>
  <c r="H16" i="3"/>
  <c r="L14" i="3"/>
  <c r="H14" i="3"/>
  <c r="I14" i="3"/>
  <c r="G14" i="2" l="1"/>
  <c r="F14" i="2"/>
  <c r="I14" i="2"/>
  <c r="L14" i="2" l="1"/>
  <c r="K14" i="2"/>
  <c r="H26" i="1"/>
  <c r="H25" i="1"/>
  <c r="H24" i="1"/>
  <c r="H23" i="1"/>
  <c r="H22" i="1"/>
  <c r="H20" i="1"/>
  <c r="H19" i="1"/>
  <c r="H18" i="1"/>
  <c r="H17" i="1"/>
  <c r="H16" i="1"/>
  <c r="L14" i="1"/>
  <c r="K14" i="1"/>
  <c r="H14" i="1" s="1"/>
  <c r="G14" i="1"/>
  <c r="N21" i="1" l="1"/>
  <c r="N26" i="1"/>
  <c r="N25" i="1"/>
  <c r="N24" i="1"/>
  <c r="N23" i="1"/>
  <c r="N22" i="1"/>
  <c r="N20" i="1"/>
  <c r="N19" i="1"/>
  <c r="N18" i="1"/>
  <c r="N17" i="1"/>
  <c r="N16" i="1"/>
  <c r="N14" i="1" l="1"/>
</calcChain>
</file>

<file path=xl/sharedStrings.xml><?xml version="1.0" encoding="utf-8"?>
<sst xmlns="http://schemas.openxmlformats.org/spreadsheetml/2006/main" count="260" uniqueCount="35">
  <si>
    <t>КПК</t>
  </si>
  <si>
    <t>КЕКВ</t>
  </si>
  <si>
    <t>Перерахований залишок</t>
  </si>
  <si>
    <t>Отриманий залишок</t>
  </si>
  <si>
    <t>План асигнувань</t>
  </si>
  <si>
    <t>Залишок коштів на поч. року</t>
  </si>
  <si>
    <t>Касові видатки</t>
  </si>
  <si>
    <t>Залишок коштів</t>
  </si>
  <si>
    <t>Державна служба України з безпеки на транспорті</t>
  </si>
  <si>
    <t>Міністерство інфраструктури України</t>
  </si>
  <si>
    <t>Здійснення державного контролю з питань безпеки на транспорті</t>
  </si>
  <si>
    <t>Негрошові операціі</t>
  </si>
  <si>
    <t xml:space="preserve">
Надійшло</t>
  </si>
  <si>
    <t>Залишок 
по
кошторису</t>
  </si>
  <si>
    <t>Затвер. 
росписом</t>
  </si>
  <si>
    <t>Затвер.
кошторисом 
на рік</t>
  </si>
  <si>
    <t>Звіт про використання кошторису установи</t>
  </si>
  <si>
    <t>(Загальний фонд)</t>
  </si>
  <si>
    <t>Клієнт</t>
  </si>
  <si>
    <t>Бюджет</t>
  </si>
  <si>
    <t xml:space="preserve">Державний бюджет </t>
  </si>
  <si>
    <t>КВК</t>
  </si>
  <si>
    <t xml:space="preserve">Ступінь/
код </t>
  </si>
  <si>
    <t>Фонд</t>
  </si>
  <si>
    <t>00</t>
  </si>
  <si>
    <t>Загальний фонд</t>
  </si>
  <si>
    <t>станом на "01" грудня 2018 року</t>
  </si>
  <si>
    <t>станом на "01"  березня 2019 року</t>
  </si>
  <si>
    <t xml:space="preserve"> 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</si>
  <si>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станом на "01"  квітня 2019 року</t>
  </si>
  <si>
    <t>станом на "01"  травня 2019 року</t>
  </si>
  <si>
    <t>станом на "01"  червня 2019 року</t>
  </si>
  <si>
    <t>станом на "01"  липня  2019 року</t>
  </si>
  <si>
    <t>станом на "01"  серпня  2019 року</t>
  </si>
  <si>
    <t>станом на "01"  вересня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</si>
</sst>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64" fontId="4" fillId="0" borderId="0" xfId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view="pageLayout" topLeftCell="A10" zoomScaleNormal="100" workbookViewId="0">
      <selection activeCell="K29" sqref="K29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8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5.75" x14ac:dyDescent="0.25">
      <c r="B4" s="48" t="s">
        <v>27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8" ht="15.75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2:18" ht="15.75" x14ac:dyDescent="0.25">
      <c r="B6" s="19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20"/>
    </row>
    <row r="7" spans="2:18" ht="15.75" x14ac:dyDescent="0.25">
      <c r="B7" s="19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20"/>
    </row>
    <row r="8" spans="2:18" ht="28.5" customHeight="1" x14ac:dyDescent="0.25">
      <c r="B8" s="19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20"/>
    </row>
    <row r="9" spans="2:18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20"/>
    </row>
    <row r="10" spans="2:18" ht="21.75" customHeight="1" x14ac:dyDescent="0.25">
      <c r="B10" s="19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20"/>
    </row>
    <row r="11" spans="2:18" ht="21.75" customHeight="1" x14ac:dyDescent="0.25">
      <c r="B11" s="19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20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</row>
    <row r="13" spans="2:18" ht="64.5" customHeight="1" x14ac:dyDescent="0.25">
      <c r="B13" s="18" t="s">
        <v>0</v>
      </c>
      <c r="C13" s="18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20"/>
      <c r="R13" s="22"/>
    </row>
    <row r="14" spans="2:18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SUM(F16++F17+F18+F19+F20+F21+F26)</f>
        <v>122228500</v>
      </c>
      <c r="G14" s="7">
        <f>SUM(G16++G17+G18+G19+G20+G21+G26)</f>
        <v>122228500</v>
      </c>
      <c r="H14" s="21">
        <f>SUM(F14-K14)</f>
        <v>104710900</v>
      </c>
      <c r="I14" s="7">
        <f>SUM(I15+I17+I21+I27)</f>
        <v>17547200</v>
      </c>
      <c r="J14" s="7">
        <v>0</v>
      </c>
      <c r="K14" s="7">
        <f>K15+K17+K18+K19+K20+K21+K26</f>
        <v>17517600</v>
      </c>
      <c r="L14" s="7">
        <f>L15+L17+L18+L19+L20+L21+L26</f>
        <v>15371962.460000001</v>
      </c>
      <c r="M14" s="7">
        <v>0</v>
      </c>
      <c r="N14" s="7">
        <v>0</v>
      </c>
      <c r="O14" s="20"/>
    </row>
    <row r="15" spans="2:18" ht="17.25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0</v>
      </c>
      <c r="G15" s="7">
        <v>0</v>
      </c>
      <c r="H15" s="21">
        <v>0</v>
      </c>
      <c r="I15" s="7">
        <v>14300000</v>
      </c>
      <c r="J15" s="7">
        <v>0</v>
      </c>
      <c r="K15" s="7">
        <v>14300000</v>
      </c>
      <c r="L15" s="7">
        <v>12572562.08</v>
      </c>
      <c r="M15" s="7">
        <v>0</v>
      </c>
      <c r="N15" s="7">
        <v>0</v>
      </c>
      <c r="O15" s="20"/>
    </row>
    <row r="16" spans="2:18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 t="shared" ref="H16:H26" si="0">SUM(F16-K16)</f>
        <v>77600300</v>
      </c>
      <c r="I16" s="7">
        <v>0</v>
      </c>
      <c r="J16" s="7">
        <v>0</v>
      </c>
      <c r="K16" s="7">
        <v>14300000</v>
      </c>
      <c r="L16" s="7">
        <v>12572562.08</v>
      </c>
      <c r="M16" s="7">
        <v>0</v>
      </c>
      <c r="N16" s="7">
        <v>0</v>
      </c>
      <c r="O16" s="20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si="0"/>
        <v>17072100</v>
      </c>
      <c r="I17" s="7">
        <v>3146000</v>
      </c>
      <c r="J17" s="7">
        <v>0</v>
      </c>
      <c r="K17" s="7">
        <v>3146000</v>
      </c>
      <c r="L17" s="7">
        <v>2794400.38</v>
      </c>
      <c r="M17" s="7">
        <v>0</v>
      </c>
      <c r="N17" s="7">
        <v>0</v>
      </c>
      <c r="O17" s="20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1650000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20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3020900</v>
      </c>
      <c r="I19" s="7">
        <v>9600</v>
      </c>
      <c r="J19" s="7">
        <v>0</v>
      </c>
      <c r="K19" s="7">
        <v>9600</v>
      </c>
      <c r="L19" s="7">
        <v>0</v>
      </c>
      <c r="M19" s="7">
        <v>0</v>
      </c>
      <c r="N19" s="7">
        <v>0</v>
      </c>
      <c r="O19" s="20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990000</v>
      </c>
      <c r="I20" s="7">
        <v>10000</v>
      </c>
      <c r="J20" s="7">
        <v>0</v>
      </c>
      <c r="K20" s="7">
        <v>10000</v>
      </c>
      <c r="L20" s="7">
        <v>0</v>
      </c>
      <c r="M20" s="7">
        <v>0</v>
      </c>
      <c r="N20" s="7">
        <v>0</v>
      </c>
      <c r="O20" s="20"/>
    </row>
    <row r="21" spans="2:15" ht="15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7">
        <v>4229600</v>
      </c>
      <c r="G21" s="7">
        <v>4229600</v>
      </c>
      <c r="H21" s="21">
        <f t="shared" si="0"/>
        <v>4182600</v>
      </c>
      <c r="I21" s="7">
        <v>47000</v>
      </c>
      <c r="J21" s="7">
        <v>0</v>
      </c>
      <c r="K21" s="7">
        <v>47000</v>
      </c>
      <c r="L21" s="7">
        <v>0</v>
      </c>
      <c r="M21" s="7">
        <v>0</v>
      </c>
      <c r="N21" s="7">
        <v>0</v>
      </c>
      <c r="O21" s="20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1680000</v>
      </c>
      <c r="I22" s="7">
        <v>20000</v>
      </c>
      <c r="J22" s="7">
        <v>0</v>
      </c>
      <c r="K22" s="7">
        <v>20000</v>
      </c>
      <c r="L22" s="7">
        <v>0</v>
      </c>
      <c r="M22" s="7">
        <v>0</v>
      </c>
      <c r="N22" s="7">
        <v>0</v>
      </c>
      <c r="O22" s="20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123000</v>
      </c>
      <c r="I23" s="7">
        <v>2000</v>
      </c>
      <c r="J23" s="7">
        <v>0</v>
      </c>
      <c r="K23" s="7">
        <v>2000</v>
      </c>
      <c r="L23" s="7">
        <v>0</v>
      </c>
      <c r="M23" s="7">
        <v>0</v>
      </c>
      <c r="N23" s="7">
        <v>0</v>
      </c>
      <c r="O23" s="20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2185600</v>
      </c>
      <c r="I24" s="7">
        <v>20000</v>
      </c>
      <c r="J24" s="7">
        <v>0</v>
      </c>
      <c r="K24" s="7">
        <v>20000</v>
      </c>
      <c r="L24" s="7">
        <v>0</v>
      </c>
      <c r="M24" s="7">
        <v>0</v>
      </c>
      <c r="N24" s="7">
        <v>0</v>
      </c>
      <c r="O24" s="20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194000</v>
      </c>
      <c r="I25" s="7">
        <v>5000</v>
      </c>
      <c r="J25" s="7">
        <v>0</v>
      </c>
      <c r="K25" s="7">
        <v>5000</v>
      </c>
      <c r="L25" s="7">
        <v>0</v>
      </c>
      <c r="M25" s="7">
        <v>0</v>
      </c>
      <c r="N25" s="7">
        <v>0</v>
      </c>
      <c r="O25" s="20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195000</v>
      </c>
      <c r="I26" s="7">
        <v>34600</v>
      </c>
      <c r="J26" s="7">
        <v>0</v>
      </c>
      <c r="K26" s="7">
        <v>5000</v>
      </c>
      <c r="L26" s="7">
        <v>5000</v>
      </c>
      <c r="M26" s="7">
        <v>0</v>
      </c>
      <c r="N26" s="7">
        <v>0</v>
      </c>
      <c r="O26" s="20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7">
        <v>5880500</v>
      </c>
      <c r="G27" s="7">
        <v>54200</v>
      </c>
      <c r="H27" s="21">
        <v>0</v>
      </c>
      <c r="I27" s="7">
        <v>54200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20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C7:D7"/>
    <mergeCell ref="E7:N7"/>
    <mergeCell ref="B2:N2"/>
    <mergeCell ref="B3:N3"/>
    <mergeCell ref="B4:O4"/>
    <mergeCell ref="C6:D6"/>
    <mergeCell ref="E6:N6"/>
  </mergeCells>
  <pageMargins left="0.70866141732283472" right="0.70866141732283472" top="0.55118110236220474" bottom="0.55118110236220474" header="0.31496062992125984" footer="0.31496062992125984"/>
  <pageSetup paperSize="9" scale="69" orientation="landscape" r:id="rId1"/>
  <colBreaks count="1" manualBreakCount="1">
    <brk id="14" min="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3"/>
  <sheetViews>
    <sheetView view="pageBreakPreview" zoomScale="60" workbookViewId="0">
      <selection activeCell="T41" sqref="T41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6.85546875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6384" width="9.140625" style="8"/>
  </cols>
  <sheetData>
    <row r="2" spans="2:15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5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5" ht="15.75" x14ac:dyDescent="0.25">
      <c r="B4" s="48" t="s">
        <v>26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5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5" ht="15.75" x14ac:dyDescent="0.25">
      <c r="B6" s="15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1"/>
    </row>
    <row r="7" spans="2:15" ht="15.75" x14ac:dyDescent="0.25">
      <c r="B7" s="15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9"/>
    </row>
    <row r="8" spans="2:15" ht="15.75" x14ac:dyDescent="0.25">
      <c r="B8" s="15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1"/>
    </row>
    <row r="9" spans="2:15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9"/>
    </row>
    <row r="10" spans="2:15" ht="21.75" customHeight="1" x14ac:dyDescent="0.25">
      <c r="B10" s="15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1"/>
    </row>
    <row r="11" spans="2:15" ht="21.75" customHeight="1" x14ac:dyDescent="0.25">
      <c r="B11" s="15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9"/>
    </row>
    <row r="12" spans="2:15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9"/>
    </row>
    <row r="13" spans="2:15" ht="64.5" customHeight="1" x14ac:dyDescent="0.25">
      <c r="B13" s="3" t="s">
        <v>0</v>
      </c>
      <c r="C13" s="3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1"/>
    </row>
    <row r="14" spans="2:15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v>145682600</v>
      </c>
      <c r="G14" s="7">
        <f>SUM(G15:G26)</f>
        <v>145682600</v>
      </c>
      <c r="H14" s="21">
        <f>SUM(F14-K14)</f>
        <v>18030984.00999999</v>
      </c>
      <c r="I14" s="7">
        <v>135298152</v>
      </c>
      <c r="J14" s="7">
        <v>0</v>
      </c>
      <c r="K14" s="7">
        <f>SUM(K16:K26)</f>
        <v>127651615.99000001</v>
      </c>
      <c r="L14" s="7">
        <f>SUM(L16:L27)</f>
        <v>127647477.33000001</v>
      </c>
      <c r="M14" s="7">
        <v>0</v>
      </c>
      <c r="N14" s="7">
        <f>SUM(N15:N27)</f>
        <v>4138.6599999979953</v>
      </c>
      <c r="O14" s="1"/>
    </row>
    <row r="15" spans="2:15" ht="15.75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0</v>
      </c>
      <c r="G15" s="7">
        <v>0</v>
      </c>
      <c r="H15" s="21">
        <v>0</v>
      </c>
      <c r="I15" s="7">
        <v>102146928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1"/>
    </row>
    <row r="16" spans="2:15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110270400</v>
      </c>
      <c r="G16" s="7">
        <v>110270400</v>
      </c>
      <c r="H16" s="21">
        <f>SUM(F16-K16)</f>
        <v>11006043.829999998</v>
      </c>
      <c r="I16" s="7">
        <v>0</v>
      </c>
      <c r="J16" s="7">
        <v>0</v>
      </c>
      <c r="K16" s="7">
        <v>99264356.170000002</v>
      </c>
      <c r="L16" s="7">
        <v>99263579.090000004</v>
      </c>
      <c r="M16" s="7">
        <v>0</v>
      </c>
      <c r="N16" s="7">
        <f t="shared" ref="N16:N26" si="0">SUM(K16-L16)</f>
        <v>777.07999999821186</v>
      </c>
      <c r="O16" s="1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24154450</v>
      </c>
      <c r="G17" s="7">
        <v>24154450</v>
      </c>
      <c r="H17" s="21">
        <f>SUM(F17-K17)</f>
        <v>2533679.9499999993</v>
      </c>
      <c r="I17" s="7">
        <v>22647324</v>
      </c>
      <c r="J17" s="7">
        <v>0</v>
      </c>
      <c r="K17" s="7">
        <v>21620770.050000001</v>
      </c>
      <c r="L17" s="7">
        <v>21620770.050000001</v>
      </c>
      <c r="M17" s="7">
        <v>0</v>
      </c>
      <c r="N17" s="7">
        <f t="shared" si="0"/>
        <v>0</v>
      </c>
      <c r="O17" s="1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1793550</v>
      </c>
      <c r="G18" s="7">
        <v>1793550</v>
      </c>
      <c r="H18" s="21">
        <f>SUM(F18-K18)</f>
        <v>1467864</v>
      </c>
      <c r="I18" s="7">
        <v>0</v>
      </c>
      <c r="J18" s="7">
        <v>0</v>
      </c>
      <c r="K18" s="7">
        <v>325686</v>
      </c>
      <c r="L18" s="7">
        <v>323532.03999999998</v>
      </c>
      <c r="M18" s="7">
        <v>0</v>
      </c>
      <c r="N18" s="7">
        <f t="shared" si="0"/>
        <v>2153.960000000021</v>
      </c>
      <c r="O18" s="1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4069850</v>
      </c>
      <c r="G19" s="7">
        <v>4069850</v>
      </c>
      <c r="H19" s="21">
        <f>SUM(F19-K19)</f>
        <v>1089181.4700000002</v>
      </c>
      <c r="I19" s="7">
        <v>0</v>
      </c>
      <c r="J19" s="7">
        <v>0</v>
      </c>
      <c r="K19" s="7">
        <v>2980668.53</v>
      </c>
      <c r="L19" s="7">
        <v>2980089.83</v>
      </c>
      <c r="M19" s="7">
        <v>0</v>
      </c>
      <c r="N19" s="7">
        <f t="shared" si="0"/>
        <v>578.6999999997206</v>
      </c>
      <c r="O19" s="1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1127600</v>
      </c>
      <c r="G20" s="7">
        <v>1127600</v>
      </c>
      <c r="H20" s="21">
        <f>SUM(F20-K20)</f>
        <v>106726.06999999995</v>
      </c>
      <c r="I20" s="7">
        <v>0</v>
      </c>
      <c r="J20" s="7">
        <v>0</v>
      </c>
      <c r="K20" s="7">
        <v>1020873.93</v>
      </c>
      <c r="L20" s="7">
        <v>1020873.93</v>
      </c>
      <c r="M20" s="7">
        <v>0</v>
      </c>
      <c r="N20" s="7">
        <f t="shared" si="0"/>
        <v>0</v>
      </c>
      <c r="O20" s="1"/>
    </row>
    <row r="21" spans="2:15" ht="15.75" x14ac:dyDescent="0.25">
      <c r="B21" s="5">
        <v>3109010</v>
      </c>
      <c r="C21" s="6">
        <v>2270</v>
      </c>
      <c r="D21" s="17">
        <v>0</v>
      </c>
      <c r="E21" s="17">
        <v>0</v>
      </c>
      <c r="F21" s="7">
        <v>0</v>
      </c>
      <c r="G21" s="7">
        <v>0</v>
      </c>
      <c r="H21" s="21">
        <v>0</v>
      </c>
      <c r="I21" s="7">
        <v>3687850</v>
      </c>
      <c r="J21" s="7">
        <v>0</v>
      </c>
      <c r="K21" s="7">
        <v>0</v>
      </c>
      <c r="L21" s="7">
        <v>0</v>
      </c>
      <c r="M21" s="7">
        <v>0</v>
      </c>
      <c r="N21" s="7">
        <f t="shared" si="0"/>
        <v>0</v>
      </c>
      <c r="O21" s="1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1472840</v>
      </c>
      <c r="G22" s="7">
        <v>1472840</v>
      </c>
      <c r="H22" s="21">
        <f>SUM(F22-K22)</f>
        <v>769364.11</v>
      </c>
      <c r="I22" s="7">
        <v>0</v>
      </c>
      <c r="J22" s="7">
        <v>0</v>
      </c>
      <c r="K22" s="7">
        <v>703475.89</v>
      </c>
      <c r="L22" s="7">
        <v>703475.89</v>
      </c>
      <c r="M22" s="7">
        <v>0</v>
      </c>
      <c r="N22" s="7">
        <f t="shared" si="0"/>
        <v>0</v>
      </c>
      <c r="O22" s="1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95970</v>
      </c>
      <c r="G23" s="7">
        <v>95970</v>
      </c>
      <c r="H23" s="21">
        <f>SUM(F23-K23)</f>
        <v>32736.639999999999</v>
      </c>
      <c r="I23" s="7">
        <v>0</v>
      </c>
      <c r="J23" s="7">
        <v>0</v>
      </c>
      <c r="K23" s="7">
        <v>63233.36</v>
      </c>
      <c r="L23" s="7">
        <v>63233.36</v>
      </c>
      <c r="M23" s="7">
        <v>0</v>
      </c>
      <c r="N23" s="7">
        <f t="shared" si="0"/>
        <v>0</v>
      </c>
      <c r="O23" s="1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1769140</v>
      </c>
      <c r="G24" s="7">
        <v>1769140</v>
      </c>
      <c r="H24" s="21">
        <f>SUM(F24-K24)</f>
        <v>549322.98</v>
      </c>
      <c r="I24" s="7">
        <v>0</v>
      </c>
      <c r="J24" s="7">
        <v>0</v>
      </c>
      <c r="K24" s="7">
        <v>1219817.02</v>
      </c>
      <c r="L24" s="7">
        <v>1219817.02</v>
      </c>
      <c r="M24" s="7">
        <v>0</v>
      </c>
      <c r="N24" s="7">
        <f t="shared" si="0"/>
        <v>0</v>
      </c>
      <c r="O24" s="1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383900</v>
      </c>
      <c r="G25" s="7">
        <v>383900</v>
      </c>
      <c r="H25" s="21">
        <f>SUM(F25-K25)</f>
        <v>256973.36</v>
      </c>
      <c r="I25" s="7">
        <v>0</v>
      </c>
      <c r="J25" s="7">
        <v>0</v>
      </c>
      <c r="K25" s="7">
        <v>126926.64</v>
      </c>
      <c r="L25" s="7">
        <v>126926.64</v>
      </c>
      <c r="M25" s="7">
        <v>0</v>
      </c>
      <c r="N25" s="7">
        <f t="shared" si="0"/>
        <v>0</v>
      </c>
      <c r="O25" s="1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544900</v>
      </c>
      <c r="G26" s="7">
        <v>544900</v>
      </c>
      <c r="H26" s="21">
        <f>SUM(F26-K26)</f>
        <v>219091.59999999998</v>
      </c>
      <c r="I26" s="7">
        <v>0</v>
      </c>
      <c r="J26" s="7">
        <v>0</v>
      </c>
      <c r="K26" s="7">
        <v>325808.40000000002</v>
      </c>
      <c r="L26" s="7">
        <v>325179.48</v>
      </c>
      <c r="M26" s="7">
        <v>0</v>
      </c>
      <c r="N26" s="7">
        <f t="shared" si="0"/>
        <v>628.92000000004191</v>
      </c>
      <c r="O26" s="1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7">
        <v>0</v>
      </c>
      <c r="G27" s="7">
        <v>0</v>
      </c>
      <c r="H27" s="21">
        <v>0</v>
      </c>
      <c r="I27" s="7">
        <v>6816050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1"/>
    </row>
    <row r="28" spans="2:15" x14ac:dyDescent="0.25">
      <c r="G28" s="11"/>
      <c r="H28" s="12"/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E9:N9"/>
    <mergeCell ref="C9:D9"/>
    <mergeCell ref="E10:N10"/>
    <mergeCell ref="C10:D10"/>
    <mergeCell ref="C11:D11"/>
    <mergeCell ref="E11:N11"/>
    <mergeCell ref="C7:D7"/>
    <mergeCell ref="E7:N7"/>
    <mergeCell ref="E8:N8"/>
    <mergeCell ref="C8:D8"/>
    <mergeCell ref="B2:N2"/>
    <mergeCell ref="B3:N3"/>
    <mergeCell ref="B4:O4"/>
    <mergeCell ref="C6:D6"/>
    <mergeCell ref="E6:N6"/>
  </mergeCells>
  <pageMargins left="0.70866141732283472" right="0.70866141732283472" top="0.55118110236220474" bottom="0.55118110236220474" header="0.31496062992125984" footer="0.31496062992125984"/>
  <pageSetup paperSize="9" scale="69" orientation="landscape" horizontalDpi="180" verticalDpi="180" r:id="rId1"/>
  <colBreaks count="1" manualBreakCount="1">
    <brk id="14" min="3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8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5.75" x14ac:dyDescent="0.25">
      <c r="B4" s="48" t="s">
        <v>27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8" ht="15.75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8" ht="15.75" x14ac:dyDescent="0.25">
      <c r="B6" s="23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24"/>
    </row>
    <row r="7" spans="2:18" ht="15.75" x14ac:dyDescent="0.25">
      <c r="B7" s="23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24"/>
    </row>
    <row r="8" spans="2:18" ht="28.5" customHeight="1" x14ac:dyDescent="0.25">
      <c r="B8" s="23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24"/>
    </row>
    <row r="9" spans="2:18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24"/>
    </row>
    <row r="10" spans="2:18" ht="21.75" customHeight="1" x14ac:dyDescent="0.25">
      <c r="B10" s="23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24"/>
    </row>
    <row r="11" spans="2:18" ht="21.75" customHeight="1" x14ac:dyDescent="0.25">
      <c r="B11" s="23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24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</row>
    <row r="13" spans="2:18" ht="64.5" customHeight="1" x14ac:dyDescent="0.25">
      <c r="B13" s="25" t="s">
        <v>0</v>
      </c>
      <c r="C13" s="25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24"/>
      <c r="R13" s="22"/>
    </row>
    <row r="14" spans="2:18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21">
        <f>SUM(F14-K14)</f>
        <v>104710900</v>
      </c>
      <c r="I14" s="7">
        <f>SUM(I15+I17+I21+I27)</f>
        <v>17547200</v>
      </c>
      <c r="J14" s="7">
        <v>0</v>
      </c>
      <c r="K14" s="7">
        <f>K15+K17+K18+K19+K20+K26+K22+K23+K24+K25</f>
        <v>17517600</v>
      </c>
      <c r="L14" s="7">
        <f>L15+L17+L18+L19+L20+L21+L26</f>
        <v>15371962.460000001</v>
      </c>
      <c r="M14" s="7">
        <v>0</v>
      </c>
      <c r="N14" s="7">
        <v>0</v>
      </c>
      <c r="O14" s="24"/>
    </row>
    <row r="15" spans="2:18" ht="17.25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0</v>
      </c>
      <c r="G15" s="7">
        <v>0</v>
      </c>
      <c r="H15" s="21">
        <v>0</v>
      </c>
      <c r="I15" s="7">
        <v>14300000</v>
      </c>
      <c r="J15" s="7">
        <v>0</v>
      </c>
      <c r="K15" s="7">
        <v>14300000</v>
      </c>
      <c r="L15" s="7">
        <v>12572562.08</v>
      </c>
      <c r="M15" s="7">
        <v>0</v>
      </c>
      <c r="N15" s="7">
        <v>0</v>
      </c>
      <c r="O15" s="24"/>
    </row>
    <row r="16" spans="2:18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 t="shared" ref="H16:H26" si="0">SUM(F16-K16)</f>
        <v>77600300</v>
      </c>
      <c r="I16" s="7">
        <v>0</v>
      </c>
      <c r="J16" s="7">
        <v>0</v>
      </c>
      <c r="K16" s="7">
        <v>14300000</v>
      </c>
      <c r="L16" s="7">
        <v>12572562.08</v>
      </c>
      <c r="M16" s="7">
        <v>0</v>
      </c>
      <c r="N16" s="7">
        <v>0</v>
      </c>
      <c r="O16" s="24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si="0"/>
        <v>17072100</v>
      </c>
      <c r="I17" s="7">
        <v>3146000</v>
      </c>
      <c r="J17" s="7">
        <v>0</v>
      </c>
      <c r="K17" s="7">
        <v>3146000</v>
      </c>
      <c r="L17" s="7">
        <v>2794400.38</v>
      </c>
      <c r="M17" s="7">
        <v>0</v>
      </c>
      <c r="N17" s="7">
        <v>0</v>
      </c>
      <c r="O17" s="24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1650000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24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3020900</v>
      </c>
      <c r="I19" s="21">
        <v>0</v>
      </c>
      <c r="J19" s="7">
        <v>0</v>
      </c>
      <c r="K19" s="7">
        <v>9600</v>
      </c>
      <c r="L19" s="7">
        <v>0</v>
      </c>
      <c r="M19" s="7">
        <v>0</v>
      </c>
      <c r="N19" s="7">
        <v>0</v>
      </c>
      <c r="O19" s="24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990000</v>
      </c>
      <c r="I20" s="21">
        <v>0</v>
      </c>
      <c r="J20" s="7">
        <v>0</v>
      </c>
      <c r="K20" s="7">
        <v>10000</v>
      </c>
      <c r="L20" s="7">
        <v>0</v>
      </c>
      <c r="M20" s="7">
        <v>0</v>
      </c>
      <c r="N20" s="7">
        <v>0</v>
      </c>
      <c r="O20" s="24"/>
    </row>
    <row r="21" spans="2:15" ht="15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v>0</v>
      </c>
      <c r="G21" s="21">
        <v>0</v>
      </c>
      <c r="H21" s="21">
        <v>0</v>
      </c>
      <c r="I21" s="7">
        <v>47000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24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1680000</v>
      </c>
      <c r="I22" s="21">
        <v>0</v>
      </c>
      <c r="J22" s="7">
        <v>0</v>
      </c>
      <c r="K22" s="7">
        <v>20000</v>
      </c>
      <c r="L22" s="7">
        <v>0</v>
      </c>
      <c r="M22" s="7">
        <v>0</v>
      </c>
      <c r="N22" s="7">
        <v>0</v>
      </c>
      <c r="O22" s="24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123000</v>
      </c>
      <c r="I23" s="21">
        <v>0</v>
      </c>
      <c r="J23" s="7">
        <v>0</v>
      </c>
      <c r="K23" s="7">
        <v>2000</v>
      </c>
      <c r="L23" s="7">
        <v>0</v>
      </c>
      <c r="M23" s="7">
        <v>0</v>
      </c>
      <c r="N23" s="7">
        <v>0</v>
      </c>
      <c r="O23" s="24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2185600</v>
      </c>
      <c r="I24" s="21">
        <v>0</v>
      </c>
      <c r="J24" s="7">
        <v>0</v>
      </c>
      <c r="K24" s="7">
        <v>20000</v>
      </c>
      <c r="L24" s="7">
        <v>0</v>
      </c>
      <c r="M24" s="7">
        <v>0</v>
      </c>
      <c r="N24" s="7">
        <v>0</v>
      </c>
      <c r="O24" s="24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194000</v>
      </c>
      <c r="I25" s="21">
        <v>0</v>
      </c>
      <c r="J25" s="7">
        <v>0</v>
      </c>
      <c r="K25" s="7">
        <v>5000</v>
      </c>
      <c r="L25" s="7">
        <v>0</v>
      </c>
      <c r="M25" s="7">
        <v>0</v>
      </c>
      <c r="N25" s="7">
        <v>0</v>
      </c>
      <c r="O25" s="24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195000</v>
      </c>
      <c r="I26" s="21">
        <v>0</v>
      </c>
      <c r="J26" s="7">
        <v>0</v>
      </c>
      <c r="K26" s="7">
        <v>5000</v>
      </c>
      <c r="L26" s="7">
        <v>5000</v>
      </c>
      <c r="M26" s="7">
        <v>0</v>
      </c>
      <c r="N26" s="7">
        <v>0</v>
      </c>
      <c r="O26" s="24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0</v>
      </c>
      <c r="G27" s="21">
        <v>0</v>
      </c>
      <c r="H27" s="21">
        <v>0</v>
      </c>
      <c r="I27" s="7">
        <v>54200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24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7:D7"/>
    <mergeCell ref="E7:N7"/>
    <mergeCell ref="B2:N2"/>
    <mergeCell ref="B3:N3"/>
    <mergeCell ref="B4:O4"/>
    <mergeCell ref="C6:D6"/>
    <mergeCell ref="E6:N6"/>
    <mergeCell ref="C11:D11"/>
    <mergeCell ref="E11:N11"/>
    <mergeCell ref="C8:D8"/>
    <mergeCell ref="E8:N8"/>
    <mergeCell ref="C9:D9"/>
    <mergeCell ref="E9:N9"/>
    <mergeCell ref="C10:D10"/>
    <mergeCell ref="E10:N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8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5.75" x14ac:dyDescent="0.25">
      <c r="B4" s="48" t="s">
        <v>29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8" ht="15.75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8" ht="15.75" x14ac:dyDescent="0.25">
      <c r="B6" s="26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28"/>
    </row>
    <row r="7" spans="2:18" ht="15.75" x14ac:dyDescent="0.25">
      <c r="B7" s="26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28"/>
    </row>
    <row r="8" spans="2:18" ht="28.5" customHeight="1" x14ac:dyDescent="0.25">
      <c r="B8" s="26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28"/>
    </row>
    <row r="9" spans="2:18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28"/>
    </row>
    <row r="10" spans="2:18" ht="21.75" customHeight="1" x14ac:dyDescent="0.25">
      <c r="B10" s="26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28"/>
    </row>
    <row r="11" spans="2:18" ht="21.75" customHeight="1" x14ac:dyDescent="0.25">
      <c r="B11" s="26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28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8"/>
    </row>
    <row r="13" spans="2:18" ht="64.5" customHeight="1" x14ac:dyDescent="0.25">
      <c r="B13" s="27" t="s">
        <v>0</v>
      </c>
      <c r="C13" s="27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28"/>
      <c r="R13" s="22"/>
    </row>
    <row r="14" spans="2:18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21">
        <f>SUM(F14-K14)</f>
        <v>99076314.739999995</v>
      </c>
      <c r="I14" s="7">
        <f>SUM(I15+I17+I21+I27)</f>
        <v>27133320</v>
      </c>
      <c r="J14" s="7">
        <v>0</v>
      </c>
      <c r="K14" s="7">
        <f>K15+K17+K18+K19+K20+K26+K22+K23+K24+K25</f>
        <v>23152185.260000005</v>
      </c>
      <c r="L14" s="7">
        <f>L15+L17+L18+L19+L20+L26+L22+L23+L24</f>
        <v>23152043.380000006</v>
      </c>
      <c r="M14" s="7">
        <v>0</v>
      </c>
      <c r="N14" s="7">
        <f>SUM(N16+N17+N18+N19+N20+N22+N23+N24+N25+N26)</f>
        <v>141.88000000000102</v>
      </c>
      <c r="O14" s="28"/>
    </row>
    <row r="15" spans="2:18" ht="17.25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91900300</v>
      </c>
      <c r="G15" s="7">
        <v>91900300</v>
      </c>
      <c r="H15" s="21">
        <v>73111115.719999999</v>
      </c>
      <c r="I15" s="7">
        <v>21600000</v>
      </c>
      <c r="J15" s="7">
        <v>0</v>
      </c>
      <c r="K15" s="7">
        <v>18789184.280000001</v>
      </c>
      <c r="L15" s="7">
        <v>18789184.280000001</v>
      </c>
      <c r="M15" s="7">
        <v>0</v>
      </c>
      <c r="N15" s="7">
        <v>0</v>
      </c>
      <c r="O15" s="28"/>
    </row>
    <row r="16" spans="2:18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>SUM(F16-K16)</f>
        <v>73111115.719999999</v>
      </c>
      <c r="I16" s="7">
        <v>21600000</v>
      </c>
      <c r="J16" s="7">
        <v>0</v>
      </c>
      <c r="K16" s="7">
        <v>18789184.280000001</v>
      </c>
      <c r="L16" s="7">
        <v>18789184.280000001</v>
      </c>
      <c r="M16" s="7">
        <v>0</v>
      </c>
      <c r="N16" s="7">
        <v>0</v>
      </c>
      <c r="O16" s="28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ref="H17:H26" si="0">SUM(F17-K17)</f>
        <v>16071473.07</v>
      </c>
      <c r="I17" s="7">
        <v>4752000</v>
      </c>
      <c r="J17" s="7">
        <v>0</v>
      </c>
      <c r="K17" s="7">
        <v>4146626.93</v>
      </c>
      <c r="L17" s="7">
        <v>4146626.93</v>
      </c>
      <c r="M17" s="7">
        <v>0</v>
      </c>
      <c r="N17" s="7">
        <v>0</v>
      </c>
      <c r="O17" s="28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1629000</v>
      </c>
      <c r="I18" s="7">
        <v>55000</v>
      </c>
      <c r="J18" s="7">
        <v>0</v>
      </c>
      <c r="K18" s="7">
        <v>21000</v>
      </c>
      <c r="L18" s="7">
        <v>20858.12</v>
      </c>
      <c r="M18" s="7">
        <v>0</v>
      </c>
      <c r="N18" s="7">
        <f>SUM(K18-L18)</f>
        <v>141.88000000000102</v>
      </c>
      <c r="O18" s="28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2988853.48</v>
      </c>
      <c r="I19" s="21">
        <v>145880</v>
      </c>
      <c r="J19" s="7">
        <v>0</v>
      </c>
      <c r="K19" s="7">
        <v>41646.519999999997</v>
      </c>
      <c r="L19" s="7">
        <v>41646.519999999997</v>
      </c>
      <c r="M19" s="7">
        <v>0</v>
      </c>
      <c r="N19" s="7">
        <v>0</v>
      </c>
      <c r="O19" s="28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1000000</v>
      </c>
      <c r="I20" s="21">
        <v>108920</v>
      </c>
      <c r="J20" s="7">
        <v>0</v>
      </c>
      <c r="K20" s="21">
        <v>0</v>
      </c>
      <c r="L20" s="7">
        <v>0</v>
      </c>
      <c r="M20" s="7">
        <v>0</v>
      </c>
      <c r="N20" s="7">
        <v>0</v>
      </c>
      <c r="O20" s="28"/>
    </row>
    <row r="21" spans="2:15" ht="15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f>SUM(F22:F25)</f>
        <v>4229600</v>
      </c>
      <c r="G21" s="21">
        <f>SUM(G22:G25)</f>
        <v>4229600</v>
      </c>
      <c r="H21" s="21">
        <f>SUM(H22:H25)</f>
        <v>4132717.1799999997</v>
      </c>
      <c r="I21" s="7">
        <v>387000</v>
      </c>
      <c r="J21" s="7">
        <v>0</v>
      </c>
      <c r="K21" s="7">
        <f>SUM(K22:K25)</f>
        <v>96882.82</v>
      </c>
      <c r="L21" s="7">
        <f>SUM(L22:L25)</f>
        <v>96882.82</v>
      </c>
      <c r="M21" s="7">
        <v>0</v>
      </c>
      <c r="N21" s="7">
        <v>0</v>
      </c>
      <c r="O21" s="28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1627537.74</v>
      </c>
      <c r="I22" s="21">
        <v>170000</v>
      </c>
      <c r="J22" s="7">
        <v>0</v>
      </c>
      <c r="K22" s="7">
        <v>72462.259999999995</v>
      </c>
      <c r="L22" s="7">
        <v>72462.259999999995</v>
      </c>
      <c r="M22" s="7">
        <v>0</v>
      </c>
      <c r="N22" s="7">
        <v>0</v>
      </c>
      <c r="O22" s="28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123883.79</v>
      </c>
      <c r="I23" s="21">
        <v>12000</v>
      </c>
      <c r="J23" s="7">
        <v>0</v>
      </c>
      <c r="K23" s="7">
        <v>1116.21</v>
      </c>
      <c r="L23" s="7">
        <v>1116.21</v>
      </c>
      <c r="M23" s="7">
        <v>0</v>
      </c>
      <c r="N23" s="7">
        <v>0</v>
      </c>
      <c r="O23" s="28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2182295.65</v>
      </c>
      <c r="I24" s="21">
        <v>170000</v>
      </c>
      <c r="J24" s="7">
        <v>0</v>
      </c>
      <c r="K24" s="7">
        <v>23304.35</v>
      </c>
      <c r="L24" s="7">
        <v>23304.35</v>
      </c>
      <c r="M24" s="7">
        <v>0</v>
      </c>
      <c r="N24" s="7">
        <v>0</v>
      </c>
      <c r="O24" s="28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199000</v>
      </c>
      <c r="I25" s="21">
        <v>35000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28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143155.29</v>
      </c>
      <c r="I26" s="21">
        <v>84600</v>
      </c>
      <c r="J26" s="7">
        <v>0</v>
      </c>
      <c r="K26" s="7">
        <v>56844.71</v>
      </c>
      <c r="L26" s="7">
        <v>56844.71</v>
      </c>
      <c r="M26" s="7">
        <v>0</v>
      </c>
      <c r="N26" s="7">
        <v>0</v>
      </c>
      <c r="O26" s="28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5880500</v>
      </c>
      <c r="G27" s="21">
        <v>5880500</v>
      </c>
      <c r="H27" s="21">
        <f>SUM(F27-K27)</f>
        <v>5761008.7699999996</v>
      </c>
      <c r="I27" s="7">
        <v>394320</v>
      </c>
      <c r="J27" s="7">
        <v>0</v>
      </c>
      <c r="K27" s="7">
        <f>SUM(K18+K19+K26)</f>
        <v>119491.23</v>
      </c>
      <c r="L27" s="7">
        <f>SUM(L18+L19+L26)</f>
        <v>119349.35</v>
      </c>
      <c r="M27" s="7">
        <v>0</v>
      </c>
      <c r="N27" s="7">
        <v>0</v>
      </c>
      <c r="O27" s="28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C7:D7"/>
    <mergeCell ref="E7:N7"/>
    <mergeCell ref="B2:N2"/>
    <mergeCell ref="B3:N3"/>
    <mergeCell ref="B4:O4"/>
    <mergeCell ref="C6:D6"/>
    <mergeCell ref="E6:N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view="pageBreakPreview" topLeftCell="A10" zoomScaleNormal="100" zoomScaleSheetLayoutView="100" workbookViewId="0">
      <selection activeCell="A10" sqref="A1:XFD1048576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8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5.75" x14ac:dyDescent="0.25">
      <c r="B4" s="48" t="s">
        <v>30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8" ht="15.75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8" ht="15.75" x14ac:dyDescent="0.25">
      <c r="B6" s="29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31"/>
    </row>
    <row r="7" spans="2:18" ht="15.75" x14ac:dyDescent="0.25">
      <c r="B7" s="29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31"/>
    </row>
    <row r="8" spans="2:18" ht="28.5" customHeight="1" x14ac:dyDescent="0.25">
      <c r="B8" s="29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31"/>
    </row>
    <row r="9" spans="2:18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31"/>
    </row>
    <row r="10" spans="2:18" ht="21.75" customHeight="1" x14ac:dyDescent="0.25">
      <c r="B10" s="29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31"/>
    </row>
    <row r="11" spans="2:18" ht="21.75" customHeight="1" x14ac:dyDescent="0.25">
      <c r="B11" s="29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31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1"/>
    </row>
    <row r="13" spans="2:18" ht="64.5" customHeight="1" x14ac:dyDescent="0.25">
      <c r="B13" s="30" t="s">
        <v>0</v>
      </c>
      <c r="C13" s="30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31"/>
      <c r="R13" s="22"/>
    </row>
    <row r="14" spans="2:18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21">
        <f>SUM(F14-K14)</f>
        <v>88580498.5</v>
      </c>
      <c r="I14" s="7">
        <f>SUM(I15+I17+I21+I27)</f>
        <v>36070500</v>
      </c>
      <c r="J14" s="7">
        <v>0</v>
      </c>
      <c r="K14" s="7">
        <f>K15+K17+K18+K19+K20+K26+K22+K23+K24+K25</f>
        <v>33648001.5</v>
      </c>
      <c r="L14" s="7">
        <f>L15+L17+L18+L19+L20+L26+L22+L23+L24+L25</f>
        <v>33647421.460000001</v>
      </c>
      <c r="M14" s="7">
        <v>0</v>
      </c>
      <c r="N14" s="7">
        <f>SUM(N16+N17+N18+N19+N20+N22+N23+N24+N25+N26)</f>
        <v>580.04000000000087</v>
      </c>
      <c r="O14" s="31"/>
    </row>
    <row r="15" spans="2:18" ht="17.25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91900300</v>
      </c>
      <c r="G15" s="7">
        <v>91900300</v>
      </c>
      <c r="H15" s="21">
        <v>73111115.719999999</v>
      </c>
      <c r="I15" s="7">
        <v>28750000</v>
      </c>
      <c r="J15" s="7">
        <v>0</v>
      </c>
      <c r="K15" s="7">
        <v>26838474.550000001</v>
      </c>
      <c r="L15" s="7">
        <v>26838474.550000001</v>
      </c>
      <c r="M15" s="7">
        <v>0</v>
      </c>
      <c r="N15" s="7">
        <v>0</v>
      </c>
      <c r="O15" s="31"/>
    </row>
    <row r="16" spans="2:18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>SUM(F16-K16)</f>
        <v>65061825.450000003</v>
      </c>
      <c r="I16" s="7">
        <v>28750000</v>
      </c>
      <c r="J16" s="7">
        <v>0</v>
      </c>
      <c r="K16" s="7">
        <v>26838474.550000001</v>
      </c>
      <c r="L16" s="7">
        <v>26838474.550000001</v>
      </c>
      <c r="M16" s="7">
        <v>0</v>
      </c>
      <c r="N16" s="7">
        <v>0</v>
      </c>
      <c r="O16" s="31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ref="H17:H26" si="0">SUM(F17-K17)</f>
        <v>14318024.02</v>
      </c>
      <c r="I17" s="7">
        <v>6325000</v>
      </c>
      <c r="J17" s="7">
        <v>0</v>
      </c>
      <c r="K17" s="7">
        <v>5900075.9800000004</v>
      </c>
      <c r="L17" s="7">
        <v>5900075.9800000004</v>
      </c>
      <c r="M17" s="7">
        <v>0</v>
      </c>
      <c r="N17" s="7">
        <v>0</v>
      </c>
      <c r="O17" s="31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1629000</v>
      </c>
      <c r="I18" s="7">
        <v>67100</v>
      </c>
      <c r="J18" s="7">
        <v>0</v>
      </c>
      <c r="K18" s="7">
        <v>21000</v>
      </c>
      <c r="L18" s="7">
        <v>20419.96</v>
      </c>
      <c r="M18" s="7">
        <v>0</v>
      </c>
      <c r="N18" s="7">
        <f>SUM(K18-L18)</f>
        <v>580.04000000000087</v>
      </c>
      <c r="O18" s="31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2844988.46</v>
      </c>
      <c r="I19" s="21">
        <v>185880</v>
      </c>
      <c r="J19" s="7">
        <v>0</v>
      </c>
      <c r="K19" s="7">
        <v>185511.54</v>
      </c>
      <c r="L19" s="7">
        <v>185511.54</v>
      </c>
      <c r="M19" s="7">
        <v>0</v>
      </c>
      <c r="N19" s="7">
        <v>0</v>
      </c>
      <c r="O19" s="31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851380.42999999993</v>
      </c>
      <c r="I20" s="21">
        <v>148920</v>
      </c>
      <c r="J20" s="7">
        <v>0</v>
      </c>
      <c r="K20" s="21">
        <v>148619.57</v>
      </c>
      <c r="L20" s="7">
        <v>148619.57</v>
      </c>
      <c r="M20" s="7">
        <v>0</v>
      </c>
      <c r="N20" s="7">
        <v>0</v>
      </c>
      <c r="O20" s="31"/>
    </row>
    <row r="21" spans="2:15" ht="15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f>SUM(F22:F25)</f>
        <v>4229600</v>
      </c>
      <c r="G21" s="21">
        <f>SUM(G22:G25)</f>
        <v>4229600</v>
      </c>
      <c r="H21" s="21">
        <f>SUM(H22:H25)</f>
        <v>3764880.1399999997</v>
      </c>
      <c r="I21" s="7">
        <f>SUM(I22:I25)</f>
        <v>504000</v>
      </c>
      <c r="J21" s="7">
        <v>0</v>
      </c>
      <c r="K21" s="7">
        <f>SUM(K22:K25)</f>
        <v>464719.86000000004</v>
      </c>
      <c r="L21" s="7">
        <f>SUM(L22:L25)</f>
        <v>464719.86000000004</v>
      </c>
      <c r="M21" s="7">
        <v>0</v>
      </c>
      <c r="N21" s="7">
        <v>0</v>
      </c>
      <c r="O21" s="31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1483406.74</v>
      </c>
      <c r="I22" s="21">
        <v>220000</v>
      </c>
      <c r="J22" s="7">
        <v>0</v>
      </c>
      <c r="K22" s="7">
        <v>216593.26</v>
      </c>
      <c r="L22" s="7">
        <v>216593.26</v>
      </c>
      <c r="M22" s="7">
        <v>0</v>
      </c>
      <c r="N22" s="7">
        <v>0</v>
      </c>
      <c r="O22" s="31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117302.79</v>
      </c>
      <c r="I23" s="21">
        <v>15000</v>
      </c>
      <c r="J23" s="7">
        <v>0</v>
      </c>
      <c r="K23" s="7">
        <v>7697.21</v>
      </c>
      <c r="L23" s="7">
        <v>7697.21</v>
      </c>
      <c r="M23" s="7">
        <v>0</v>
      </c>
      <c r="N23" s="7">
        <v>0</v>
      </c>
      <c r="O23" s="31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1992774.94</v>
      </c>
      <c r="I24" s="21">
        <v>220000</v>
      </c>
      <c r="J24" s="7">
        <v>0</v>
      </c>
      <c r="K24" s="7">
        <v>212825.06</v>
      </c>
      <c r="L24" s="7">
        <v>212825.06</v>
      </c>
      <c r="M24" s="7">
        <v>0</v>
      </c>
      <c r="N24" s="7">
        <v>0</v>
      </c>
      <c r="O24" s="31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171395.66999999998</v>
      </c>
      <c r="I25" s="21">
        <v>49000</v>
      </c>
      <c r="J25" s="7">
        <v>0</v>
      </c>
      <c r="K25" s="7">
        <v>27604.33</v>
      </c>
      <c r="L25" s="7">
        <v>27604.33</v>
      </c>
      <c r="M25" s="7">
        <v>0</v>
      </c>
      <c r="N25" s="7">
        <v>0</v>
      </c>
      <c r="O25" s="31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110400</v>
      </c>
      <c r="I26" s="21">
        <v>89600</v>
      </c>
      <c r="J26" s="7">
        <v>0</v>
      </c>
      <c r="K26" s="7">
        <v>89600</v>
      </c>
      <c r="L26" s="7">
        <v>89600</v>
      </c>
      <c r="M26" s="7">
        <v>0</v>
      </c>
      <c r="N26" s="7">
        <v>0</v>
      </c>
      <c r="O26" s="31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5880500</v>
      </c>
      <c r="G27" s="21">
        <v>5880500</v>
      </c>
      <c r="H27" s="21">
        <f>SUM(F27-K27)</f>
        <v>5435768.8899999997</v>
      </c>
      <c r="I27" s="7">
        <f>SUM(I18+I19+I20+I26)</f>
        <v>491500</v>
      </c>
      <c r="J27" s="7">
        <v>0</v>
      </c>
      <c r="K27" s="7">
        <f>SUM(K18+K19+K20+K26)</f>
        <v>444731.11</v>
      </c>
      <c r="L27" s="7">
        <f>SUM(L18+L19+L20+L26)</f>
        <v>444151.07</v>
      </c>
      <c r="M27" s="7">
        <v>0</v>
      </c>
      <c r="N27" s="7">
        <v>0</v>
      </c>
      <c r="O27" s="31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C7:D7"/>
    <mergeCell ref="E7:N7"/>
    <mergeCell ref="B2:N2"/>
    <mergeCell ref="B3:N3"/>
    <mergeCell ref="B4:O4"/>
    <mergeCell ref="C6:D6"/>
    <mergeCell ref="E6:N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3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8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5.75" x14ac:dyDescent="0.25">
      <c r="B4" s="48" t="s">
        <v>31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8" ht="15.75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8" ht="15.75" x14ac:dyDescent="0.25">
      <c r="B6" s="32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34"/>
    </row>
    <row r="7" spans="2:18" ht="15.75" x14ac:dyDescent="0.25">
      <c r="B7" s="32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34"/>
    </row>
    <row r="8" spans="2:18" ht="28.5" customHeight="1" x14ac:dyDescent="0.25">
      <c r="B8" s="32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34"/>
    </row>
    <row r="9" spans="2:18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34"/>
    </row>
    <row r="10" spans="2:18" ht="21.75" customHeight="1" x14ac:dyDescent="0.25">
      <c r="B10" s="32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34"/>
    </row>
    <row r="11" spans="2:18" ht="21.75" customHeight="1" x14ac:dyDescent="0.25">
      <c r="B11" s="32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34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4"/>
    </row>
    <row r="13" spans="2:18" ht="64.5" customHeight="1" x14ac:dyDescent="0.25">
      <c r="B13" s="33" t="s">
        <v>0</v>
      </c>
      <c r="C13" s="33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34"/>
      <c r="R13" s="22"/>
    </row>
    <row r="14" spans="2:18" ht="23.1" customHeight="1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21">
        <f>SUM(F14-K14)</f>
        <v>78246453.299999997</v>
      </c>
      <c r="I14" s="7">
        <f>SUM(I15+I17+I21+I27)</f>
        <v>45125200</v>
      </c>
      <c r="J14" s="7">
        <v>0</v>
      </c>
      <c r="K14" s="7">
        <f>K15+K17+K18+K19+K20+K26+K22+K23+K24+K25</f>
        <v>43982046.700000003</v>
      </c>
      <c r="L14" s="7">
        <f>L15+L17+L18+L19+L20+L26+L22+L23+L24+L25</f>
        <v>43981383.200000003</v>
      </c>
      <c r="M14" s="7">
        <v>0</v>
      </c>
      <c r="N14" s="7">
        <f>SUM(N16+N17+N18+N19+N20+N22+N23+N24+N25+N26)</f>
        <v>663.5</v>
      </c>
      <c r="O14" s="34"/>
    </row>
    <row r="15" spans="2:18" ht="23.1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91900300</v>
      </c>
      <c r="G15" s="7">
        <v>91900300</v>
      </c>
      <c r="H15" s="21">
        <v>73111115.719999999</v>
      </c>
      <c r="I15" s="7">
        <v>35950000</v>
      </c>
      <c r="J15" s="7">
        <v>0</v>
      </c>
      <c r="K15" s="7">
        <v>35138931.729999997</v>
      </c>
      <c r="L15" s="7">
        <v>35138931.729999997</v>
      </c>
      <c r="M15" s="7">
        <v>0</v>
      </c>
      <c r="N15" s="7">
        <v>0</v>
      </c>
      <c r="O15" s="34"/>
    </row>
    <row r="16" spans="2:18" ht="23.1" customHeight="1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>SUM(F16-K16)</f>
        <v>56761368.270000003</v>
      </c>
      <c r="I16" s="7">
        <v>30334000</v>
      </c>
      <c r="J16" s="7">
        <v>0</v>
      </c>
      <c r="K16" s="7">
        <v>35138931.729999997</v>
      </c>
      <c r="L16" s="7">
        <v>35138931.729999997</v>
      </c>
      <c r="M16" s="7">
        <v>0</v>
      </c>
      <c r="N16" s="7">
        <v>0</v>
      </c>
      <c r="O16" s="34"/>
    </row>
    <row r="17" spans="2:15" ht="23.1" customHeight="1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ref="H17:H26" si="0">SUM(F17-K17)</f>
        <v>12565330.65</v>
      </c>
      <c r="I17" s="7">
        <v>7909000</v>
      </c>
      <c r="J17" s="7">
        <v>0</v>
      </c>
      <c r="K17" s="7">
        <v>7652769.3499999996</v>
      </c>
      <c r="L17" s="7">
        <v>7652769.3499999996</v>
      </c>
      <c r="M17" s="7">
        <v>0</v>
      </c>
      <c r="N17" s="7">
        <v>0</v>
      </c>
      <c r="O17" s="34"/>
    </row>
    <row r="18" spans="2:15" ht="23.1" customHeight="1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1617060</v>
      </c>
      <c r="I18" s="7">
        <v>87100</v>
      </c>
      <c r="J18" s="7">
        <v>0</v>
      </c>
      <c r="K18" s="7">
        <v>32940</v>
      </c>
      <c r="L18" s="7">
        <v>32276.5</v>
      </c>
      <c r="M18" s="7">
        <v>0</v>
      </c>
      <c r="N18" s="7">
        <f>SUM(K18-L18)</f>
        <v>663.5</v>
      </c>
      <c r="O18" s="34"/>
    </row>
    <row r="19" spans="2:15" ht="23.1" customHeight="1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2764963.37</v>
      </c>
      <c r="I19" s="21">
        <v>265580</v>
      </c>
      <c r="J19" s="7">
        <v>0</v>
      </c>
      <c r="K19" s="7">
        <v>265536.63</v>
      </c>
      <c r="L19" s="7">
        <v>265536.63</v>
      </c>
      <c r="M19" s="7">
        <v>0</v>
      </c>
      <c r="N19" s="7">
        <v>0</v>
      </c>
      <c r="O19" s="34"/>
    </row>
    <row r="20" spans="2:15" ht="23.1" customHeight="1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811333.03</v>
      </c>
      <c r="I20" s="21">
        <v>188920</v>
      </c>
      <c r="J20" s="7">
        <v>0</v>
      </c>
      <c r="K20" s="21">
        <v>188666.97</v>
      </c>
      <c r="L20" s="7">
        <v>188666.97</v>
      </c>
      <c r="M20" s="7">
        <v>0</v>
      </c>
      <c r="N20" s="7">
        <v>0</v>
      </c>
      <c r="O20" s="34"/>
    </row>
    <row r="21" spans="2:15" ht="23.1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f>SUM(F22:F25)</f>
        <v>4229600</v>
      </c>
      <c r="G21" s="21">
        <f>SUM(G22:G25)</f>
        <v>4229600</v>
      </c>
      <c r="H21" s="21">
        <f>SUM(H22:H25)</f>
        <v>3640997.9800000004</v>
      </c>
      <c r="I21" s="7">
        <f>SUM(I22:I25)</f>
        <v>610000</v>
      </c>
      <c r="J21" s="7">
        <v>0</v>
      </c>
      <c r="K21" s="7">
        <f>SUM(K22:K25)</f>
        <v>588602.02</v>
      </c>
      <c r="L21" s="7">
        <f>SUM(L22:L25)</f>
        <v>588602.02</v>
      </c>
      <c r="M21" s="7">
        <v>0</v>
      </c>
      <c r="N21" s="7">
        <v>0</v>
      </c>
      <c r="O21" s="34"/>
    </row>
    <row r="22" spans="2:15" ht="23.1" customHeight="1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1437067.37</v>
      </c>
      <c r="I22" s="21">
        <v>270000</v>
      </c>
      <c r="J22" s="7">
        <v>0</v>
      </c>
      <c r="K22" s="7">
        <v>262932.63</v>
      </c>
      <c r="L22" s="7">
        <v>262932.63</v>
      </c>
      <c r="M22" s="7">
        <v>0</v>
      </c>
      <c r="N22" s="7">
        <v>0</v>
      </c>
      <c r="O22" s="34"/>
    </row>
    <row r="23" spans="2:15" ht="23.1" customHeight="1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114478.28</v>
      </c>
      <c r="I23" s="21">
        <v>21000</v>
      </c>
      <c r="J23" s="7">
        <v>0</v>
      </c>
      <c r="K23" s="7">
        <v>10521.72</v>
      </c>
      <c r="L23" s="7">
        <v>10521.72</v>
      </c>
      <c r="M23" s="7">
        <v>0</v>
      </c>
      <c r="N23" s="7">
        <v>0</v>
      </c>
      <c r="O23" s="34"/>
    </row>
    <row r="24" spans="2:15" ht="23.1" customHeight="1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1939070</v>
      </c>
      <c r="I24" s="21">
        <v>270000</v>
      </c>
      <c r="J24" s="7">
        <v>0</v>
      </c>
      <c r="K24" s="7">
        <v>266530</v>
      </c>
      <c r="L24" s="7">
        <v>266530</v>
      </c>
      <c r="M24" s="7">
        <v>0</v>
      </c>
      <c r="N24" s="7">
        <v>0</v>
      </c>
      <c r="O24" s="34"/>
    </row>
    <row r="25" spans="2:15" ht="23.1" customHeight="1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150382.33000000002</v>
      </c>
      <c r="I25" s="21">
        <v>49000</v>
      </c>
      <c r="J25" s="7">
        <v>0</v>
      </c>
      <c r="K25" s="7">
        <v>48617.67</v>
      </c>
      <c r="L25" s="7">
        <v>48617.67</v>
      </c>
      <c r="M25" s="7">
        <v>0</v>
      </c>
      <c r="N25" s="7">
        <v>0</v>
      </c>
      <c r="O25" s="34"/>
    </row>
    <row r="26" spans="2:15" ht="23.1" customHeight="1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85400</v>
      </c>
      <c r="I26" s="21">
        <v>114600</v>
      </c>
      <c r="J26" s="7">
        <v>0</v>
      </c>
      <c r="K26" s="7">
        <v>114600</v>
      </c>
      <c r="L26" s="7">
        <v>114600</v>
      </c>
      <c r="M26" s="7">
        <v>0</v>
      </c>
      <c r="N26" s="7">
        <v>0</v>
      </c>
      <c r="O26" s="34"/>
    </row>
    <row r="27" spans="2:15" ht="23.1" customHeight="1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5880500</v>
      </c>
      <c r="G27" s="21">
        <v>5880500</v>
      </c>
      <c r="H27" s="21">
        <f>SUM(F27-K27)</f>
        <v>5278756.4000000004</v>
      </c>
      <c r="I27" s="7">
        <f>SUM(I18+I19+I20+I26)</f>
        <v>656200</v>
      </c>
      <c r="J27" s="7">
        <v>0</v>
      </c>
      <c r="K27" s="7">
        <f>SUM(K18+K19+K20+K26)</f>
        <v>601743.6</v>
      </c>
      <c r="L27" s="7">
        <f>SUM(L18+L19+L20+L26)</f>
        <v>601080.1</v>
      </c>
      <c r="M27" s="7">
        <v>0</v>
      </c>
      <c r="N27" s="7">
        <v>0</v>
      </c>
      <c r="O27" s="34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C7:D7"/>
    <mergeCell ref="E7:N7"/>
    <mergeCell ref="B2:N2"/>
    <mergeCell ref="B3:N3"/>
    <mergeCell ref="B4:O4"/>
    <mergeCell ref="C6:D6"/>
    <mergeCell ref="E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view="pageBreakPreview" topLeftCell="A10" zoomScaleNormal="100" zoomScaleSheetLayoutView="100" workbookViewId="0">
      <selection activeCell="A10" sqref="A1:XFD1048576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8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5.75" x14ac:dyDescent="0.25">
      <c r="B4" s="48" t="s">
        <v>32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8" ht="15.75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8" ht="15.75" x14ac:dyDescent="0.25">
      <c r="B6" s="35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36"/>
    </row>
    <row r="7" spans="2:18" ht="15.75" x14ac:dyDescent="0.25">
      <c r="B7" s="35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36"/>
    </row>
    <row r="8" spans="2:18" ht="28.5" customHeight="1" x14ac:dyDescent="0.25">
      <c r="B8" s="35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36"/>
    </row>
    <row r="9" spans="2:18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36"/>
    </row>
    <row r="10" spans="2:18" ht="21.75" customHeight="1" x14ac:dyDescent="0.25">
      <c r="B10" s="35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36"/>
    </row>
    <row r="11" spans="2:18" ht="21.75" customHeight="1" x14ac:dyDescent="0.25">
      <c r="B11" s="35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36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6"/>
    </row>
    <row r="13" spans="2:18" ht="64.5" customHeight="1" x14ac:dyDescent="0.25">
      <c r="B13" s="37" t="s">
        <v>0</v>
      </c>
      <c r="C13" s="37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36"/>
      <c r="R13" s="22"/>
    </row>
    <row r="14" spans="2:18" ht="23.1" customHeight="1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41">
        <f t="shared" ref="H14:H20" si="0">SUM(F14-K14)</f>
        <v>67883226.520000011</v>
      </c>
      <c r="I14" s="41">
        <f>SUM(I15+I17+I21+I27)</f>
        <v>56923200</v>
      </c>
      <c r="J14" s="7">
        <v>0</v>
      </c>
      <c r="K14" s="7">
        <f>K15+K17+K18+K19+K20+K26+K22+K23+K24+K25</f>
        <v>54345273.479999997</v>
      </c>
      <c r="L14" s="7">
        <f>L15+L17+L18+L19+L20+L26+L22+L23+L24+L25</f>
        <v>54343871.359999999</v>
      </c>
      <c r="M14" s="7">
        <v>0</v>
      </c>
      <c r="N14" s="7">
        <f>SUM(N16+N17+N18+N19+N20+N22+N23+N24+N25+N26)</f>
        <v>1402.119999999999</v>
      </c>
      <c r="O14" s="36"/>
    </row>
    <row r="15" spans="2:18" ht="23.1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91900300</v>
      </c>
      <c r="G15" s="7">
        <v>91900300</v>
      </c>
      <c r="H15" s="41">
        <f t="shared" si="0"/>
        <v>48847138.729999997</v>
      </c>
      <c r="I15" s="41">
        <v>44250000</v>
      </c>
      <c r="J15" s="7">
        <v>0</v>
      </c>
      <c r="K15" s="7">
        <v>43053161.270000003</v>
      </c>
      <c r="L15" s="7">
        <v>43053161.270000003</v>
      </c>
      <c r="M15" s="7">
        <v>0</v>
      </c>
      <c r="N15" s="7">
        <v>0</v>
      </c>
      <c r="O15" s="36"/>
    </row>
    <row r="16" spans="2:18" ht="23.1" customHeight="1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41">
        <f t="shared" si="0"/>
        <v>48847138.729999997</v>
      </c>
      <c r="I16" s="41">
        <v>44250000</v>
      </c>
      <c r="J16" s="7">
        <v>0</v>
      </c>
      <c r="K16" s="7">
        <v>43053161.270000003</v>
      </c>
      <c r="L16" s="7">
        <v>43053161.270000003</v>
      </c>
      <c r="M16" s="7">
        <v>0</v>
      </c>
      <c r="N16" s="7">
        <v>0</v>
      </c>
      <c r="O16" s="36"/>
    </row>
    <row r="17" spans="2:15" ht="23.1" customHeight="1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41">
        <f t="shared" si="0"/>
        <v>10867983.32</v>
      </c>
      <c r="I17" s="41">
        <v>9735000</v>
      </c>
      <c r="J17" s="7">
        <v>0</v>
      </c>
      <c r="K17" s="7">
        <v>9350116.6799999997</v>
      </c>
      <c r="L17" s="7">
        <v>9350116.6799999997</v>
      </c>
      <c r="M17" s="7">
        <v>0</v>
      </c>
      <c r="N17" s="7">
        <v>0</v>
      </c>
      <c r="O17" s="36"/>
    </row>
    <row r="18" spans="2:15" ht="23.1" customHeight="1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41">
        <f t="shared" si="0"/>
        <v>1617060</v>
      </c>
      <c r="I18" s="41">
        <v>337100</v>
      </c>
      <c r="J18" s="7">
        <v>0</v>
      </c>
      <c r="K18" s="7">
        <v>32940</v>
      </c>
      <c r="L18" s="7">
        <v>31537.88</v>
      </c>
      <c r="M18" s="7">
        <v>0</v>
      </c>
      <c r="N18" s="7">
        <f>SUM(K18-L18)</f>
        <v>1402.119999999999</v>
      </c>
      <c r="O18" s="36"/>
    </row>
    <row r="19" spans="2:15" ht="23.1" customHeight="1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41">
        <f t="shared" si="0"/>
        <v>2487043.5300000003</v>
      </c>
      <c r="I19" s="41">
        <v>720780</v>
      </c>
      <c r="J19" s="7">
        <v>0</v>
      </c>
      <c r="K19" s="7">
        <v>543456.47</v>
      </c>
      <c r="L19" s="7">
        <v>543456.47</v>
      </c>
      <c r="M19" s="7">
        <v>0</v>
      </c>
      <c r="N19" s="7">
        <v>0</v>
      </c>
      <c r="O19" s="36"/>
    </row>
    <row r="20" spans="2:15" ht="23.1" customHeight="1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41">
        <f t="shared" si="0"/>
        <v>811333.03</v>
      </c>
      <c r="I20" s="41">
        <v>448920</v>
      </c>
      <c r="J20" s="7">
        <v>0</v>
      </c>
      <c r="K20" s="21">
        <v>188666.97</v>
      </c>
      <c r="L20" s="7">
        <v>188666.97</v>
      </c>
      <c r="M20" s="7">
        <v>0</v>
      </c>
      <c r="N20" s="7">
        <v>0</v>
      </c>
      <c r="O20" s="36"/>
    </row>
    <row r="21" spans="2:15" ht="23.1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f>SUM(F22:F25)</f>
        <v>4229600</v>
      </c>
      <c r="G21" s="21">
        <f>SUM(G22:G25)</f>
        <v>4229600</v>
      </c>
      <c r="H21" s="41">
        <f>SUM(H22:H25)</f>
        <v>3210207.6500000004</v>
      </c>
      <c r="I21" s="41">
        <f>SUM(I22:I25)</f>
        <v>1246800</v>
      </c>
      <c r="J21" s="7">
        <v>0</v>
      </c>
      <c r="K21" s="7">
        <f>SUM(K22:K25)</f>
        <v>1019392.35</v>
      </c>
      <c r="L21" s="7">
        <f>SUM(L22:L25)</f>
        <v>1019392.35</v>
      </c>
      <c r="M21" s="7">
        <v>0</v>
      </c>
      <c r="N21" s="7">
        <v>0</v>
      </c>
      <c r="O21" s="36"/>
    </row>
    <row r="22" spans="2:15" ht="23.1" customHeight="1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41">
        <f t="shared" ref="H22:H27" si="1">SUM(F22-K22)</f>
        <v>1248491.0900000001</v>
      </c>
      <c r="I22" s="41">
        <v>570000</v>
      </c>
      <c r="J22" s="7">
        <v>0</v>
      </c>
      <c r="K22" s="7">
        <v>451508.91</v>
      </c>
      <c r="L22" s="7">
        <v>451508.91</v>
      </c>
      <c r="M22" s="7">
        <v>0</v>
      </c>
      <c r="N22" s="7">
        <v>0</v>
      </c>
      <c r="O22" s="36"/>
    </row>
    <row r="23" spans="2:15" ht="23.1" customHeight="1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41">
        <f t="shared" si="1"/>
        <v>98488.03</v>
      </c>
      <c r="I23" s="41">
        <v>37800</v>
      </c>
      <c r="J23" s="7">
        <v>0</v>
      </c>
      <c r="K23" s="7">
        <v>26511.97</v>
      </c>
      <c r="L23" s="7">
        <v>26511.97</v>
      </c>
      <c r="M23" s="7">
        <v>0</v>
      </c>
      <c r="N23" s="7">
        <v>0</v>
      </c>
      <c r="O23" s="36"/>
    </row>
    <row r="24" spans="2:15" ht="23.1" customHeight="1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41">
        <f t="shared" si="1"/>
        <v>1722846.2</v>
      </c>
      <c r="I24" s="41">
        <v>570000</v>
      </c>
      <c r="J24" s="7">
        <v>0</v>
      </c>
      <c r="K24" s="7">
        <v>482753.8</v>
      </c>
      <c r="L24" s="7">
        <v>482753.8</v>
      </c>
      <c r="M24" s="7">
        <v>0</v>
      </c>
      <c r="N24" s="7">
        <v>0</v>
      </c>
      <c r="O24" s="36"/>
    </row>
    <row r="25" spans="2:15" ht="23.1" customHeight="1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41">
        <f t="shared" si="1"/>
        <v>140382.33000000002</v>
      </c>
      <c r="I25" s="41">
        <v>69000</v>
      </c>
      <c r="J25" s="7">
        <v>0</v>
      </c>
      <c r="K25" s="7">
        <v>58617.67</v>
      </c>
      <c r="L25" s="7">
        <v>58617.67</v>
      </c>
      <c r="M25" s="7">
        <v>0</v>
      </c>
      <c r="N25" s="7">
        <v>0</v>
      </c>
      <c r="O25" s="36"/>
    </row>
    <row r="26" spans="2:15" ht="23.1" customHeight="1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41">
        <f t="shared" si="1"/>
        <v>42460.260000000009</v>
      </c>
      <c r="I26" s="41">
        <v>184600</v>
      </c>
      <c r="J26" s="7">
        <v>0</v>
      </c>
      <c r="K26" s="7">
        <v>157539.74</v>
      </c>
      <c r="L26" s="7">
        <v>157539.74</v>
      </c>
      <c r="M26" s="7">
        <v>0</v>
      </c>
      <c r="N26" s="7">
        <v>0</v>
      </c>
      <c r="O26" s="36"/>
    </row>
    <row r="27" spans="2:15" ht="23.1" customHeight="1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5880500</v>
      </c>
      <c r="G27" s="21">
        <v>5880500</v>
      </c>
      <c r="H27" s="41">
        <f t="shared" si="1"/>
        <v>4957896.82</v>
      </c>
      <c r="I27" s="41">
        <f>SUM(I18+I19+I20+I26)</f>
        <v>1691400</v>
      </c>
      <c r="J27" s="7">
        <v>0</v>
      </c>
      <c r="K27" s="7">
        <f>SUM(K18+K19+K20+K26)</f>
        <v>922603.17999999993</v>
      </c>
      <c r="L27" s="7">
        <f>SUM(L18+L19+L20+L26)</f>
        <v>921201.05999999994</v>
      </c>
      <c r="M27" s="7">
        <v>0</v>
      </c>
      <c r="N27" s="7">
        <v>0</v>
      </c>
      <c r="O27" s="36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7:D7"/>
    <mergeCell ref="E7:N7"/>
    <mergeCell ref="B2:N2"/>
    <mergeCell ref="B3:N3"/>
    <mergeCell ref="B4:O4"/>
    <mergeCell ref="C6:D6"/>
    <mergeCell ref="E6:N6"/>
    <mergeCell ref="C11:D11"/>
    <mergeCell ref="E11:N11"/>
    <mergeCell ref="C8:D8"/>
    <mergeCell ref="E8:N8"/>
    <mergeCell ref="C9:D9"/>
    <mergeCell ref="E9:N9"/>
    <mergeCell ref="C10:D10"/>
    <mergeCell ref="E10:N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5" zoomScaleNormal="100" workbookViewId="0">
      <selection activeCell="A5" sqref="A1:XFD1048576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5.5703125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8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5.75" x14ac:dyDescent="0.25">
      <c r="B4" s="48" t="s">
        <v>33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8" ht="15.75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8" ht="15.75" x14ac:dyDescent="0.25">
      <c r="B6" s="38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40"/>
    </row>
    <row r="7" spans="2:18" ht="15.75" x14ac:dyDescent="0.25">
      <c r="B7" s="38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40"/>
    </row>
    <row r="8" spans="2:18" ht="28.5" customHeight="1" x14ac:dyDescent="0.25">
      <c r="B8" s="38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40"/>
    </row>
    <row r="9" spans="2:18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40"/>
    </row>
    <row r="10" spans="2:18" ht="21.75" customHeight="1" x14ac:dyDescent="0.25">
      <c r="B10" s="38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40"/>
    </row>
    <row r="11" spans="2:18" ht="21.75" customHeight="1" x14ac:dyDescent="0.25">
      <c r="B11" s="38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40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40"/>
    </row>
    <row r="13" spans="2:18" ht="64.5" customHeight="1" x14ac:dyDescent="0.25">
      <c r="B13" s="39" t="s">
        <v>0</v>
      </c>
      <c r="C13" s="39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40"/>
      <c r="R13" s="22"/>
    </row>
    <row r="14" spans="2:18" ht="23.1" customHeight="1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41">
        <f t="shared" ref="H14:H20" si="0">SUM(F14-K14)</f>
        <v>56150282.299999997</v>
      </c>
      <c r="I14" s="41">
        <f>SUM(I15+I17+I21+I27)</f>
        <v>68721200</v>
      </c>
      <c r="J14" s="7">
        <v>0</v>
      </c>
      <c r="K14" s="7">
        <f>K15+K17+K18+K19+K20+K26+K22+K23+K24+K25</f>
        <v>66078217.700000003</v>
      </c>
      <c r="L14" s="7">
        <f>L15+L17+L18+L19+L20+L26+L22+L23+L24+L25</f>
        <v>66076011.210000001</v>
      </c>
      <c r="M14" s="7">
        <v>0</v>
      </c>
      <c r="N14" s="7">
        <f>SUM(N16+N17+N18+N19+N20+N22+N23+N24+N25+N26)</f>
        <v>2206.4900000029738</v>
      </c>
      <c r="O14" s="40"/>
    </row>
    <row r="15" spans="2:18" ht="23.1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91900300</v>
      </c>
      <c r="G15" s="7">
        <v>91900300</v>
      </c>
      <c r="H15" s="41">
        <f t="shared" si="0"/>
        <v>40539161.609999999</v>
      </c>
      <c r="I15" s="41">
        <v>52550000</v>
      </c>
      <c r="J15" s="7">
        <v>0</v>
      </c>
      <c r="K15" s="7">
        <v>51361138.390000001</v>
      </c>
      <c r="L15" s="7">
        <v>51359065.439999998</v>
      </c>
      <c r="M15" s="7">
        <v>0</v>
      </c>
      <c r="N15" s="7">
        <v>0</v>
      </c>
      <c r="O15" s="40"/>
    </row>
    <row r="16" spans="2:18" ht="23.1" customHeight="1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41">
        <f t="shared" si="0"/>
        <v>40539161.609999999</v>
      </c>
      <c r="I16" s="41">
        <v>52550000</v>
      </c>
      <c r="J16" s="7">
        <v>0</v>
      </c>
      <c r="K16" s="7">
        <v>51361138.390000001</v>
      </c>
      <c r="L16" s="7">
        <v>51359065.439999998</v>
      </c>
      <c r="M16" s="7">
        <v>0</v>
      </c>
      <c r="N16" s="7">
        <f>SUM(K16-L16)</f>
        <v>2072.9500000029802</v>
      </c>
      <c r="O16" s="40"/>
    </row>
    <row r="17" spans="2:15" ht="23.1" customHeight="1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41">
        <f t="shared" si="0"/>
        <v>9048766.8300000001</v>
      </c>
      <c r="I17" s="41">
        <v>11561000</v>
      </c>
      <c r="J17" s="7">
        <v>0</v>
      </c>
      <c r="K17" s="7">
        <v>11169333.17</v>
      </c>
      <c r="L17" s="7">
        <v>11169333.17</v>
      </c>
      <c r="M17" s="7">
        <v>0</v>
      </c>
      <c r="N17" s="7">
        <v>0</v>
      </c>
      <c r="O17" s="40"/>
    </row>
    <row r="18" spans="2:15" ht="23.1" customHeight="1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41">
        <f t="shared" si="0"/>
        <v>1581337.6000000001</v>
      </c>
      <c r="I18" s="41">
        <v>587100</v>
      </c>
      <c r="J18" s="7">
        <v>0</v>
      </c>
      <c r="K18" s="7">
        <v>68662.399999999994</v>
      </c>
      <c r="L18" s="7">
        <v>68528.86</v>
      </c>
      <c r="M18" s="7">
        <v>0</v>
      </c>
      <c r="N18" s="7">
        <f>SUM(K18-L18)</f>
        <v>133.5399999999936</v>
      </c>
      <c r="O18" s="40"/>
    </row>
    <row r="19" spans="2:15" ht="23.1" customHeight="1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41">
        <f t="shared" si="0"/>
        <v>1786460.22</v>
      </c>
      <c r="I19" s="41">
        <v>1375980</v>
      </c>
      <c r="J19" s="7">
        <v>0</v>
      </c>
      <c r="K19" s="7">
        <v>1244039.78</v>
      </c>
      <c r="L19" s="7">
        <v>1244039.78</v>
      </c>
      <c r="M19" s="7">
        <v>0</v>
      </c>
      <c r="N19" s="7">
        <v>0</v>
      </c>
      <c r="O19" s="40"/>
    </row>
    <row r="20" spans="2:15" ht="23.1" customHeight="1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41">
        <f t="shared" si="0"/>
        <v>382586.93999999994</v>
      </c>
      <c r="I20" s="41">
        <v>713520</v>
      </c>
      <c r="J20" s="7">
        <v>0</v>
      </c>
      <c r="K20" s="21">
        <v>617413.06000000006</v>
      </c>
      <c r="L20" s="7">
        <v>617413.06000000006</v>
      </c>
      <c r="M20" s="7">
        <v>0</v>
      </c>
      <c r="N20" s="7">
        <v>0</v>
      </c>
      <c r="O20" s="40"/>
    </row>
    <row r="21" spans="2:15" ht="23.1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f>SUM(F22:F25)</f>
        <v>4229600</v>
      </c>
      <c r="G21" s="21">
        <f>SUM(G22:G25)</f>
        <v>4229600</v>
      </c>
      <c r="H21" s="41">
        <f>SUM(H22:H25)</f>
        <v>2795155.27</v>
      </c>
      <c r="I21" s="41">
        <f>SUM(I22:I25)</f>
        <v>1733600</v>
      </c>
      <c r="J21" s="7">
        <v>0</v>
      </c>
      <c r="K21" s="7">
        <f>SUM(K22:K25)</f>
        <v>1434444.73</v>
      </c>
      <c r="L21" s="7">
        <f>SUM(L22:L25)</f>
        <v>1434444.73</v>
      </c>
      <c r="M21" s="7">
        <v>0</v>
      </c>
      <c r="N21" s="7">
        <v>0</v>
      </c>
      <c r="O21" s="40"/>
    </row>
    <row r="22" spans="2:15" ht="23.1" customHeight="1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41">
        <f t="shared" ref="H22:H27" si="1">SUM(F22-K22)</f>
        <v>1166180.3599999999</v>
      </c>
      <c r="I22" s="41">
        <v>720000</v>
      </c>
      <c r="J22" s="7">
        <v>0</v>
      </c>
      <c r="K22" s="7">
        <v>533819.64</v>
      </c>
      <c r="L22" s="7">
        <v>533819.64</v>
      </c>
      <c r="M22" s="7">
        <v>0</v>
      </c>
      <c r="N22" s="7">
        <v>0</v>
      </c>
      <c r="O22" s="40"/>
    </row>
    <row r="23" spans="2:15" ht="23.1" customHeight="1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41">
        <f t="shared" si="1"/>
        <v>85219.040000000008</v>
      </c>
      <c r="I23" s="41">
        <v>54600</v>
      </c>
      <c r="J23" s="7">
        <v>0</v>
      </c>
      <c r="K23" s="7">
        <v>39780.959999999999</v>
      </c>
      <c r="L23" s="7">
        <v>39780.959999999999</v>
      </c>
      <c r="M23" s="7">
        <v>0</v>
      </c>
      <c r="N23" s="7">
        <v>0</v>
      </c>
      <c r="O23" s="40"/>
    </row>
    <row r="24" spans="2:15" ht="23.1" customHeight="1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41">
        <f t="shared" si="1"/>
        <v>1432314.1</v>
      </c>
      <c r="I24" s="41">
        <v>870000</v>
      </c>
      <c r="J24" s="7">
        <v>0</v>
      </c>
      <c r="K24" s="7">
        <v>773285.9</v>
      </c>
      <c r="L24" s="7">
        <v>773285.9</v>
      </c>
      <c r="M24" s="7">
        <v>0</v>
      </c>
      <c r="N24" s="7">
        <v>0</v>
      </c>
      <c r="O24" s="40"/>
    </row>
    <row r="25" spans="2:15" ht="23.1" customHeight="1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41">
        <f t="shared" si="1"/>
        <v>111441.77</v>
      </c>
      <c r="I25" s="41">
        <v>89000</v>
      </c>
      <c r="J25" s="7">
        <v>0</v>
      </c>
      <c r="K25" s="7">
        <v>87558.23</v>
      </c>
      <c r="L25" s="7">
        <v>87558.23</v>
      </c>
      <c r="M25" s="7">
        <v>0</v>
      </c>
      <c r="N25" s="7">
        <v>0</v>
      </c>
      <c r="O25" s="40"/>
    </row>
    <row r="26" spans="2:15" ht="23.1" customHeight="1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41">
        <f t="shared" si="1"/>
        <v>16813.829999999987</v>
      </c>
      <c r="I26" s="41">
        <v>200000</v>
      </c>
      <c r="J26" s="7">
        <v>0</v>
      </c>
      <c r="K26" s="7">
        <v>183186.17</v>
      </c>
      <c r="L26" s="7">
        <v>183186.17</v>
      </c>
      <c r="M26" s="7">
        <v>0</v>
      </c>
      <c r="N26" s="7">
        <v>0</v>
      </c>
      <c r="O26" s="40"/>
    </row>
    <row r="27" spans="2:15" ht="23.1" customHeight="1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5880500</v>
      </c>
      <c r="G27" s="21">
        <v>5880500</v>
      </c>
      <c r="H27" s="41">
        <f t="shared" si="1"/>
        <v>3767198.59</v>
      </c>
      <c r="I27" s="41">
        <f>SUM(I18+I19+I20+I26)</f>
        <v>2876600</v>
      </c>
      <c r="J27" s="7">
        <v>0</v>
      </c>
      <c r="K27" s="7">
        <f>SUM(K18+K19+K20+K26)</f>
        <v>2113301.41</v>
      </c>
      <c r="L27" s="7">
        <f>SUM(L18+L19+L20+L26)</f>
        <v>2113167.87</v>
      </c>
      <c r="M27" s="7">
        <v>0</v>
      </c>
      <c r="N27" s="7">
        <v>0</v>
      </c>
      <c r="O27" s="40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C7:D7"/>
    <mergeCell ref="E7:N7"/>
    <mergeCell ref="B2:N2"/>
    <mergeCell ref="B3:N3"/>
    <mergeCell ref="B4:O4"/>
    <mergeCell ref="C6:D6"/>
    <mergeCell ref="E6:N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2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abSelected="1" view="pageBreakPreview" topLeftCell="A10" zoomScale="75" zoomScaleNormal="100" zoomScaleSheetLayoutView="75" workbookViewId="0">
      <selection activeCell="E10" sqref="E10:N10"/>
    </sheetView>
  </sheetViews>
  <sheetFormatPr defaultRowHeight="15" x14ac:dyDescent="0.25"/>
  <cols>
    <col min="1" max="1" width="3.140625" style="8" customWidth="1"/>
    <col min="2" max="2" width="14.28515625" style="8" customWidth="1"/>
    <col min="3" max="3" width="8.5703125" style="8" customWidth="1"/>
    <col min="4" max="4" width="13.42578125" style="8" customWidth="1"/>
    <col min="5" max="5" width="15" style="8" customWidth="1"/>
    <col min="6" max="6" width="21.42578125" style="8" customWidth="1"/>
    <col min="7" max="7" width="20.28515625" style="8" customWidth="1"/>
    <col min="8" max="8" width="19.140625" style="8" customWidth="1"/>
    <col min="9" max="9" width="19.85546875" style="8" customWidth="1"/>
    <col min="10" max="10" width="17" style="8" customWidth="1"/>
    <col min="11" max="11" width="19.28515625" style="8" customWidth="1"/>
    <col min="12" max="12" width="18.7109375" style="8" customWidth="1"/>
    <col min="13" max="13" width="13.42578125" style="8" customWidth="1"/>
    <col min="14" max="14" width="19.7109375" style="8" customWidth="1"/>
    <col min="15" max="17" width="9.140625" style="8"/>
    <col min="18" max="18" width="0.5703125" style="8" customWidth="1"/>
    <col min="19" max="16384" width="9.140625" style="8"/>
  </cols>
  <sheetData>
    <row r="2" spans="2:18" ht="26.25" customHeight="1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8" ht="24.75" customHeight="1" x14ac:dyDescent="0.25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5.75" x14ac:dyDescent="0.25">
      <c r="B4" s="48" t="s">
        <v>34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8" ht="15.75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8" ht="15.75" x14ac:dyDescent="0.25">
      <c r="B6" s="42" t="s">
        <v>18</v>
      </c>
      <c r="C6" s="45">
        <v>39816845</v>
      </c>
      <c r="D6" s="45"/>
      <c r="E6" s="45" t="s">
        <v>8</v>
      </c>
      <c r="F6" s="45"/>
      <c r="G6" s="45"/>
      <c r="H6" s="45"/>
      <c r="I6" s="45"/>
      <c r="J6" s="45"/>
      <c r="K6" s="45"/>
      <c r="L6" s="45"/>
      <c r="M6" s="45"/>
      <c r="N6" s="45"/>
      <c r="O6" s="44"/>
    </row>
    <row r="7" spans="2:18" ht="15.75" x14ac:dyDescent="0.25">
      <c r="B7" s="42" t="s">
        <v>19</v>
      </c>
      <c r="C7" s="45">
        <v>9900000000</v>
      </c>
      <c r="D7" s="45"/>
      <c r="E7" s="45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44"/>
    </row>
    <row r="8" spans="2:18" ht="28.5" customHeight="1" x14ac:dyDescent="0.25">
      <c r="B8" s="42" t="s">
        <v>21</v>
      </c>
      <c r="C8" s="45">
        <v>310</v>
      </c>
      <c r="D8" s="45"/>
      <c r="E8" s="45" t="s">
        <v>9</v>
      </c>
      <c r="F8" s="45"/>
      <c r="G8" s="45"/>
      <c r="H8" s="45"/>
      <c r="I8" s="45"/>
      <c r="J8" s="45"/>
      <c r="K8" s="45"/>
      <c r="L8" s="45"/>
      <c r="M8" s="45"/>
      <c r="N8" s="45"/>
      <c r="O8" s="44"/>
    </row>
    <row r="9" spans="2:18" ht="31.5" customHeight="1" x14ac:dyDescent="0.25">
      <c r="B9" s="16" t="s">
        <v>22</v>
      </c>
      <c r="C9" s="45">
        <v>3</v>
      </c>
      <c r="D9" s="45"/>
      <c r="E9" s="50"/>
      <c r="F9" s="50"/>
      <c r="G9" s="50"/>
      <c r="H9" s="50"/>
      <c r="I9" s="50"/>
      <c r="J9" s="50"/>
      <c r="K9" s="50"/>
      <c r="L9" s="50"/>
      <c r="M9" s="50"/>
      <c r="N9" s="50"/>
      <c r="O9" s="44"/>
    </row>
    <row r="10" spans="2:18" ht="21.75" customHeight="1" x14ac:dyDescent="0.25">
      <c r="B10" s="42" t="s">
        <v>0</v>
      </c>
      <c r="C10" s="45">
        <v>3109010</v>
      </c>
      <c r="D10" s="45"/>
      <c r="E10" s="45" t="s">
        <v>10</v>
      </c>
      <c r="F10" s="45"/>
      <c r="G10" s="45"/>
      <c r="H10" s="45"/>
      <c r="I10" s="45"/>
      <c r="J10" s="45"/>
      <c r="K10" s="45"/>
      <c r="L10" s="45"/>
      <c r="M10" s="45"/>
      <c r="N10" s="45"/>
      <c r="O10" s="44"/>
    </row>
    <row r="11" spans="2:18" ht="21.75" customHeight="1" x14ac:dyDescent="0.25">
      <c r="B11" s="42" t="s">
        <v>23</v>
      </c>
      <c r="C11" s="49" t="s">
        <v>24</v>
      </c>
      <c r="D11" s="49"/>
      <c r="E11" s="45" t="s">
        <v>25</v>
      </c>
      <c r="F11" s="45"/>
      <c r="G11" s="45"/>
      <c r="H11" s="45"/>
      <c r="I11" s="45"/>
      <c r="J11" s="45"/>
      <c r="K11" s="45"/>
      <c r="L11" s="45"/>
      <c r="M11" s="45"/>
      <c r="N11" s="45"/>
      <c r="O11" s="44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44"/>
    </row>
    <row r="13" spans="2:18" ht="64.5" customHeight="1" x14ac:dyDescent="0.25">
      <c r="B13" s="43" t="s">
        <v>0</v>
      </c>
      <c r="C13" s="43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44"/>
      <c r="R13" s="22"/>
    </row>
    <row r="14" spans="2:18" ht="23.1" customHeight="1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41">
        <f t="shared" ref="H14:H20" si="0">SUM(F14-K14)</f>
        <v>45300617.569999978</v>
      </c>
      <c r="I14" s="41">
        <f>SUM(I15+I17+I21+I27)</f>
        <v>80694500</v>
      </c>
      <c r="J14" s="7">
        <v>0</v>
      </c>
      <c r="K14" s="7">
        <f>K15+K17+K18+K19+K20+K26+K22+K23+K24+K25</f>
        <v>76927882.430000022</v>
      </c>
      <c r="L14" s="7">
        <f>L15+L17+L18+L19+L20+L26+L22+L23+L24+L25</f>
        <v>76925120.930000007</v>
      </c>
      <c r="M14" s="7">
        <v>0</v>
      </c>
      <c r="N14" s="7">
        <f>SUM(N16+N17+N18+N19+N20+N22+N23+N24+N25+N26)</f>
        <v>2761.5000000029686</v>
      </c>
      <c r="O14" s="44"/>
    </row>
    <row r="15" spans="2:18" ht="23.1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91900300</v>
      </c>
      <c r="G15" s="7">
        <v>91900300</v>
      </c>
      <c r="H15" s="41">
        <f t="shared" si="0"/>
        <v>32309744.369999997</v>
      </c>
      <c r="I15" s="41">
        <v>60990000</v>
      </c>
      <c r="J15" s="7">
        <v>0</v>
      </c>
      <c r="K15" s="7">
        <v>59590555.630000003</v>
      </c>
      <c r="L15" s="7">
        <v>59588482.68</v>
      </c>
      <c r="M15" s="7">
        <v>0</v>
      </c>
      <c r="N15" s="7">
        <v>0</v>
      </c>
      <c r="O15" s="44"/>
    </row>
    <row r="16" spans="2:18" ht="23.1" customHeight="1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41">
        <f t="shared" si="0"/>
        <v>32309744.369999997</v>
      </c>
      <c r="I16" s="41">
        <v>60990000</v>
      </c>
      <c r="J16" s="7">
        <v>0</v>
      </c>
      <c r="K16" s="7">
        <v>59590555.630000003</v>
      </c>
      <c r="L16" s="7">
        <v>59588482.68</v>
      </c>
      <c r="M16" s="7">
        <v>0</v>
      </c>
      <c r="N16" s="7">
        <f>SUM(K16-L16)</f>
        <v>2072.9500000029802</v>
      </c>
      <c r="O16" s="44"/>
    </row>
    <row r="17" spans="2:15" ht="23.1" customHeight="1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41">
        <f t="shared" si="0"/>
        <v>7259153.5099999998</v>
      </c>
      <c r="I17" s="41">
        <v>13417800</v>
      </c>
      <c r="J17" s="7">
        <v>0</v>
      </c>
      <c r="K17" s="7">
        <v>12958946.49</v>
      </c>
      <c r="L17" s="7">
        <v>12958946.49</v>
      </c>
      <c r="M17" s="7">
        <v>0</v>
      </c>
      <c r="N17" s="7">
        <v>0</v>
      </c>
      <c r="O17" s="44"/>
    </row>
    <row r="18" spans="2:15" ht="23.1" customHeight="1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41">
        <f t="shared" si="0"/>
        <v>1581337.6000000001</v>
      </c>
      <c r="I18" s="41">
        <v>817100</v>
      </c>
      <c r="J18" s="7">
        <v>0</v>
      </c>
      <c r="K18" s="7">
        <v>68662.399999999994</v>
      </c>
      <c r="L18" s="7">
        <v>67973.850000000006</v>
      </c>
      <c r="M18" s="7">
        <v>0</v>
      </c>
      <c r="N18" s="7">
        <f>SUM(K18-L18)</f>
        <v>688.54999999998836</v>
      </c>
      <c r="O18" s="44"/>
    </row>
    <row r="19" spans="2:15" ht="23.1" customHeight="1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41">
        <f t="shared" si="0"/>
        <v>1122780.1000000001</v>
      </c>
      <c r="I19" s="41">
        <v>2027680</v>
      </c>
      <c r="J19" s="7">
        <v>0</v>
      </c>
      <c r="K19" s="7">
        <v>1907719.9</v>
      </c>
      <c r="L19" s="7">
        <v>1907719.9</v>
      </c>
      <c r="M19" s="7">
        <v>0</v>
      </c>
      <c r="N19" s="7">
        <v>0</v>
      </c>
      <c r="O19" s="44"/>
    </row>
    <row r="20" spans="2:15" ht="23.1" customHeight="1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41">
        <f t="shared" si="0"/>
        <v>382586.93999999994</v>
      </c>
      <c r="I20" s="41">
        <v>963520</v>
      </c>
      <c r="J20" s="7">
        <v>0</v>
      </c>
      <c r="K20" s="21">
        <v>617413.06000000006</v>
      </c>
      <c r="L20" s="7">
        <v>617413.06000000006</v>
      </c>
      <c r="M20" s="7">
        <v>0</v>
      </c>
      <c r="N20" s="7">
        <v>0</v>
      </c>
      <c r="O20" s="44"/>
    </row>
    <row r="21" spans="2:15" ht="23.1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f>SUM(F22:F25)</f>
        <v>4229600</v>
      </c>
      <c r="G21" s="21">
        <f>SUM(G22:G25)</f>
        <v>4229600</v>
      </c>
      <c r="H21" s="41">
        <f>SUM(H22:H25)</f>
        <v>2645015.0499999998</v>
      </c>
      <c r="I21" s="41">
        <f>SUM(I22:I25)</f>
        <v>2278400</v>
      </c>
      <c r="J21" s="7">
        <v>0</v>
      </c>
      <c r="K21" s="7">
        <f>SUM(K22:K25)</f>
        <v>1584584.9500000002</v>
      </c>
      <c r="L21" s="7">
        <f>SUM(L22:L25)</f>
        <v>1584584.9500000002</v>
      </c>
      <c r="M21" s="7">
        <v>0</v>
      </c>
      <c r="N21" s="7">
        <v>0</v>
      </c>
      <c r="O21" s="44"/>
    </row>
    <row r="22" spans="2:15" ht="23.1" customHeight="1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41">
        <f t="shared" ref="H22:H27" si="1">SUM(F22-K22)</f>
        <v>1138748.0899999999</v>
      </c>
      <c r="I22" s="41">
        <v>890000</v>
      </c>
      <c r="J22" s="7">
        <v>0</v>
      </c>
      <c r="K22" s="7">
        <v>561251.91</v>
      </c>
      <c r="L22" s="7">
        <v>561251.91</v>
      </c>
      <c r="M22" s="7">
        <v>0</v>
      </c>
      <c r="N22" s="7">
        <v>0</v>
      </c>
      <c r="O22" s="44"/>
    </row>
    <row r="23" spans="2:15" ht="23.1" customHeight="1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41">
        <f t="shared" si="1"/>
        <v>79134</v>
      </c>
      <c r="I23" s="41">
        <v>74400</v>
      </c>
      <c r="J23" s="7">
        <v>0</v>
      </c>
      <c r="K23" s="7">
        <v>45866</v>
      </c>
      <c r="L23" s="7">
        <v>45866</v>
      </c>
      <c r="M23" s="7">
        <v>0</v>
      </c>
      <c r="N23" s="7">
        <v>0</v>
      </c>
      <c r="O23" s="44"/>
    </row>
    <row r="24" spans="2:15" ht="23.1" customHeight="1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41">
        <f t="shared" si="1"/>
        <v>1325691.19</v>
      </c>
      <c r="I24" s="41">
        <v>1200000</v>
      </c>
      <c r="J24" s="7">
        <v>0</v>
      </c>
      <c r="K24" s="7">
        <v>879908.81</v>
      </c>
      <c r="L24" s="7">
        <v>879908.81</v>
      </c>
      <c r="M24" s="7">
        <v>0</v>
      </c>
      <c r="N24" s="7">
        <v>0</v>
      </c>
      <c r="O24" s="44"/>
    </row>
    <row r="25" spans="2:15" ht="23.1" customHeight="1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41">
        <f t="shared" si="1"/>
        <v>101441.77</v>
      </c>
      <c r="I25" s="41">
        <v>114000</v>
      </c>
      <c r="J25" s="7">
        <v>0</v>
      </c>
      <c r="K25" s="7">
        <v>97558.23</v>
      </c>
      <c r="L25" s="7">
        <v>97558.23</v>
      </c>
      <c r="M25" s="7">
        <v>0</v>
      </c>
      <c r="N25" s="7">
        <v>0</v>
      </c>
      <c r="O25" s="44"/>
    </row>
    <row r="26" spans="2:15" ht="23.1" customHeight="1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41">
        <f t="shared" si="1"/>
        <v>0</v>
      </c>
      <c r="I26" s="41">
        <v>200000</v>
      </c>
      <c r="J26" s="7">
        <v>0</v>
      </c>
      <c r="K26" s="7">
        <v>200000</v>
      </c>
      <c r="L26" s="7">
        <v>200000</v>
      </c>
      <c r="M26" s="7">
        <v>0</v>
      </c>
      <c r="N26" s="7">
        <v>0</v>
      </c>
      <c r="O26" s="44"/>
    </row>
    <row r="27" spans="2:15" ht="23.1" customHeight="1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5880500</v>
      </c>
      <c r="G27" s="21">
        <v>5880500</v>
      </c>
      <c r="H27" s="41">
        <f t="shared" si="1"/>
        <v>3086704.6400000001</v>
      </c>
      <c r="I27" s="41">
        <f>SUM(I18+I19+I20+I26)</f>
        <v>4008300</v>
      </c>
      <c r="J27" s="7">
        <v>0</v>
      </c>
      <c r="K27" s="7">
        <f>SUM(K18+K19+K20+K26)</f>
        <v>2793795.36</v>
      </c>
      <c r="L27" s="7">
        <f>SUM(L18+L19+L20+L26)</f>
        <v>2793106.81</v>
      </c>
      <c r="M27" s="7">
        <v>0</v>
      </c>
      <c r="N27" s="7">
        <v>0</v>
      </c>
      <c r="O27" s="44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B2:N2"/>
    <mergeCell ref="B3:N3"/>
    <mergeCell ref="B4:O4"/>
    <mergeCell ref="C6:D6"/>
    <mergeCell ref="E6:N6"/>
    <mergeCell ref="C7:D7"/>
    <mergeCell ref="E7:N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2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січень</vt:lpstr>
      <vt:lpstr>Липень</vt:lpstr>
      <vt:lpstr>01.03</vt:lpstr>
      <vt:lpstr>01.04</vt:lpstr>
      <vt:lpstr>01.05</vt:lpstr>
      <vt:lpstr>01.06</vt:lpstr>
      <vt:lpstr>01.07</vt:lpstr>
      <vt:lpstr>01.08</vt:lpstr>
      <vt:lpstr>01.09</vt:lpstr>
      <vt:lpstr>'01.04'!Область_печати</vt:lpstr>
      <vt:lpstr>'01.06'!Область_печати</vt:lpstr>
      <vt:lpstr>'01.09'!Область_печати</vt:lpstr>
      <vt:lpstr>Липень!Область_печати</vt:lpstr>
      <vt:lpstr>січень!Область_печати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2019-09-03T07:33:28Z</dcterms:modified>
</cp:coreProperties>
</file>