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601"/>
  <workbookPr filterPrivacy="1" defaultThemeVersion="124226"/>
  <xr:revisionPtr revIDLastSave="0" documentId="8_{21CCC1E8-D4B2-4349-A395-1A2F6E06A66A}" xr6:coauthVersionLast="43" xr6:coauthVersionMax="43" xr10:uidLastSave="{00000000-0000-0000-0000-000000000000}"/>
  <bookViews>
    <workbookView xWindow="-120" yWindow="-120" windowWidth="20730" windowHeight="11160" activeTab="4" xr2:uid="{00000000-000D-0000-FFFF-FFFF00000000}"/>
  </bookViews>
  <sheets>
    <sheet name="січень" sheetId="2" r:id="rId1"/>
    <sheet name="Липень" sheetId="1" r:id="rId2"/>
    <sheet name="01.03" sheetId="3" r:id="rId3"/>
    <sheet name="01.04" sheetId="4" r:id="rId4"/>
    <sheet name="01.05" sheetId="5" r:id="rId5"/>
  </sheets>
  <definedNames>
    <definedName name="_xlnm.Print_Area" localSheetId="3">'01.04'!$A$1:$O$33</definedName>
    <definedName name="_xlnm.Print_Area" localSheetId="1">Липень!$A$1:$N$28</definedName>
    <definedName name="_xlnm.Print_Area" localSheetId="0">січень!$A$1:$N$28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L14" i="5" l="1"/>
  <c r="K21" i="5"/>
  <c r="L21" i="5"/>
  <c r="L27" i="5"/>
  <c r="K27" i="5"/>
  <c r="I27" i="5" l="1"/>
  <c r="I21" i="5"/>
  <c r="H27" i="5"/>
  <c r="H26" i="5"/>
  <c r="H25" i="5"/>
  <c r="H24" i="5"/>
  <c r="H23" i="5"/>
  <c r="H22" i="5"/>
  <c r="G21" i="5"/>
  <c r="F21" i="5"/>
  <c r="H20" i="5"/>
  <c r="H19" i="5"/>
  <c r="N18" i="5"/>
  <c r="N14" i="5" s="1"/>
  <c r="H18" i="5"/>
  <c r="H17" i="5"/>
  <c r="H16" i="5"/>
  <c r="K14" i="5"/>
  <c r="G14" i="5"/>
  <c r="F14" i="5"/>
  <c r="H14" i="5" l="1"/>
  <c r="I14" i="5"/>
  <c r="H21" i="5"/>
  <c r="L27" i="4"/>
  <c r="K27" i="4"/>
  <c r="H27" i="4" s="1"/>
  <c r="I14" i="4" l="1"/>
  <c r="G21" i="4"/>
  <c r="F21" i="4"/>
  <c r="L21" i="4" l="1"/>
  <c r="K21" i="4"/>
  <c r="H16" i="4"/>
  <c r="L14" i="4" l="1"/>
  <c r="N18" i="4"/>
  <c r="N14" i="4" s="1"/>
  <c r="H26" i="4"/>
  <c r="H25" i="4"/>
  <c r="H24" i="4"/>
  <c r="H23" i="4"/>
  <c r="H22" i="4"/>
  <c r="H21" i="4" s="1"/>
  <c r="H20" i="4"/>
  <c r="H19" i="4"/>
  <c r="H18" i="4"/>
  <c r="H17" i="4"/>
  <c r="K14" i="4"/>
  <c r="G14" i="4"/>
  <c r="F14" i="4"/>
  <c r="H14" i="4" l="1"/>
  <c r="K14" i="3"/>
  <c r="G14" i="3"/>
  <c r="F14" i="3"/>
  <c r="H26" i="2" l="1"/>
  <c r="H25" i="2"/>
  <c r="H24" i="2"/>
  <c r="H23" i="2"/>
  <c r="H22" i="2"/>
  <c r="H21" i="2"/>
  <c r="H20" i="2"/>
  <c r="H19" i="2"/>
  <c r="H18" i="2"/>
  <c r="H17" i="2"/>
  <c r="H16" i="2"/>
  <c r="H26" i="3"/>
  <c r="H25" i="3"/>
  <c r="H24" i="3"/>
  <c r="H23" i="3"/>
  <c r="H22" i="3"/>
  <c r="H20" i="3"/>
  <c r="H19" i="3"/>
  <c r="H18" i="3"/>
  <c r="H17" i="3"/>
  <c r="H16" i="3"/>
  <c r="L14" i="3"/>
  <c r="H14" i="3"/>
  <c r="I14" i="3"/>
  <c r="G14" i="2" l="1"/>
  <c r="F14" i="2"/>
  <c r="I14" i="2"/>
  <c r="L14" i="2" l="1"/>
  <c r="K14" i="2"/>
  <c r="H14" i="2" s="1"/>
  <c r="H26" i="1"/>
  <c r="H25" i="1"/>
  <c r="H24" i="1"/>
  <c r="H23" i="1"/>
  <c r="H22" i="1"/>
  <c r="H20" i="1"/>
  <c r="H19" i="1"/>
  <c r="H18" i="1"/>
  <c r="H17" i="1"/>
  <c r="H16" i="1"/>
  <c r="L14" i="1"/>
  <c r="K14" i="1"/>
  <c r="H14" i="1" s="1"/>
  <c r="G14" i="1"/>
  <c r="N21" i="1" l="1"/>
  <c r="N26" i="1"/>
  <c r="N25" i="1"/>
  <c r="N24" i="1"/>
  <c r="N23" i="1"/>
  <c r="N22" i="1"/>
  <c r="N20" i="1"/>
  <c r="N19" i="1"/>
  <c r="N18" i="1"/>
  <c r="N17" i="1"/>
  <c r="N16" i="1"/>
  <c r="N14" i="1" l="1"/>
</calcChain>
</file>

<file path=xl/sharedStrings.xml><?xml version="1.0" encoding="utf-8"?>
<sst xmlns="http://schemas.openxmlformats.org/spreadsheetml/2006/main" count="144" uniqueCount="31">
  <si>
    <t>КПК</t>
  </si>
  <si>
    <t>КЕКВ</t>
  </si>
  <si>
    <t>Перерахований залишок</t>
  </si>
  <si>
    <t>Отриманий залишок</t>
  </si>
  <si>
    <t>План асигнувань</t>
  </si>
  <si>
    <t>Залишок коштів на поч. року</t>
  </si>
  <si>
    <t>Касові видатки</t>
  </si>
  <si>
    <t>Залишок коштів</t>
  </si>
  <si>
    <t>Державна служба України з безпеки на транспорті</t>
  </si>
  <si>
    <t>Міністерство інфраструктури України</t>
  </si>
  <si>
    <t>Здійснення державного контролю з питань безпеки на транспорті</t>
  </si>
  <si>
    <t>Негрошові операціі</t>
  </si>
  <si>
    <t xml:space="preserve">
Надійшло</t>
  </si>
  <si>
    <t>Залишок 
по
кошторису</t>
  </si>
  <si>
    <t>Затвер. 
росписом</t>
  </si>
  <si>
    <t>Затвер.
кошторисом 
на рік</t>
  </si>
  <si>
    <t>Звіт про використання кошторису установи</t>
  </si>
  <si>
    <t>(Загальний фонд)</t>
  </si>
  <si>
    <t>Клієнт</t>
  </si>
  <si>
    <t>Бюджет</t>
  </si>
  <si>
    <t xml:space="preserve">Державний бюджет </t>
  </si>
  <si>
    <t>КВК</t>
  </si>
  <si>
    <t xml:space="preserve">Ступінь/
код </t>
  </si>
  <si>
    <t>Фонд</t>
  </si>
  <si>
    <t>00</t>
  </si>
  <si>
    <t>Загальний фонд</t>
  </si>
  <si>
    <t>станом на "01" грудня 2018 року</t>
  </si>
  <si>
    <t>станом на "01"  березня 2019 року</t>
  </si>
  <si>
    <t xml:space="preserve"> с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</si>
  <si>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станом на "01"  квітня 2019 року</t>
  </si>
  <si>
    <t>станом на "01"  травня 2019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</si>
</sst>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&quot;р.&quot;_-;\-* #,##0.00&quot;р.&quot;_-;_-* &quot;-&quot;??&quot;р.&quot;_-;_-@_-"/>
  </numFmts>
  <fonts count="5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38">
    <xf numFmtId="0" fontId="0" fillId="0" borderId="0" xfId="0"/>
    <xf numFmtId="0" fontId="1" fillId="0" borderId="0" xfId="0" applyFont="1" applyAlignment="1">
      <alignment horizontal="center" vertical="top"/>
    </xf>
    <xf numFmtId="0" fontId="2" fillId="0" borderId="0" xfId="0" applyFont="1" applyAlignment="1">
      <alignment horizontal="left" vertical="top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/>
    </xf>
    <xf numFmtId="0" fontId="1" fillId="0" borderId="1" xfId="0" applyFont="1" applyBorder="1" applyAlignment="1">
      <alignment horizontal="center" vertical="top"/>
    </xf>
    <xf numFmtId="4" fontId="1" fillId="0" borderId="1" xfId="0" applyNumberFormat="1" applyFont="1" applyBorder="1" applyAlignment="1">
      <alignment horizontal="center" vertical="top"/>
    </xf>
    <xf numFmtId="0" fontId="0" fillId="0" borderId="0" xfId="0" applyAlignment="1">
      <alignment horizontal="center" vertical="top"/>
    </xf>
    <xf numFmtId="0" fontId="1" fillId="0" borderId="0" xfId="0" applyFont="1" applyAlignment="1">
      <alignment horizontal="center" vertical="top"/>
    </xf>
    <xf numFmtId="0" fontId="1" fillId="0" borderId="1" xfId="0" applyFont="1" applyFill="1" applyBorder="1" applyAlignment="1">
      <alignment horizontal="center" vertical="top"/>
    </xf>
    <xf numFmtId="0" fontId="0" fillId="0" borderId="0" xfId="0" applyBorder="1" applyAlignment="1">
      <alignment horizontal="center" vertical="top"/>
    </xf>
    <xf numFmtId="0" fontId="0" fillId="0" borderId="0" xfId="0" applyFill="1" applyBorder="1" applyAlignment="1">
      <alignment horizontal="center" vertical="top"/>
    </xf>
    <xf numFmtId="0" fontId="2" fillId="0" borderId="2" xfId="0" applyFont="1" applyBorder="1" applyAlignment="1">
      <alignment horizontal="left" vertical="top"/>
    </xf>
    <xf numFmtId="49" fontId="2" fillId="0" borderId="2" xfId="0" applyNumberFormat="1" applyFont="1" applyBorder="1" applyAlignment="1">
      <alignment horizontal="left" vertical="top"/>
    </xf>
    <xf numFmtId="0" fontId="2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left" vertical="top" wrapText="1"/>
    </xf>
    <xf numFmtId="2" fontId="1" fillId="0" borderId="1" xfId="0" applyNumberFormat="1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 vertical="top"/>
    </xf>
    <xf numFmtId="0" fontId="1" fillId="0" borderId="0" xfId="0" applyFont="1" applyAlignment="1">
      <alignment horizontal="center" vertical="top"/>
    </xf>
    <xf numFmtId="4" fontId="1" fillId="0" borderId="1" xfId="0" applyNumberFormat="1" applyFont="1" applyFill="1" applyBorder="1" applyAlignment="1">
      <alignment horizontal="center" vertical="top"/>
    </xf>
    <xf numFmtId="4" fontId="0" fillId="0" borderId="0" xfId="0" applyNumberFormat="1" applyAlignment="1">
      <alignment horizontal="center" vertical="top"/>
    </xf>
    <xf numFmtId="0" fontId="2" fillId="0" borderId="1" xfId="0" applyFont="1" applyBorder="1" applyAlignment="1">
      <alignment horizontal="left" vertical="top"/>
    </xf>
    <xf numFmtId="0" fontId="1" fillId="0" borderId="0" xfId="0" applyFont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center" vertical="top"/>
    </xf>
    <xf numFmtId="0" fontId="1" fillId="0" borderId="0" xfId="0" applyFont="1" applyAlignment="1">
      <alignment horizontal="center" vertical="top"/>
    </xf>
    <xf numFmtId="0" fontId="2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center" vertical="top"/>
    </xf>
    <xf numFmtId="0" fontId="1" fillId="0" borderId="0" xfId="0" applyFont="1" applyAlignment="1">
      <alignment horizontal="center" vertical="top"/>
    </xf>
    <xf numFmtId="0" fontId="2" fillId="0" borderId="1" xfId="0" applyFont="1" applyBorder="1" applyAlignment="1">
      <alignment horizontal="left" vertical="top"/>
    </xf>
    <xf numFmtId="164" fontId="4" fillId="0" borderId="0" xfId="1" applyFont="1" applyAlignment="1">
      <alignment horizontal="center" vertical="top"/>
    </xf>
    <xf numFmtId="0" fontId="4" fillId="0" borderId="0" xfId="0" applyFont="1" applyAlignment="1">
      <alignment horizontal="center" vertical="top"/>
    </xf>
    <xf numFmtId="0" fontId="1" fillId="0" borderId="0" xfId="0" applyFont="1" applyAlignment="1">
      <alignment horizontal="center" vertical="top"/>
    </xf>
    <xf numFmtId="49" fontId="2" fillId="0" borderId="1" xfId="0" applyNumberFormat="1" applyFont="1" applyBorder="1" applyAlignment="1">
      <alignment horizontal="left" vertical="top"/>
    </xf>
    <xf numFmtId="0" fontId="2" fillId="0" borderId="1" xfId="0" applyFont="1" applyBorder="1" applyAlignment="1">
      <alignment horizontal="center" vertical="top"/>
    </xf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R63"/>
  <sheetViews>
    <sheetView view="pageLayout" topLeftCell="A10" zoomScaleNormal="100" workbookViewId="0">
      <selection activeCell="K29" sqref="K29"/>
    </sheetView>
  </sheetViews>
  <sheetFormatPr defaultRowHeight="15" x14ac:dyDescent="0.25"/>
  <cols>
    <col min="1" max="1" width="3.140625" style="8" customWidth="1"/>
    <col min="2" max="2" width="12" style="8" customWidth="1"/>
    <col min="3" max="3" width="8.5703125" style="8" customWidth="1"/>
    <col min="4" max="4" width="11.140625" style="8" customWidth="1"/>
    <col min="5" max="5" width="12.28515625" style="8" customWidth="1"/>
    <col min="6" max="6" width="18.42578125" style="8" customWidth="1"/>
    <col min="7" max="7" width="17.5703125" style="8" customWidth="1"/>
    <col min="8" max="8" width="16.42578125" style="8" customWidth="1"/>
    <col min="9" max="9" width="17" style="8" bestFit="1" customWidth="1"/>
    <col min="10" max="10" width="11.140625" style="8" customWidth="1"/>
    <col min="11" max="11" width="18" style="8" customWidth="1"/>
    <col min="12" max="12" width="17.140625" style="8" customWidth="1"/>
    <col min="13" max="13" width="11.28515625" style="8" customWidth="1"/>
    <col min="14" max="14" width="14" style="8" customWidth="1"/>
    <col min="15" max="17" width="9.140625" style="8"/>
    <col min="18" max="18" width="13.7109375" style="8" bestFit="1" customWidth="1"/>
    <col min="19" max="16384" width="9.140625" style="8"/>
  </cols>
  <sheetData>
    <row r="2" spans="2:18" ht="26.25" customHeight="1" x14ac:dyDescent="0.25">
      <c r="B2" s="33" t="s">
        <v>16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</row>
    <row r="3" spans="2:18" ht="24.75" customHeight="1" x14ac:dyDescent="0.25">
      <c r="B3" s="34" t="s">
        <v>17</v>
      </c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</row>
    <row r="4" spans="2:18" ht="15.75" x14ac:dyDescent="0.25">
      <c r="B4" s="35" t="s">
        <v>27</v>
      </c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</row>
    <row r="5" spans="2:18" ht="15.75" x14ac:dyDescent="0.25"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</row>
    <row r="6" spans="2:18" ht="15.75" x14ac:dyDescent="0.25">
      <c r="B6" s="19" t="s">
        <v>18</v>
      </c>
      <c r="C6" s="32">
        <v>39816845</v>
      </c>
      <c r="D6" s="32"/>
      <c r="E6" s="32" t="s">
        <v>8</v>
      </c>
      <c r="F6" s="32"/>
      <c r="G6" s="32"/>
      <c r="H6" s="32"/>
      <c r="I6" s="32"/>
      <c r="J6" s="32"/>
      <c r="K6" s="32"/>
      <c r="L6" s="32"/>
      <c r="M6" s="32"/>
      <c r="N6" s="32"/>
      <c r="O6" s="20"/>
    </row>
    <row r="7" spans="2:18" ht="15.75" x14ac:dyDescent="0.25">
      <c r="B7" s="19" t="s">
        <v>19</v>
      </c>
      <c r="C7" s="32">
        <v>9900000000</v>
      </c>
      <c r="D7" s="32"/>
      <c r="E7" s="32" t="s">
        <v>20</v>
      </c>
      <c r="F7" s="32"/>
      <c r="G7" s="32"/>
      <c r="H7" s="32"/>
      <c r="I7" s="32"/>
      <c r="J7" s="32"/>
      <c r="K7" s="32"/>
      <c r="L7" s="32"/>
      <c r="M7" s="32"/>
      <c r="N7" s="32"/>
      <c r="O7" s="20"/>
    </row>
    <row r="8" spans="2:18" ht="28.5" customHeight="1" x14ac:dyDescent="0.25">
      <c r="B8" s="19" t="s">
        <v>21</v>
      </c>
      <c r="C8" s="32">
        <v>310</v>
      </c>
      <c r="D8" s="32"/>
      <c r="E8" s="32" t="s">
        <v>9</v>
      </c>
      <c r="F8" s="32"/>
      <c r="G8" s="32"/>
      <c r="H8" s="32"/>
      <c r="I8" s="32"/>
      <c r="J8" s="32"/>
      <c r="K8" s="32"/>
      <c r="L8" s="32"/>
      <c r="M8" s="32"/>
      <c r="N8" s="32"/>
      <c r="O8" s="20"/>
    </row>
    <row r="9" spans="2:18" ht="31.5" customHeight="1" x14ac:dyDescent="0.25">
      <c r="B9" s="16" t="s">
        <v>22</v>
      </c>
      <c r="C9" s="32">
        <v>3</v>
      </c>
      <c r="D9" s="32"/>
      <c r="E9" s="37"/>
      <c r="F9" s="37"/>
      <c r="G9" s="37"/>
      <c r="H9" s="37"/>
      <c r="I9" s="37"/>
      <c r="J9" s="37"/>
      <c r="K9" s="37"/>
      <c r="L9" s="37"/>
      <c r="M9" s="37"/>
      <c r="N9" s="37"/>
      <c r="O9" s="20"/>
    </row>
    <row r="10" spans="2:18" ht="21.75" customHeight="1" x14ac:dyDescent="0.25">
      <c r="B10" s="19" t="s">
        <v>0</v>
      </c>
      <c r="C10" s="32">
        <v>3109010</v>
      </c>
      <c r="D10" s="32"/>
      <c r="E10" s="32" t="s">
        <v>10</v>
      </c>
      <c r="F10" s="32"/>
      <c r="G10" s="32"/>
      <c r="H10" s="32"/>
      <c r="I10" s="32"/>
      <c r="J10" s="32"/>
      <c r="K10" s="32"/>
      <c r="L10" s="32"/>
      <c r="M10" s="32"/>
      <c r="N10" s="32"/>
      <c r="O10" s="20"/>
    </row>
    <row r="11" spans="2:18" ht="21.75" customHeight="1" x14ac:dyDescent="0.25">
      <c r="B11" s="19" t="s">
        <v>23</v>
      </c>
      <c r="C11" s="36" t="s">
        <v>24</v>
      </c>
      <c r="D11" s="36"/>
      <c r="E11" s="32" t="s">
        <v>25</v>
      </c>
      <c r="F11" s="32"/>
      <c r="G11" s="32"/>
      <c r="H11" s="32"/>
      <c r="I11" s="32"/>
      <c r="J11" s="32"/>
      <c r="K11" s="32"/>
      <c r="L11" s="32"/>
      <c r="M11" s="32"/>
      <c r="N11" s="32"/>
      <c r="O11" s="20"/>
    </row>
    <row r="12" spans="2:18" ht="21.75" customHeight="1" x14ac:dyDescent="0.25">
      <c r="B12" s="2"/>
      <c r="C12" s="14"/>
      <c r="D12" s="14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20"/>
    </row>
    <row r="13" spans="2:18" ht="64.5" customHeight="1" x14ac:dyDescent="0.25">
      <c r="B13" s="18" t="s">
        <v>0</v>
      </c>
      <c r="C13" s="18" t="s">
        <v>1</v>
      </c>
      <c r="D13" s="4" t="s">
        <v>2</v>
      </c>
      <c r="E13" s="4" t="s">
        <v>3</v>
      </c>
      <c r="F13" s="4" t="s">
        <v>14</v>
      </c>
      <c r="G13" s="4" t="s">
        <v>15</v>
      </c>
      <c r="H13" s="4" t="s">
        <v>13</v>
      </c>
      <c r="I13" s="4" t="s">
        <v>4</v>
      </c>
      <c r="J13" s="4" t="s">
        <v>5</v>
      </c>
      <c r="K13" s="4" t="s">
        <v>12</v>
      </c>
      <c r="L13" s="4" t="s">
        <v>6</v>
      </c>
      <c r="M13" s="4" t="s">
        <v>11</v>
      </c>
      <c r="N13" s="4" t="s">
        <v>7</v>
      </c>
      <c r="O13" s="20"/>
      <c r="R13" s="22"/>
    </row>
    <row r="14" spans="2:18" ht="15.75" x14ac:dyDescent="0.25">
      <c r="B14" s="5">
        <v>3109010</v>
      </c>
      <c r="C14" s="6">
        <v>0</v>
      </c>
      <c r="D14" s="17">
        <v>0</v>
      </c>
      <c r="E14" s="17">
        <v>0</v>
      </c>
      <c r="F14" s="7">
        <f>SUM(F16++F17+F18+F19+F20+F21+F26)</f>
        <v>122228500</v>
      </c>
      <c r="G14" s="7">
        <f>SUM(G16++G17+G18+G19+G20+G21+G26)</f>
        <v>122228500</v>
      </c>
      <c r="H14" s="21">
        <f>SUM(F14-K14)</f>
        <v>104710900</v>
      </c>
      <c r="I14" s="7">
        <f>SUM(I15+I17+I21+I27)</f>
        <v>17547200</v>
      </c>
      <c r="J14" s="7">
        <v>0</v>
      </c>
      <c r="K14" s="7">
        <f>K15+K17+K18+K19+K20+K21+K26</f>
        <v>17517600</v>
      </c>
      <c r="L14" s="7">
        <f>L15+L17+L18+L19+L20+L21+L26</f>
        <v>15371962.460000001</v>
      </c>
      <c r="M14" s="7">
        <v>0</v>
      </c>
      <c r="N14" s="7">
        <v>0</v>
      </c>
      <c r="O14" s="20"/>
    </row>
    <row r="15" spans="2:18" ht="17.25" customHeight="1" x14ac:dyDescent="0.25">
      <c r="B15" s="5">
        <v>3109010</v>
      </c>
      <c r="C15" s="6">
        <v>2110</v>
      </c>
      <c r="D15" s="17">
        <v>0</v>
      </c>
      <c r="E15" s="17">
        <v>0</v>
      </c>
      <c r="F15" s="7">
        <v>0</v>
      </c>
      <c r="G15" s="7">
        <v>0</v>
      </c>
      <c r="H15" s="21">
        <v>0</v>
      </c>
      <c r="I15" s="7">
        <v>14300000</v>
      </c>
      <c r="J15" s="7">
        <v>0</v>
      </c>
      <c r="K15" s="7">
        <v>14300000</v>
      </c>
      <c r="L15" s="7">
        <v>12572562.08</v>
      </c>
      <c r="M15" s="7">
        <v>0</v>
      </c>
      <c r="N15" s="7">
        <v>0</v>
      </c>
      <c r="O15" s="20"/>
    </row>
    <row r="16" spans="2:18" ht="15.75" x14ac:dyDescent="0.25">
      <c r="B16" s="5">
        <v>3109010</v>
      </c>
      <c r="C16" s="6">
        <v>2111</v>
      </c>
      <c r="D16" s="17">
        <v>0</v>
      </c>
      <c r="E16" s="17">
        <v>0</v>
      </c>
      <c r="F16" s="7">
        <v>91900300</v>
      </c>
      <c r="G16" s="7">
        <v>91900300</v>
      </c>
      <c r="H16" s="21">
        <f t="shared" ref="H16:H26" si="0">SUM(F16-K16)</f>
        <v>77600300</v>
      </c>
      <c r="I16" s="7">
        <v>0</v>
      </c>
      <c r="J16" s="7">
        <v>0</v>
      </c>
      <c r="K16" s="7">
        <v>14300000</v>
      </c>
      <c r="L16" s="7">
        <v>12572562.08</v>
      </c>
      <c r="M16" s="7">
        <v>0</v>
      </c>
      <c r="N16" s="7">
        <v>0</v>
      </c>
      <c r="O16" s="20"/>
    </row>
    <row r="17" spans="2:15" ht="15.75" x14ac:dyDescent="0.25">
      <c r="B17" s="5">
        <v>3109010</v>
      </c>
      <c r="C17" s="6">
        <v>2120</v>
      </c>
      <c r="D17" s="17">
        <v>0</v>
      </c>
      <c r="E17" s="17">
        <v>0</v>
      </c>
      <c r="F17" s="7">
        <v>20218100</v>
      </c>
      <c r="G17" s="7">
        <v>20218100</v>
      </c>
      <c r="H17" s="21">
        <f t="shared" si="0"/>
        <v>17072100</v>
      </c>
      <c r="I17" s="7">
        <v>3146000</v>
      </c>
      <c r="J17" s="7">
        <v>0</v>
      </c>
      <c r="K17" s="7">
        <v>3146000</v>
      </c>
      <c r="L17" s="7">
        <v>2794400.38</v>
      </c>
      <c r="M17" s="7">
        <v>0</v>
      </c>
      <c r="N17" s="7">
        <v>0</v>
      </c>
      <c r="O17" s="20"/>
    </row>
    <row r="18" spans="2:15" ht="15.75" x14ac:dyDescent="0.25">
      <c r="B18" s="5">
        <v>3109010</v>
      </c>
      <c r="C18" s="6">
        <v>2210</v>
      </c>
      <c r="D18" s="17">
        <v>0</v>
      </c>
      <c r="E18" s="17">
        <v>0</v>
      </c>
      <c r="F18" s="7">
        <v>1650000</v>
      </c>
      <c r="G18" s="7">
        <v>1650000</v>
      </c>
      <c r="H18" s="21">
        <f t="shared" si="0"/>
        <v>1650000</v>
      </c>
      <c r="I18" s="7">
        <v>0</v>
      </c>
      <c r="J18" s="7">
        <v>0</v>
      </c>
      <c r="K18" s="7">
        <v>0</v>
      </c>
      <c r="L18" s="7">
        <v>0</v>
      </c>
      <c r="M18" s="7">
        <v>0</v>
      </c>
      <c r="N18" s="7">
        <v>0</v>
      </c>
      <c r="O18" s="20"/>
    </row>
    <row r="19" spans="2:15" ht="15.75" x14ac:dyDescent="0.25">
      <c r="B19" s="5">
        <v>3109010</v>
      </c>
      <c r="C19" s="6">
        <v>2240</v>
      </c>
      <c r="D19" s="17">
        <v>0</v>
      </c>
      <c r="E19" s="17">
        <v>0</v>
      </c>
      <c r="F19" s="7">
        <v>3030500</v>
      </c>
      <c r="G19" s="7">
        <v>3030500</v>
      </c>
      <c r="H19" s="21">
        <f t="shared" si="0"/>
        <v>3020900</v>
      </c>
      <c r="I19" s="7">
        <v>9600</v>
      </c>
      <c r="J19" s="7">
        <v>0</v>
      </c>
      <c r="K19" s="7">
        <v>9600</v>
      </c>
      <c r="L19" s="7">
        <v>0</v>
      </c>
      <c r="M19" s="7">
        <v>0</v>
      </c>
      <c r="N19" s="7">
        <v>0</v>
      </c>
      <c r="O19" s="20"/>
    </row>
    <row r="20" spans="2:15" ht="15.75" x14ac:dyDescent="0.25">
      <c r="B20" s="5">
        <v>3109010</v>
      </c>
      <c r="C20" s="6">
        <v>2250</v>
      </c>
      <c r="D20" s="17">
        <v>0</v>
      </c>
      <c r="E20" s="17">
        <v>0</v>
      </c>
      <c r="F20" s="7">
        <v>1000000</v>
      </c>
      <c r="G20" s="7">
        <v>1000000</v>
      </c>
      <c r="H20" s="21">
        <f t="shared" si="0"/>
        <v>990000</v>
      </c>
      <c r="I20" s="7">
        <v>10000</v>
      </c>
      <c r="J20" s="7">
        <v>0</v>
      </c>
      <c r="K20" s="7">
        <v>10000</v>
      </c>
      <c r="L20" s="7">
        <v>0</v>
      </c>
      <c r="M20" s="7">
        <v>0</v>
      </c>
      <c r="N20" s="7">
        <v>0</v>
      </c>
      <c r="O20" s="20"/>
    </row>
    <row r="21" spans="2:15" ht="15" customHeight="1" x14ac:dyDescent="0.25">
      <c r="B21" s="5">
        <v>3109010</v>
      </c>
      <c r="C21" s="6">
        <v>2270</v>
      </c>
      <c r="D21" s="17">
        <v>0</v>
      </c>
      <c r="E21" s="17">
        <v>0</v>
      </c>
      <c r="F21" s="7">
        <v>4229600</v>
      </c>
      <c r="G21" s="7">
        <v>4229600</v>
      </c>
      <c r="H21" s="21">
        <f t="shared" si="0"/>
        <v>4182600</v>
      </c>
      <c r="I21" s="7">
        <v>47000</v>
      </c>
      <c r="J21" s="7">
        <v>0</v>
      </c>
      <c r="K21" s="7">
        <v>47000</v>
      </c>
      <c r="L21" s="7">
        <v>0</v>
      </c>
      <c r="M21" s="7">
        <v>0</v>
      </c>
      <c r="N21" s="7">
        <v>0</v>
      </c>
      <c r="O21" s="20"/>
    </row>
    <row r="22" spans="2:15" ht="15.75" x14ac:dyDescent="0.25">
      <c r="B22" s="5">
        <v>3109010</v>
      </c>
      <c r="C22" s="6">
        <v>2271</v>
      </c>
      <c r="D22" s="17">
        <v>0</v>
      </c>
      <c r="E22" s="17">
        <v>0</v>
      </c>
      <c r="F22" s="7">
        <v>1700000</v>
      </c>
      <c r="G22" s="7">
        <v>1700000</v>
      </c>
      <c r="H22" s="21">
        <f t="shared" si="0"/>
        <v>1680000</v>
      </c>
      <c r="I22" s="7">
        <v>20000</v>
      </c>
      <c r="J22" s="7">
        <v>0</v>
      </c>
      <c r="K22" s="7">
        <v>20000</v>
      </c>
      <c r="L22" s="7">
        <v>0</v>
      </c>
      <c r="M22" s="7">
        <v>0</v>
      </c>
      <c r="N22" s="7">
        <v>0</v>
      </c>
      <c r="O22" s="20"/>
    </row>
    <row r="23" spans="2:15" ht="15.75" x14ac:dyDescent="0.25">
      <c r="B23" s="5">
        <v>3109010</v>
      </c>
      <c r="C23" s="6">
        <v>2272</v>
      </c>
      <c r="D23" s="17">
        <v>0</v>
      </c>
      <c r="E23" s="17">
        <v>0</v>
      </c>
      <c r="F23" s="7">
        <v>125000</v>
      </c>
      <c r="G23" s="7">
        <v>125000</v>
      </c>
      <c r="H23" s="21">
        <f t="shared" si="0"/>
        <v>123000</v>
      </c>
      <c r="I23" s="7">
        <v>2000</v>
      </c>
      <c r="J23" s="7">
        <v>0</v>
      </c>
      <c r="K23" s="7">
        <v>2000</v>
      </c>
      <c r="L23" s="7">
        <v>0</v>
      </c>
      <c r="M23" s="7">
        <v>0</v>
      </c>
      <c r="N23" s="7">
        <v>0</v>
      </c>
      <c r="O23" s="20"/>
    </row>
    <row r="24" spans="2:15" ht="15.75" x14ac:dyDescent="0.25">
      <c r="B24" s="5">
        <v>3109010</v>
      </c>
      <c r="C24" s="6">
        <v>2273</v>
      </c>
      <c r="D24" s="17">
        <v>0</v>
      </c>
      <c r="E24" s="17">
        <v>0</v>
      </c>
      <c r="F24" s="7">
        <v>2205600</v>
      </c>
      <c r="G24" s="7">
        <v>2205600</v>
      </c>
      <c r="H24" s="21">
        <f t="shared" si="0"/>
        <v>2185600</v>
      </c>
      <c r="I24" s="7">
        <v>20000</v>
      </c>
      <c r="J24" s="7">
        <v>0</v>
      </c>
      <c r="K24" s="7">
        <v>20000</v>
      </c>
      <c r="L24" s="7">
        <v>0</v>
      </c>
      <c r="M24" s="7">
        <v>0</v>
      </c>
      <c r="N24" s="7">
        <v>0</v>
      </c>
      <c r="O24" s="20"/>
    </row>
    <row r="25" spans="2:15" ht="15.75" x14ac:dyDescent="0.25">
      <c r="B25" s="5">
        <v>3109010</v>
      </c>
      <c r="C25" s="10">
        <v>2274</v>
      </c>
      <c r="D25" s="17">
        <v>0</v>
      </c>
      <c r="E25" s="17">
        <v>0</v>
      </c>
      <c r="F25" s="7">
        <v>199000</v>
      </c>
      <c r="G25" s="7">
        <v>199000</v>
      </c>
      <c r="H25" s="21">
        <f t="shared" si="0"/>
        <v>194000</v>
      </c>
      <c r="I25" s="7">
        <v>5000</v>
      </c>
      <c r="J25" s="7">
        <v>0</v>
      </c>
      <c r="K25" s="7">
        <v>5000</v>
      </c>
      <c r="L25" s="7">
        <v>0</v>
      </c>
      <c r="M25" s="7">
        <v>0</v>
      </c>
      <c r="N25" s="7">
        <v>0</v>
      </c>
      <c r="O25" s="20"/>
    </row>
    <row r="26" spans="2:15" ht="15.75" x14ac:dyDescent="0.25">
      <c r="B26" s="5">
        <v>3109010</v>
      </c>
      <c r="C26" s="10">
        <v>2800</v>
      </c>
      <c r="D26" s="17">
        <v>0</v>
      </c>
      <c r="E26" s="17">
        <v>0</v>
      </c>
      <c r="F26" s="7">
        <v>200000</v>
      </c>
      <c r="G26" s="7">
        <v>200000</v>
      </c>
      <c r="H26" s="21">
        <f t="shared" si="0"/>
        <v>195000</v>
      </c>
      <c r="I26" s="7">
        <v>34600</v>
      </c>
      <c r="J26" s="7">
        <v>0</v>
      </c>
      <c r="K26" s="7">
        <v>5000</v>
      </c>
      <c r="L26" s="7">
        <v>5000</v>
      </c>
      <c r="M26" s="7">
        <v>0</v>
      </c>
      <c r="N26" s="7">
        <v>0</v>
      </c>
      <c r="O26" s="20"/>
    </row>
    <row r="27" spans="2:15" ht="15.75" x14ac:dyDescent="0.25">
      <c r="B27" s="5">
        <v>3109010</v>
      </c>
      <c r="C27" s="10">
        <v>5000</v>
      </c>
      <c r="D27" s="17">
        <v>0</v>
      </c>
      <c r="E27" s="17">
        <v>0</v>
      </c>
      <c r="F27" s="7">
        <v>5880500</v>
      </c>
      <c r="G27" s="7">
        <v>54200</v>
      </c>
      <c r="H27" s="21">
        <v>0</v>
      </c>
      <c r="I27" s="7">
        <v>54200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20"/>
    </row>
    <row r="28" spans="2:15" x14ac:dyDescent="0.25">
      <c r="G28" s="11"/>
      <c r="H28" s="12"/>
    </row>
    <row r="33" spans="4:4" x14ac:dyDescent="0.25">
      <c r="D33" s="8" t="s">
        <v>28</v>
      </c>
    </row>
    <row r="53" ht="13.5" customHeight="1" x14ac:dyDescent="0.25"/>
    <row r="54" hidden="1" x14ac:dyDescent="0.25"/>
    <row r="55" hidden="1" x14ac:dyDescent="0.25"/>
    <row r="56" hidden="1" x14ac:dyDescent="0.25"/>
    <row r="57" hidden="1" x14ac:dyDescent="0.25"/>
    <row r="58" hidden="1" x14ac:dyDescent="0.25"/>
    <row r="59" hidden="1" x14ac:dyDescent="0.25"/>
    <row r="60" hidden="1" x14ac:dyDescent="0.25"/>
    <row r="61" hidden="1" x14ac:dyDescent="0.25"/>
    <row r="62" hidden="1" x14ac:dyDescent="0.25"/>
    <row r="63" hidden="1" x14ac:dyDescent="0.25"/>
  </sheetData>
  <mergeCells count="15">
    <mergeCell ref="C11:D11"/>
    <mergeCell ref="E11:N11"/>
    <mergeCell ref="C8:D8"/>
    <mergeCell ref="E8:N8"/>
    <mergeCell ref="C9:D9"/>
    <mergeCell ref="E9:N9"/>
    <mergeCell ref="C10:D10"/>
    <mergeCell ref="E10:N10"/>
    <mergeCell ref="C7:D7"/>
    <mergeCell ref="E7:N7"/>
    <mergeCell ref="B2:N2"/>
    <mergeCell ref="B3:N3"/>
    <mergeCell ref="B4:O4"/>
    <mergeCell ref="C6:D6"/>
    <mergeCell ref="E6:N6"/>
  </mergeCells>
  <pageMargins left="0.70866141732283472" right="0.70866141732283472" top="0.55118110236220474" bottom="0.55118110236220474" header="0.31496062992125984" footer="0.31496062992125984"/>
  <pageSetup paperSize="9" scale="69" orientation="landscape" r:id="rId1"/>
  <colBreaks count="1" manualBreakCount="1">
    <brk id="14" min="3" max="22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O63"/>
  <sheetViews>
    <sheetView view="pageBreakPreview" zoomScale="60" workbookViewId="0">
      <selection activeCell="T41" sqref="T41"/>
    </sheetView>
  </sheetViews>
  <sheetFormatPr defaultRowHeight="15" x14ac:dyDescent="0.25"/>
  <cols>
    <col min="1" max="1" width="3.140625" style="8" customWidth="1"/>
    <col min="2" max="2" width="12" style="8" customWidth="1"/>
    <col min="3" max="3" width="8.5703125" style="8" customWidth="1"/>
    <col min="4" max="4" width="11.140625" style="8" customWidth="1"/>
    <col min="5" max="5" width="12.28515625" style="8" customWidth="1"/>
    <col min="6" max="6" width="18.42578125" style="8" customWidth="1"/>
    <col min="7" max="7" width="17.5703125" style="8" customWidth="1"/>
    <col min="8" max="8" width="16.42578125" style="8" customWidth="1"/>
    <col min="9" max="9" width="16.85546875" style="8" bestFit="1" customWidth="1"/>
    <col min="10" max="10" width="11.140625" style="8" customWidth="1"/>
    <col min="11" max="11" width="18" style="8" customWidth="1"/>
    <col min="12" max="12" width="17.140625" style="8" customWidth="1"/>
    <col min="13" max="13" width="11.28515625" style="8" customWidth="1"/>
    <col min="14" max="14" width="14" style="8" customWidth="1"/>
    <col min="15" max="16384" width="9.140625" style="8"/>
  </cols>
  <sheetData>
    <row r="2" spans="2:15" ht="26.25" customHeight="1" x14ac:dyDescent="0.25">
      <c r="B2" s="33" t="s">
        <v>16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</row>
    <row r="3" spans="2:15" ht="24.75" customHeight="1" x14ac:dyDescent="0.25">
      <c r="B3" s="34" t="s">
        <v>17</v>
      </c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</row>
    <row r="4" spans="2:15" ht="15.75" x14ac:dyDescent="0.25">
      <c r="B4" s="35" t="s">
        <v>26</v>
      </c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</row>
    <row r="5" spans="2:15" ht="15.75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</row>
    <row r="6" spans="2:15" ht="15.75" x14ac:dyDescent="0.25">
      <c r="B6" s="15" t="s">
        <v>18</v>
      </c>
      <c r="C6" s="32">
        <v>39816845</v>
      </c>
      <c r="D6" s="32"/>
      <c r="E6" s="32" t="s">
        <v>8</v>
      </c>
      <c r="F6" s="32"/>
      <c r="G6" s="32"/>
      <c r="H6" s="32"/>
      <c r="I6" s="32"/>
      <c r="J6" s="32"/>
      <c r="K6" s="32"/>
      <c r="L6" s="32"/>
      <c r="M6" s="32"/>
      <c r="N6" s="32"/>
      <c r="O6" s="1"/>
    </row>
    <row r="7" spans="2:15" ht="15.75" x14ac:dyDescent="0.25">
      <c r="B7" s="15" t="s">
        <v>19</v>
      </c>
      <c r="C7" s="32">
        <v>9900000000</v>
      </c>
      <c r="D7" s="32"/>
      <c r="E7" s="32" t="s">
        <v>20</v>
      </c>
      <c r="F7" s="32"/>
      <c r="G7" s="32"/>
      <c r="H7" s="32"/>
      <c r="I7" s="32"/>
      <c r="J7" s="32"/>
      <c r="K7" s="32"/>
      <c r="L7" s="32"/>
      <c r="M7" s="32"/>
      <c r="N7" s="32"/>
      <c r="O7" s="9"/>
    </row>
    <row r="8" spans="2:15" ht="15.75" x14ac:dyDescent="0.25">
      <c r="B8" s="15" t="s">
        <v>21</v>
      </c>
      <c r="C8" s="32">
        <v>310</v>
      </c>
      <c r="D8" s="32"/>
      <c r="E8" s="32" t="s">
        <v>9</v>
      </c>
      <c r="F8" s="32"/>
      <c r="G8" s="32"/>
      <c r="H8" s="32"/>
      <c r="I8" s="32"/>
      <c r="J8" s="32"/>
      <c r="K8" s="32"/>
      <c r="L8" s="32"/>
      <c r="M8" s="32"/>
      <c r="N8" s="32"/>
      <c r="O8" s="1"/>
    </row>
    <row r="9" spans="2:15" ht="31.5" customHeight="1" x14ac:dyDescent="0.25">
      <c r="B9" s="16" t="s">
        <v>22</v>
      </c>
      <c r="C9" s="32">
        <v>3</v>
      </c>
      <c r="D9" s="32"/>
      <c r="E9" s="37"/>
      <c r="F9" s="37"/>
      <c r="G9" s="37"/>
      <c r="H9" s="37"/>
      <c r="I9" s="37"/>
      <c r="J9" s="37"/>
      <c r="K9" s="37"/>
      <c r="L9" s="37"/>
      <c r="M9" s="37"/>
      <c r="N9" s="37"/>
      <c r="O9" s="9"/>
    </row>
    <row r="10" spans="2:15" ht="21.75" customHeight="1" x14ac:dyDescent="0.25">
      <c r="B10" s="15" t="s">
        <v>0</v>
      </c>
      <c r="C10" s="32">
        <v>3109010</v>
      </c>
      <c r="D10" s="32"/>
      <c r="E10" s="32" t="s">
        <v>10</v>
      </c>
      <c r="F10" s="32"/>
      <c r="G10" s="32"/>
      <c r="H10" s="32"/>
      <c r="I10" s="32"/>
      <c r="J10" s="32"/>
      <c r="K10" s="32"/>
      <c r="L10" s="32"/>
      <c r="M10" s="32"/>
      <c r="N10" s="32"/>
      <c r="O10" s="1"/>
    </row>
    <row r="11" spans="2:15" ht="21.75" customHeight="1" x14ac:dyDescent="0.25">
      <c r="B11" s="15" t="s">
        <v>23</v>
      </c>
      <c r="C11" s="36" t="s">
        <v>24</v>
      </c>
      <c r="D11" s="36"/>
      <c r="E11" s="32" t="s">
        <v>25</v>
      </c>
      <c r="F11" s="32"/>
      <c r="G11" s="32"/>
      <c r="H11" s="32"/>
      <c r="I11" s="32"/>
      <c r="J11" s="32"/>
      <c r="K11" s="32"/>
      <c r="L11" s="32"/>
      <c r="M11" s="32"/>
      <c r="N11" s="32"/>
      <c r="O11" s="9"/>
    </row>
    <row r="12" spans="2:15" ht="21.75" customHeight="1" x14ac:dyDescent="0.25">
      <c r="B12" s="2"/>
      <c r="C12" s="14"/>
      <c r="D12" s="14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9"/>
    </row>
    <row r="13" spans="2:15" ht="64.5" customHeight="1" x14ac:dyDescent="0.25">
      <c r="B13" s="3" t="s">
        <v>0</v>
      </c>
      <c r="C13" s="3" t="s">
        <v>1</v>
      </c>
      <c r="D13" s="4" t="s">
        <v>2</v>
      </c>
      <c r="E13" s="4" t="s">
        <v>3</v>
      </c>
      <c r="F13" s="4" t="s">
        <v>14</v>
      </c>
      <c r="G13" s="4" t="s">
        <v>15</v>
      </c>
      <c r="H13" s="4" t="s">
        <v>13</v>
      </c>
      <c r="I13" s="4" t="s">
        <v>4</v>
      </c>
      <c r="J13" s="4" t="s">
        <v>5</v>
      </c>
      <c r="K13" s="4" t="s">
        <v>12</v>
      </c>
      <c r="L13" s="4" t="s">
        <v>6</v>
      </c>
      <c r="M13" s="4" t="s">
        <v>11</v>
      </c>
      <c r="N13" s="4" t="s">
        <v>7</v>
      </c>
      <c r="O13" s="1"/>
    </row>
    <row r="14" spans="2:15" ht="15.75" x14ac:dyDescent="0.25">
      <c r="B14" s="5">
        <v>3109010</v>
      </c>
      <c r="C14" s="6">
        <v>0</v>
      </c>
      <c r="D14" s="17">
        <v>0</v>
      </c>
      <c r="E14" s="17">
        <v>0</v>
      </c>
      <c r="F14" s="7">
        <v>145682600</v>
      </c>
      <c r="G14" s="7">
        <f>SUM(G15:G26)</f>
        <v>145682600</v>
      </c>
      <c r="H14" s="21">
        <f>SUM(F14-K14)</f>
        <v>18030984.00999999</v>
      </c>
      <c r="I14" s="7">
        <v>135298152</v>
      </c>
      <c r="J14" s="7">
        <v>0</v>
      </c>
      <c r="K14" s="7">
        <f>SUM(K16:K26)</f>
        <v>127651615.99000001</v>
      </c>
      <c r="L14" s="7">
        <f>SUM(L16:L27)</f>
        <v>127647477.33000001</v>
      </c>
      <c r="M14" s="7">
        <v>0</v>
      </c>
      <c r="N14" s="7">
        <f>SUM(N15:N27)</f>
        <v>4138.6599999979953</v>
      </c>
      <c r="O14" s="1"/>
    </row>
    <row r="15" spans="2:15" ht="15.75" x14ac:dyDescent="0.25">
      <c r="B15" s="5">
        <v>3109010</v>
      </c>
      <c r="C15" s="6">
        <v>2110</v>
      </c>
      <c r="D15" s="17">
        <v>0</v>
      </c>
      <c r="E15" s="17">
        <v>0</v>
      </c>
      <c r="F15" s="7">
        <v>0</v>
      </c>
      <c r="G15" s="7">
        <v>0</v>
      </c>
      <c r="H15" s="21">
        <v>0</v>
      </c>
      <c r="I15" s="7">
        <v>102146928</v>
      </c>
      <c r="J15" s="7">
        <v>0</v>
      </c>
      <c r="K15" s="7">
        <v>0</v>
      </c>
      <c r="L15" s="7">
        <v>0</v>
      </c>
      <c r="M15" s="7">
        <v>0</v>
      </c>
      <c r="N15" s="7">
        <v>0</v>
      </c>
      <c r="O15" s="1"/>
    </row>
    <row r="16" spans="2:15" ht="15.75" x14ac:dyDescent="0.25">
      <c r="B16" s="5">
        <v>3109010</v>
      </c>
      <c r="C16" s="6">
        <v>2111</v>
      </c>
      <c r="D16" s="17">
        <v>0</v>
      </c>
      <c r="E16" s="17">
        <v>0</v>
      </c>
      <c r="F16" s="7">
        <v>110270400</v>
      </c>
      <c r="G16" s="7">
        <v>110270400</v>
      </c>
      <c r="H16" s="21">
        <f>SUM(F16-K16)</f>
        <v>11006043.829999998</v>
      </c>
      <c r="I16" s="7">
        <v>0</v>
      </c>
      <c r="J16" s="7">
        <v>0</v>
      </c>
      <c r="K16" s="7">
        <v>99264356.170000002</v>
      </c>
      <c r="L16" s="7">
        <v>99263579.090000004</v>
      </c>
      <c r="M16" s="7">
        <v>0</v>
      </c>
      <c r="N16" s="7">
        <f t="shared" ref="N16:N26" si="0">SUM(K16-L16)</f>
        <v>777.07999999821186</v>
      </c>
      <c r="O16" s="1"/>
    </row>
    <row r="17" spans="2:15" ht="15.75" x14ac:dyDescent="0.25">
      <c r="B17" s="5">
        <v>3109010</v>
      </c>
      <c r="C17" s="6">
        <v>2120</v>
      </c>
      <c r="D17" s="17">
        <v>0</v>
      </c>
      <c r="E17" s="17">
        <v>0</v>
      </c>
      <c r="F17" s="7">
        <v>24154450</v>
      </c>
      <c r="G17" s="7">
        <v>24154450</v>
      </c>
      <c r="H17" s="21">
        <f>SUM(F17-K17)</f>
        <v>2533679.9499999993</v>
      </c>
      <c r="I17" s="7">
        <v>22647324</v>
      </c>
      <c r="J17" s="7">
        <v>0</v>
      </c>
      <c r="K17" s="7">
        <v>21620770.050000001</v>
      </c>
      <c r="L17" s="7">
        <v>21620770.050000001</v>
      </c>
      <c r="M17" s="7">
        <v>0</v>
      </c>
      <c r="N17" s="7">
        <f t="shared" si="0"/>
        <v>0</v>
      </c>
      <c r="O17" s="1"/>
    </row>
    <row r="18" spans="2:15" ht="15.75" x14ac:dyDescent="0.25">
      <c r="B18" s="5">
        <v>3109010</v>
      </c>
      <c r="C18" s="6">
        <v>2210</v>
      </c>
      <c r="D18" s="17">
        <v>0</v>
      </c>
      <c r="E18" s="17">
        <v>0</v>
      </c>
      <c r="F18" s="7">
        <v>1793550</v>
      </c>
      <c r="G18" s="7">
        <v>1793550</v>
      </c>
      <c r="H18" s="21">
        <f>SUM(F18-K18)</f>
        <v>1467864</v>
      </c>
      <c r="I18" s="7">
        <v>0</v>
      </c>
      <c r="J18" s="7">
        <v>0</v>
      </c>
      <c r="K18" s="7">
        <v>325686</v>
      </c>
      <c r="L18" s="7">
        <v>323532.03999999998</v>
      </c>
      <c r="M18" s="7">
        <v>0</v>
      </c>
      <c r="N18" s="7">
        <f t="shared" si="0"/>
        <v>2153.960000000021</v>
      </c>
      <c r="O18" s="1"/>
    </row>
    <row r="19" spans="2:15" ht="15.75" x14ac:dyDescent="0.25">
      <c r="B19" s="5">
        <v>3109010</v>
      </c>
      <c r="C19" s="6">
        <v>2240</v>
      </c>
      <c r="D19" s="17">
        <v>0</v>
      </c>
      <c r="E19" s="17">
        <v>0</v>
      </c>
      <c r="F19" s="7">
        <v>4069850</v>
      </c>
      <c r="G19" s="7">
        <v>4069850</v>
      </c>
      <c r="H19" s="21">
        <f>SUM(F19-K19)</f>
        <v>1089181.4700000002</v>
      </c>
      <c r="I19" s="7">
        <v>0</v>
      </c>
      <c r="J19" s="7">
        <v>0</v>
      </c>
      <c r="K19" s="7">
        <v>2980668.53</v>
      </c>
      <c r="L19" s="7">
        <v>2980089.83</v>
      </c>
      <c r="M19" s="7">
        <v>0</v>
      </c>
      <c r="N19" s="7">
        <f t="shared" si="0"/>
        <v>578.6999999997206</v>
      </c>
      <c r="O19" s="1"/>
    </row>
    <row r="20" spans="2:15" ht="15.75" x14ac:dyDescent="0.25">
      <c r="B20" s="5">
        <v>3109010</v>
      </c>
      <c r="C20" s="6">
        <v>2250</v>
      </c>
      <c r="D20" s="17">
        <v>0</v>
      </c>
      <c r="E20" s="17">
        <v>0</v>
      </c>
      <c r="F20" s="7">
        <v>1127600</v>
      </c>
      <c r="G20" s="7">
        <v>1127600</v>
      </c>
      <c r="H20" s="21">
        <f>SUM(F20-K20)</f>
        <v>106726.06999999995</v>
      </c>
      <c r="I20" s="7">
        <v>0</v>
      </c>
      <c r="J20" s="7">
        <v>0</v>
      </c>
      <c r="K20" s="7">
        <v>1020873.93</v>
      </c>
      <c r="L20" s="7">
        <v>1020873.93</v>
      </c>
      <c r="M20" s="7">
        <v>0</v>
      </c>
      <c r="N20" s="7">
        <f t="shared" si="0"/>
        <v>0</v>
      </c>
      <c r="O20" s="1"/>
    </row>
    <row r="21" spans="2:15" ht="15.75" x14ac:dyDescent="0.25">
      <c r="B21" s="5">
        <v>3109010</v>
      </c>
      <c r="C21" s="6">
        <v>2270</v>
      </c>
      <c r="D21" s="17">
        <v>0</v>
      </c>
      <c r="E21" s="17">
        <v>0</v>
      </c>
      <c r="F21" s="7">
        <v>0</v>
      </c>
      <c r="G21" s="7">
        <v>0</v>
      </c>
      <c r="H21" s="21">
        <v>0</v>
      </c>
      <c r="I21" s="7">
        <v>3687850</v>
      </c>
      <c r="J21" s="7">
        <v>0</v>
      </c>
      <c r="K21" s="7">
        <v>0</v>
      </c>
      <c r="L21" s="7">
        <v>0</v>
      </c>
      <c r="M21" s="7">
        <v>0</v>
      </c>
      <c r="N21" s="7">
        <f t="shared" si="0"/>
        <v>0</v>
      </c>
      <c r="O21" s="1"/>
    </row>
    <row r="22" spans="2:15" ht="15.75" x14ac:dyDescent="0.25">
      <c r="B22" s="5">
        <v>3109010</v>
      </c>
      <c r="C22" s="6">
        <v>2271</v>
      </c>
      <c r="D22" s="17">
        <v>0</v>
      </c>
      <c r="E22" s="17">
        <v>0</v>
      </c>
      <c r="F22" s="7">
        <v>1472840</v>
      </c>
      <c r="G22" s="7">
        <v>1472840</v>
      </c>
      <c r="H22" s="21">
        <f>SUM(F22-K22)</f>
        <v>769364.11</v>
      </c>
      <c r="I22" s="7">
        <v>0</v>
      </c>
      <c r="J22" s="7">
        <v>0</v>
      </c>
      <c r="K22" s="7">
        <v>703475.89</v>
      </c>
      <c r="L22" s="7">
        <v>703475.89</v>
      </c>
      <c r="M22" s="7">
        <v>0</v>
      </c>
      <c r="N22" s="7">
        <f t="shared" si="0"/>
        <v>0</v>
      </c>
      <c r="O22" s="1"/>
    </row>
    <row r="23" spans="2:15" ht="15.75" x14ac:dyDescent="0.25">
      <c r="B23" s="5">
        <v>3109010</v>
      </c>
      <c r="C23" s="6">
        <v>2272</v>
      </c>
      <c r="D23" s="17">
        <v>0</v>
      </c>
      <c r="E23" s="17">
        <v>0</v>
      </c>
      <c r="F23" s="7">
        <v>95970</v>
      </c>
      <c r="G23" s="7">
        <v>95970</v>
      </c>
      <c r="H23" s="21">
        <f>SUM(F23-K23)</f>
        <v>32736.639999999999</v>
      </c>
      <c r="I23" s="7">
        <v>0</v>
      </c>
      <c r="J23" s="7">
        <v>0</v>
      </c>
      <c r="K23" s="7">
        <v>63233.36</v>
      </c>
      <c r="L23" s="7">
        <v>63233.36</v>
      </c>
      <c r="M23" s="7">
        <v>0</v>
      </c>
      <c r="N23" s="7">
        <f t="shared" si="0"/>
        <v>0</v>
      </c>
      <c r="O23" s="1"/>
    </row>
    <row r="24" spans="2:15" ht="15.75" x14ac:dyDescent="0.25">
      <c r="B24" s="5">
        <v>3109010</v>
      </c>
      <c r="C24" s="6">
        <v>2273</v>
      </c>
      <c r="D24" s="17">
        <v>0</v>
      </c>
      <c r="E24" s="17">
        <v>0</v>
      </c>
      <c r="F24" s="7">
        <v>1769140</v>
      </c>
      <c r="G24" s="7">
        <v>1769140</v>
      </c>
      <c r="H24" s="21">
        <f>SUM(F24-K24)</f>
        <v>549322.98</v>
      </c>
      <c r="I24" s="7">
        <v>0</v>
      </c>
      <c r="J24" s="7">
        <v>0</v>
      </c>
      <c r="K24" s="7">
        <v>1219817.02</v>
      </c>
      <c r="L24" s="7">
        <v>1219817.02</v>
      </c>
      <c r="M24" s="7">
        <v>0</v>
      </c>
      <c r="N24" s="7">
        <f t="shared" si="0"/>
        <v>0</v>
      </c>
      <c r="O24" s="1"/>
    </row>
    <row r="25" spans="2:15" ht="15.75" x14ac:dyDescent="0.25">
      <c r="B25" s="5">
        <v>3109010</v>
      </c>
      <c r="C25" s="10">
        <v>2274</v>
      </c>
      <c r="D25" s="17">
        <v>0</v>
      </c>
      <c r="E25" s="17">
        <v>0</v>
      </c>
      <c r="F25" s="7">
        <v>383900</v>
      </c>
      <c r="G25" s="7">
        <v>383900</v>
      </c>
      <c r="H25" s="21">
        <f>SUM(F25-K25)</f>
        <v>256973.36</v>
      </c>
      <c r="I25" s="7">
        <v>0</v>
      </c>
      <c r="J25" s="7">
        <v>0</v>
      </c>
      <c r="K25" s="7">
        <v>126926.64</v>
      </c>
      <c r="L25" s="7">
        <v>126926.64</v>
      </c>
      <c r="M25" s="7">
        <v>0</v>
      </c>
      <c r="N25" s="7">
        <f t="shared" si="0"/>
        <v>0</v>
      </c>
      <c r="O25" s="1"/>
    </row>
    <row r="26" spans="2:15" ht="15.75" x14ac:dyDescent="0.25">
      <c r="B26" s="5">
        <v>3109010</v>
      </c>
      <c r="C26" s="10">
        <v>2800</v>
      </c>
      <c r="D26" s="17">
        <v>0</v>
      </c>
      <c r="E26" s="17">
        <v>0</v>
      </c>
      <c r="F26" s="7">
        <v>544900</v>
      </c>
      <c r="G26" s="7">
        <v>544900</v>
      </c>
      <c r="H26" s="21">
        <f>SUM(F26-K26)</f>
        <v>219091.59999999998</v>
      </c>
      <c r="I26" s="7">
        <v>0</v>
      </c>
      <c r="J26" s="7">
        <v>0</v>
      </c>
      <c r="K26" s="7">
        <v>325808.40000000002</v>
      </c>
      <c r="L26" s="7">
        <v>325179.48</v>
      </c>
      <c r="M26" s="7">
        <v>0</v>
      </c>
      <c r="N26" s="7">
        <f t="shared" si="0"/>
        <v>628.92000000004191</v>
      </c>
      <c r="O26" s="1"/>
    </row>
    <row r="27" spans="2:15" ht="15.75" x14ac:dyDescent="0.25">
      <c r="B27" s="5">
        <v>3109010</v>
      </c>
      <c r="C27" s="10">
        <v>5000</v>
      </c>
      <c r="D27" s="17">
        <v>0</v>
      </c>
      <c r="E27" s="17">
        <v>0</v>
      </c>
      <c r="F27" s="7">
        <v>0</v>
      </c>
      <c r="G27" s="7">
        <v>0</v>
      </c>
      <c r="H27" s="21">
        <v>0</v>
      </c>
      <c r="I27" s="7">
        <v>6816050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1"/>
    </row>
    <row r="28" spans="2:15" x14ac:dyDescent="0.25">
      <c r="G28" s="11"/>
      <c r="H28" s="12"/>
    </row>
    <row r="53" ht="13.5" customHeight="1" x14ac:dyDescent="0.25"/>
    <row r="54" hidden="1" x14ac:dyDescent="0.25"/>
    <row r="55" hidden="1" x14ac:dyDescent="0.25"/>
    <row r="56" hidden="1" x14ac:dyDescent="0.25"/>
    <row r="57" hidden="1" x14ac:dyDescent="0.25"/>
    <row r="58" hidden="1" x14ac:dyDescent="0.25"/>
    <row r="59" hidden="1" x14ac:dyDescent="0.25"/>
    <row r="60" hidden="1" x14ac:dyDescent="0.25"/>
    <row r="61" hidden="1" x14ac:dyDescent="0.25"/>
    <row r="62" hidden="1" x14ac:dyDescent="0.25"/>
    <row r="63" hidden="1" x14ac:dyDescent="0.25"/>
  </sheetData>
  <mergeCells count="15">
    <mergeCell ref="E9:N9"/>
    <mergeCell ref="C9:D9"/>
    <mergeCell ref="E10:N10"/>
    <mergeCell ref="C10:D10"/>
    <mergeCell ref="C11:D11"/>
    <mergeCell ref="E11:N11"/>
    <mergeCell ref="C7:D7"/>
    <mergeCell ref="E7:N7"/>
    <mergeCell ref="E8:N8"/>
    <mergeCell ref="C8:D8"/>
    <mergeCell ref="B2:N2"/>
    <mergeCell ref="B3:N3"/>
    <mergeCell ref="B4:O4"/>
    <mergeCell ref="C6:D6"/>
    <mergeCell ref="E6:N6"/>
  </mergeCells>
  <pageMargins left="0.70866141732283472" right="0.70866141732283472" top="0.55118110236220474" bottom="0.55118110236220474" header="0.31496062992125984" footer="0.31496062992125984"/>
  <pageSetup paperSize="9" scale="69" orientation="landscape" horizontalDpi="180" verticalDpi="180" r:id="rId1"/>
  <colBreaks count="1" manualBreakCount="1">
    <brk id="14" min="3" max="2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R63"/>
  <sheetViews>
    <sheetView view="pageBreakPreview" zoomScaleNormal="100" zoomScaleSheetLayoutView="100" workbookViewId="0">
      <selection sqref="A1:XFD1048576"/>
    </sheetView>
  </sheetViews>
  <sheetFormatPr defaultRowHeight="15" x14ac:dyDescent="0.25"/>
  <cols>
    <col min="1" max="1" width="3.140625" style="8" customWidth="1"/>
    <col min="2" max="2" width="12" style="8" customWidth="1"/>
    <col min="3" max="3" width="8.5703125" style="8" customWidth="1"/>
    <col min="4" max="4" width="11.140625" style="8" customWidth="1"/>
    <col min="5" max="5" width="12.28515625" style="8" customWidth="1"/>
    <col min="6" max="6" width="18.42578125" style="8" customWidth="1"/>
    <col min="7" max="7" width="17.5703125" style="8" customWidth="1"/>
    <col min="8" max="8" width="16.42578125" style="8" customWidth="1"/>
    <col min="9" max="9" width="17" style="8" bestFit="1" customWidth="1"/>
    <col min="10" max="10" width="11.140625" style="8" customWidth="1"/>
    <col min="11" max="11" width="18" style="8" customWidth="1"/>
    <col min="12" max="12" width="17.140625" style="8" customWidth="1"/>
    <col min="13" max="13" width="11.28515625" style="8" customWidth="1"/>
    <col min="14" max="14" width="14" style="8" customWidth="1"/>
    <col min="15" max="17" width="9.140625" style="8"/>
    <col min="18" max="18" width="13.7109375" style="8" bestFit="1" customWidth="1"/>
    <col min="19" max="16384" width="9.140625" style="8"/>
  </cols>
  <sheetData>
    <row r="2" spans="2:18" ht="26.25" customHeight="1" x14ac:dyDescent="0.25">
      <c r="B2" s="33" t="s">
        <v>16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</row>
    <row r="3" spans="2:18" ht="24.75" customHeight="1" x14ac:dyDescent="0.25">
      <c r="B3" s="34" t="s">
        <v>17</v>
      </c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</row>
    <row r="4" spans="2:18" ht="15.75" x14ac:dyDescent="0.25">
      <c r="B4" s="35" t="s">
        <v>27</v>
      </c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</row>
    <row r="5" spans="2:18" ht="15.75" x14ac:dyDescent="0.25"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</row>
    <row r="6" spans="2:18" ht="15.75" x14ac:dyDescent="0.25">
      <c r="B6" s="23" t="s">
        <v>18</v>
      </c>
      <c r="C6" s="32">
        <v>39816845</v>
      </c>
      <c r="D6" s="32"/>
      <c r="E6" s="32" t="s">
        <v>8</v>
      </c>
      <c r="F6" s="32"/>
      <c r="G6" s="32"/>
      <c r="H6" s="32"/>
      <c r="I6" s="32"/>
      <c r="J6" s="32"/>
      <c r="K6" s="32"/>
      <c r="L6" s="32"/>
      <c r="M6" s="32"/>
      <c r="N6" s="32"/>
      <c r="O6" s="24"/>
    </row>
    <row r="7" spans="2:18" ht="15.75" x14ac:dyDescent="0.25">
      <c r="B7" s="23" t="s">
        <v>19</v>
      </c>
      <c r="C7" s="32">
        <v>9900000000</v>
      </c>
      <c r="D7" s="32"/>
      <c r="E7" s="32" t="s">
        <v>20</v>
      </c>
      <c r="F7" s="32"/>
      <c r="G7" s="32"/>
      <c r="H7" s="32"/>
      <c r="I7" s="32"/>
      <c r="J7" s="32"/>
      <c r="K7" s="32"/>
      <c r="L7" s="32"/>
      <c r="M7" s="32"/>
      <c r="N7" s="32"/>
      <c r="O7" s="24"/>
    </row>
    <row r="8" spans="2:18" ht="28.5" customHeight="1" x14ac:dyDescent="0.25">
      <c r="B8" s="23" t="s">
        <v>21</v>
      </c>
      <c r="C8" s="32">
        <v>310</v>
      </c>
      <c r="D8" s="32"/>
      <c r="E8" s="32" t="s">
        <v>9</v>
      </c>
      <c r="F8" s="32"/>
      <c r="G8" s="32"/>
      <c r="H8" s="32"/>
      <c r="I8" s="32"/>
      <c r="J8" s="32"/>
      <c r="K8" s="32"/>
      <c r="L8" s="32"/>
      <c r="M8" s="32"/>
      <c r="N8" s="32"/>
      <c r="O8" s="24"/>
    </row>
    <row r="9" spans="2:18" ht="31.5" customHeight="1" x14ac:dyDescent="0.25">
      <c r="B9" s="16" t="s">
        <v>22</v>
      </c>
      <c r="C9" s="32">
        <v>3</v>
      </c>
      <c r="D9" s="32"/>
      <c r="E9" s="37"/>
      <c r="F9" s="37"/>
      <c r="G9" s="37"/>
      <c r="H9" s="37"/>
      <c r="I9" s="37"/>
      <c r="J9" s="37"/>
      <c r="K9" s="37"/>
      <c r="L9" s="37"/>
      <c r="M9" s="37"/>
      <c r="N9" s="37"/>
      <c r="O9" s="24"/>
    </row>
    <row r="10" spans="2:18" ht="21.75" customHeight="1" x14ac:dyDescent="0.25">
      <c r="B10" s="23" t="s">
        <v>0</v>
      </c>
      <c r="C10" s="32">
        <v>3109010</v>
      </c>
      <c r="D10" s="32"/>
      <c r="E10" s="32" t="s">
        <v>10</v>
      </c>
      <c r="F10" s="32"/>
      <c r="G10" s="32"/>
      <c r="H10" s="32"/>
      <c r="I10" s="32"/>
      <c r="J10" s="32"/>
      <c r="K10" s="32"/>
      <c r="L10" s="32"/>
      <c r="M10" s="32"/>
      <c r="N10" s="32"/>
      <c r="O10" s="24"/>
    </row>
    <row r="11" spans="2:18" ht="21.75" customHeight="1" x14ac:dyDescent="0.25">
      <c r="B11" s="23" t="s">
        <v>23</v>
      </c>
      <c r="C11" s="36" t="s">
        <v>24</v>
      </c>
      <c r="D11" s="36"/>
      <c r="E11" s="32" t="s">
        <v>25</v>
      </c>
      <c r="F11" s="32"/>
      <c r="G11" s="32"/>
      <c r="H11" s="32"/>
      <c r="I11" s="32"/>
      <c r="J11" s="32"/>
      <c r="K11" s="32"/>
      <c r="L11" s="32"/>
      <c r="M11" s="32"/>
      <c r="N11" s="32"/>
      <c r="O11" s="24"/>
    </row>
    <row r="12" spans="2:18" ht="21.75" customHeight="1" x14ac:dyDescent="0.25">
      <c r="B12" s="2"/>
      <c r="C12" s="14"/>
      <c r="D12" s="14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24"/>
    </row>
    <row r="13" spans="2:18" ht="64.5" customHeight="1" x14ac:dyDescent="0.25">
      <c r="B13" s="25" t="s">
        <v>0</v>
      </c>
      <c r="C13" s="25" t="s">
        <v>1</v>
      </c>
      <c r="D13" s="4" t="s">
        <v>2</v>
      </c>
      <c r="E13" s="4" t="s">
        <v>3</v>
      </c>
      <c r="F13" s="4" t="s">
        <v>14</v>
      </c>
      <c r="G13" s="4" t="s">
        <v>15</v>
      </c>
      <c r="H13" s="4" t="s">
        <v>13</v>
      </c>
      <c r="I13" s="4" t="s">
        <v>4</v>
      </c>
      <c r="J13" s="4" t="s">
        <v>5</v>
      </c>
      <c r="K13" s="4" t="s">
        <v>12</v>
      </c>
      <c r="L13" s="4" t="s">
        <v>6</v>
      </c>
      <c r="M13" s="4" t="s">
        <v>11</v>
      </c>
      <c r="N13" s="4" t="s">
        <v>7</v>
      </c>
      <c r="O13" s="24"/>
      <c r="R13" s="22"/>
    </row>
    <row r="14" spans="2:18" ht="15.75" x14ac:dyDescent="0.25">
      <c r="B14" s="5">
        <v>3109010</v>
      </c>
      <c r="C14" s="6">
        <v>0</v>
      </c>
      <c r="D14" s="17">
        <v>0</v>
      </c>
      <c r="E14" s="17">
        <v>0</v>
      </c>
      <c r="F14" s="7">
        <f>SUM(F16++F17+F18+F19+F20+F26+F22+F23+F24+F25)</f>
        <v>122228500</v>
      </c>
      <c r="G14" s="7">
        <f>SUM(G16++G17+G18+G19+G20+G26+G22+G23+G24+G25)</f>
        <v>122228500</v>
      </c>
      <c r="H14" s="21">
        <f>SUM(F14-K14)</f>
        <v>104710900</v>
      </c>
      <c r="I14" s="7">
        <f>SUM(I15+I17+I21+I27)</f>
        <v>17547200</v>
      </c>
      <c r="J14" s="7">
        <v>0</v>
      </c>
      <c r="K14" s="7">
        <f>K15+K17+K18+K19+K20+K26+K22+K23+K24+K25</f>
        <v>17517600</v>
      </c>
      <c r="L14" s="7">
        <f>L15+L17+L18+L19+L20+L21+L26</f>
        <v>15371962.460000001</v>
      </c>
      <c r="M14" s="7">
        <v>0</v>
      </c>
      <c r="N14" s="7">
        <v>0</v>
      </c>
      <c r="O14" s="24"/>
    </row>
    <row r="15" spans="2:18" ht="17.25" customHeight="1" x14ac:dyDescent="0.25">
      <c r="B15" s="5">
        <v>3109010</v>
      </c>
      <c r="C15" s="6">
        <v>2110</v>
      </c>
      <c r="D15" s="17">
        <v>0</v>
      </c>
      <c r="E15" s="17">
        <v>0</v>
      </c>
      <c r="F15" s="7">
        <v>0</v>
      </c>
      <c r="G15" s="7">
        <v>0</v>
      </c>
      <c r="H15" s="21">
        <v>0</v>
      </c>
      <c r="I15" s="7">
        <v>14300000</v>
      </c>
      <c r="J15" s="7">
        <v>0</v>
      </c>
      <c r="K15" s="7">
        <v>14300000</v>
      </c>
      <c r="L15" s="7">
        <v>12572562.08</v>
      </c>
      <c r="M15" s="7">
        <v>0</v>
      </c>
      <c r="N15" s="7">
        <v>0</v>
      </c>
      <c r="O15" s="24"/>
    </row>
    <row r="16" spans="2:18" ht="15.75" x14ac:dyDescent="0.25">
      <c r="B16" s="5">
        <v>3109010</v>
      </c>
      <c r="C16" s="6">
        <v>2111</v>
      </c>
      <c r="D16" s="17">
        <v>0</v>
      </c>
      <c r="E16" s="17">
        <v>0</v>
      </c>
      <c r="F16" s="7">
        <v>91900300</v>
      </c>
      <c r="G16" s="7">
        <v>91900300</v>
      </c>
      <c r="H16" s="21">
        <f t="shared" ref="H16:H26" si="0">SUM(F16-K16)</f>
        <v>77600300</v>
      </c>
      <c r="I16" s="7">
        <v>0</v>
      </c>
      <c r="J16" s="7">
        <v>0</v>
      </c>
      <c r="K16" s="7">
        <v>14300000</v>
      </c>
      <c r="L16" s="7">
        <v>12572562.08</v>
      </c>
      <c r="M16" s="7">
        <v>0</v>
      </c>
      <c r="N16" s="7">
        <v>0</v>
      </c>
      <c r="O16" s="24"/>
    </row>
    <row r="17" spans="2:15" ht="15.75" x14ac:dyDescent="0.25">
      <c r="B17" s="5">
        <v>3109010</v>
      </c>
      <c r="C17" s="6">
        <v>2120</v>
      </c>
      <c r="D17" s="17">
        <v>0</v>
      </c>
      <c r="E17" s="17">
        <v>0</v>
      </c>
      <c r="F17" s="7">
        <v>20218100</v>
      </c>
      <c r="G17" s="7">
        <v>20218100</v>
      </c>
      <c r="H17" s="21">
        <f t="shared" si="0"/>
        <v>17072100</v>
      </c>
      <c r="I17" s="7">
        <v>3146000</v>
      </c>
      <c r="J17" s="7">
        <v>0</v>
      </c>
      <c r="K17" s="7">
        <v>3146000</v>
      </c>
      <c r="L17" s="7">
        <v>2794400.38</v>
      </c>
      <c r="M17" s="7">
        <v>0</v>
      </c>
      <c r="N17" s="7">
        <v>0</v>
      </c>
      <c r="O17" s="24"/>
    </row>
    <row r="18" spans="2:15" ht="15.75" x14ac:dyDescent="0.25">
      <c r="B18" s="5">
        <v>3109010</v>
      </c>
      <c r="C18" s="6">
        <v>2210</v>
      </c>
      <c r="D18" s="17">
        <v>0</v>
      </c>
      <c r="E18" s="17">
        <v>0</v>
      </c>
      <c r="F18" s="7">
        <v>1650000</v>
      </c>
      <c r="G18" s="7">
        <v>1650000</v>
      </c>
      <c r="H18" s="21">
        <f t="shared" si="0"/>
        <v>1650000</v>
      </c>
      <c r="I18" s="7">
        <v>0</v>
      </c>
      <c r="J18" s="7">
        <v>0</v>
      </c>
      <c r="K18" s="7">
        <v>0</v>
      </c>
      <c r="L18" s="7">
        <v>0</v>
      </c>
      <c r="M18" s="7">
        <v>0</v>
      </c>
      <c r="N18" s="7">
        <v>0</v>
      </c>
      <c r="O18" s="24"/>
    </row>
    <row r="19" spans="2:15" ht="15.75" x14ac:dyDescent="0.25">
      <c r="B19" s="5">
        <v>3109010</v>
      </c>
      <c r="C19" s="6">
        <v>2240</v>
      </c>
      <c r="D19" s="17">
        <v>0</v>
      </c>
      <c r="E19" s="17">
        <v>0</v>
      </c>
      <c r="F19" s="7">
        <v>3030500</v>
      </c>
      <c r="G19" s="7">
        <v>3030500</v>
      </c>
      <c r="H19" s="21">
        <f t="shared" si="0"/>
        <v>3020900</v>
      </c>
      <c r="I19" s="21">
        <v>0</v>
      </c>
      <c r="J19" s="7">
        <v>0</v>
      </c>
      <c r="K19" s="7">
        <v>9600</v>
      </c>
      <c r="L19" s="7">
        <v>0</v>
      </c>
      <c r="M19" s="7">
        <v>0</v>
      </c>
      <c r="N19" s="7">
        <v>0</v>
      </c>
      <c r="O19" s="24"/>
    </row>
    <row r="20" spans="2:15" ht="15.75" x14ac:dyDescent="0.25">
      <c r="B20" s="5">
        <v>3109010</v>
      </c>
      <c r="C20" s="6">
        <v>2250</v>
      </c>
      <c r="D20" s="17">
        <v>0</v>
      </c>
      <c r="E20" s="17">
        <v>0</v>
      </c>
      <c r="F20" s="7">
        <v>1000000</v>
      </c>
      <c r="G20" s="7">
        <v>1000000</v>
      </c>
      <c r="H20" s="21">
        <f t="shared" si="0"/>
        <v>990000</v>
      </c>
      <c r="I20" s="21">
        <v>0</v>
      </c>
      <c r="J20" s="7">
        <v>0</v>
      </c>
      <c r="K20" s="7">
        <v>10000</v>
      </c>
      <c r="L20" s="7">
        <v>0</v>
      </c>
      <c r="M20" s="7">
        <v>0</v>
      </c>
      <c r="N20" s="7">
        <v>0</v>
      </c>
      <c r="O20" s="24"/>
    </row>
    <row r="21" spans="2:15" ht="15" customHeight="1" x14ac:dyDescent="0.25">
      <c r="B21" s="5">
        <v>3109010</v>
      </c>
      <c r="C21" s="6">
        <v>2270</v>
      </c>
      <c r="D21" s="17">
        <v>0</v>
      </c>
      <c r="E21" s="17">
        <v>0</v>
      </c>
      <c r="F21" s="21">
        <v>0</v>
      </c>
      <c r="G21" s="21">
        <v>0</v>
      </c>
      <c r="H21" s="21">
        <v>0</v>
      </c>
      <c r="I21" s="7">
        <v>47000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  <c r="O21" s="24"/>
    </row>
    <row r="22" spans="2:15" ht="15.75" x14ac:dyDescent="0.25">
      <c r="B22" s="5">
        <v>3109010</v>
      </c>
      <c r="C22" s="6">
        <v>2271</v>
      </c>
      <c r="D22" s="17">
        <v>0</v>
      </c>
      <c r="E22" s="17">
        <v>0</v>
      </c>
      <c r="F22" s="7">
        <v>1700000</v>
      </c>
      <c r="G22" s="7">
        <v>1700000</v>
      </c>
      <c r="H22" s="21">
        <f t="shared" si="0"/>
        <v>1680000</v>
      </c>
      <c r="I22" s="21">
        <v>0</v>
      </c>
      <c r="J22" s="7">
        <v>0</v>
      </c>
      <c r="K22" s="7">
        <v>20000</v>
      </c>
      <c r="L22" s="7">
        <v>0</v>
      </c>
      <c r="M22" s="7">
        <v>0</v>
      </c>
      <c r="N22" s="7">
        <v>0</v>
      </c>
      <c r="O22" s="24"/>
    </row>
    <row r="23" spans="2:15" ht="15.75" x14ac:dyDescent="0.25">
      <c r="B23" s="5">
        <v>3109010</v>
      </c>
      <c r="C23" s="6">
        <v>2272</v>
      </c>
      <c r="D23" s="17">
        <v>0</v>
      </c>
      <c r="E23" s="17">
        <v>0</v>
      </c>
      <c r="F23" s="7">
        <v>125000</v>
      </c>
      <c r="G23" s="7">
        <v>125000</v>
      </c>
      <c r="H23" s="21">
        <f t="shared" si="0"/>
        <v>123000</v>
      </c>
      <c r="I23" s="21">
        <v>0</v>
      </c>
      <c r="J23" s="7">
        <v>0</v>
      </c>
      <c r="K23" s="7">
        <v>2000</v>
      </c>
      <c r="L23" s="7">
        <v>0</v>
      </c>
      <c r="M23" s="7">
        <v>0</v>
      </c>
      <c r="N23" s="7">
        <v>0</v>
      </c>
      <c r="O23" s="24"/>
    </row>
    <row r="24" spans="2:15" ht="15.75" x14ac:dyDescent="0.25">
      <c r="B24" s="5">
        <v>3109010</v>
      </c>
      <c r="C24" s="6">
        <v>2273</v>
      </c>
      <c r="D24" s="17">
        <v>0</v>
      </c>
      <c r="E24" s="17">
        <v>0</v>
      </c>
      <c r="F24" s="7">
        <v>2205600</v>
      </c>
      <c r="G24" s="7">
        <v>2205600</v>
      </c>
      <c r="H24" s="21">
        <f t="shared" si="0"/>
        <v>2185600</v>
      </c>
      <c r="I24" s="21">
        <v>0</v>
      </c>
      <c r="J24" s="7">
        <v>0</v>
      </c>
      <c r="K24" s="7">
        <v>20000</v>
      </c>
      <c r="L24" s="7">
        <v>0</v>
      </c>
      <c r="M24" s="7">
        <v>0</v>
      </c>
      <c r="N24" s="7">
        <v>0</v>
      </c>
      <c r="O24" s="24"/>
    </row>
    <row r="25" spans="2:15" ht="15.75" x14ac:dyDescent="0.25">
      <c r="B25" s="5">
        <v>3109010</v>
      </c>
      <c r="C25" s="10">
        <v>2274</v>
      </c>
      <c r="D25" s="17">
        <v>0</v>
      </c>
      <c r="E25" s="17">
        <v>0</v>
      </c>
      <c r="F25" s="7">
        <v>199000</v>
      </c>
      <c r="G25" s="7">
        <v>199000</v>
      </c>
      <c r="H25" s="21">
        <f t="shared" si="0"/>
        <v>194000</v>
      </c>
      <c r="I25" s="21">
        <v>0</v>
      </c>
      <c r="J25" s="7">
        <v>0</v>
      </c>
      <c r="K25" s="7">
        <v>5000</v>
      </c>
      <c r="L25" s="7">
        <v>0</v>
      </c>
      <c r="M25" s="7">
        <v>0</v>
      </c>
      <c r="N25" s="7">
        <v>0</v>
      </c>
      <c r="O25" s="24"/>
    </row>
    <row r="26" spans="2:15" ht="15.75" x14ac:dyDescent="0.25">
      <c r="B26" s="5">
        <v>3109010</v>
      </c>
      <c r="C26" s="10">
        <v>2800</v>
      </c>
      <c r="D26" s="17">
        <v>0</v>
      </c>
      <c r="E26" s="17">
        <v>0</v>
      </c>
      <c r="F26" s="7">
        <v>200000</v>
      </c>
      <c r="G26" s="7">
        <v>200000</v>
      </c>
      <c r="H26" s="21">
        <f t="shared" si="0"/>
        <v>195000</v>
      </c>
      <c r="I26" s="21">
        <v>0</v>
      </c>
      <c r="J26" s="7">
        <v>0</v>
      </c>
      <c r="K26" s="7">
        <v>5000</v>
      </c>
      <c r="L26" s="7">
        <v>5000</v>
      </c>
      <c r="M26" s="7">
        <v>0</v>
      </c>
      <c r="N26" s="7">
        <v>0</v>
      </c>
      <c r="O26" s="24"/>
    </row>
    <row r="27" spans="2:15" ht="15.75" x14ac:dyDescent="0.25">
      <c r="B27" s="5">
        <v>3109010</v>
      </c>
      <c r="C27" s="10">
        <v>5000</v>
      </c>
      <c r="D27" s="17">
        <v>0</v>
      </c>
      <c r="E27" s="17">
        <v>0</v>
      </c>
      <c r="F27" s="21">
        <v>0</v>
      </c>
      <c r="G27" s="21">
        <v>0</v>
      </c>
      <c r="H27" s="21">
        <v>0</v>
      </c>
      <c r="I27" s="7">
        <v>54200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24"/>
    </row>
    <row r="28" spans="2:15" x14ac:dyDescent="0.25">
      <c r="G28" s="11"/>
      <c r="H28" s="12"/>
    </row>
    <row r="33" spans="4:4" x14ac:dyDescent="0.25">
      <c r="D33" s="8" t="s">
        <v>28</v>
      </c>
    </row>
    <row r="53" ht="13.5" customHeight="1" x14ac:dyDescent="0.25"/>
    <row r="54" hidden="1" x14ac:dyDescent="0.25"/>
    <row r="55" hidden="1" x14ac:dyDescent="0.25"/>
    <row r="56" hidden="1" x14ac:dyDescent="0.25"/>
    <row r="57" hidden="1" x14ac:dyDescent="0.25"/>
    <row r="58" hidden="1" x14ac:dyDescent="0.25"/>
    <row r="59" hidden="1" x14ac:dyDescent="0.25"/>
    <row r="60" hidden="1" x14ac:dyDescent="0.25"/>
    <row r="61" hidden="1" x14ac:dyDescent="0.25"/>
    <row r="62" hidden="1" x14ac:dyDescent="0.25"/>
    <row r="63" hidden="1" x14ac:dyDescent="0.25"/>
  </sheetData>
  <mergeCells count="15">
    <mergeCell ref="C7:D7"/>
    <mergeCell ref="E7:N7"/>
    <mergeCell ref="B2:N2"/>
    <mergeCell ref="B3:N3"/>
    <mergeCell ref="B4:O4"/>
    <mergeCell ref="C6:D6"/>
    <mergeCell ref="E6:N6"/>
    <mergeCell ref="C11:D11"/>
    <mergeCell ref="E11:N11"/>
    <mergeCell ref="C8:D8"/>
    <mergeCell ref="E8:N8"/>
    <mergeCell ref="C9:D9"/>
    <mergeCell ref="E9:N9"/>
    <mergeCell ref="C10:D10"/>
    <mergeCell ref="E10:N10"/>
  </mergeCells>
  <pageMargins left="0.70866141732283472" right="0.70866141732283472" top="0.74803149606299213" bottom="0.74803149606299213" header="0.31496062992125984" footer="0.31496062992125984"/>
  <pageSetup paperSize="9" scale="66" orientation="landscape" r:id="rId1"/>
  <colBreaks count="1" manualBreakCount="1">
    <brk id="15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R63"/>
  <sheetViews>
    <sheetView view="pageBreakPreview" zoomScaleNormal="100" zoomScaleSheetLayoutView="100" workbookViewId="0">
      <selection sqref="A1:XFD1048576"/>
    </sheetView>
  </sheetViews>
  <sheetFormatPr defaultRowHeight="15" x14ac:dyDescent="0.25"/>
  <cols>
    <col min="1" max="1" width="3.140625" style="8" customWidth="1"/>
    <col min="2" max="2" width="12" style="8" customWidth="1"/>
    <col min="3" max="3" width="8.5703125" style="8" customWidth="1"/>
    <col min="4" max="4" width="11.140625" style="8" customWidth="1"/>
    <col min="5" max="5" width="12.28515625" style="8" customWidth="1"/>
    <col min="6" max="6" width="18.42578125" style="8" customWidth="1"/>
    <col min="7" max="7" width="17.5703125" style="8" customWidth="1"/>
    <col min="8" max="8" width="16.42578125" style="8" customWidth="1"/>
    <col min="9" max="9" width="17" style="8" bestFit="1" customWidth="1"/>
    <col min="10" max="10" width="11.140625" style="8" customWidth="1"/>
    <col min="11" max="11" width="18" style="8" customWidth="1"/>
    <col min="12" max="12" width="17.140625" style="8" customWidth="1"/>
    <col min="13" max="13" width="11.28515625" style="8" customWidth="1"/>
    <col min="14" max="14" width="14" style="8" customWidth="1"/>
    <col min="15" max="17" width="9.140625" style="8"/>
    <col min="18" max="18" width="13.7109375" style="8" bestFit="1" customWidth="1"/>
    <col min="19" max="16384" width="9.140625" style="8"/>
  </cols>
  <sheetData>
    <row r="2" spans="2:18" ht="26.25" customHeight="1" x14ac:dyDescent="0.25">
      <c r="B2" s="33" t="s">
        <v>16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</row>
    <row r="3" spans="2:18" ht="24.75" customHeight="1" x14ac:dyDescent="0.25">
      <c r="B3" s="34" t="s">
        <v>17</v>
      </c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</row>
    <row r="4" spans="2:18" ht="15.75" x14ac:dyDescent="0.25">
      <c r="B4" s="35" t="s">
        <v>29</v>
      </c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</row>
    <row r="5" spans="2:18" ht="15.75" x14ac:dyDescent="0.25"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</row>
    <row r="6" spans="2:18" ht="15.75" x14ac:dyDescent="0.25">
      <c r="B6" s="26" t="s">
        <v>18</v>
      </c>
      <c r="C6" s="32">
        <v>39816845</v>
      </c>
      <c r="D6" s="32"/>
      <c r="E6" s="32" t="s">
        <v>8</v>
      </c>
      <c r="F6" s="32"/>
      <c r="G6" s="32"/>
      <c r="H6" s="32"/>
      <c r="I6" s="32"/>
      <c r="J6" s="32"/>
      <c r="K6" s="32"/>
      <c r="L6" s="32"/>
      <c r="M6" s="32"/>
      <c r="N6" s="32"/>
      <c r="O6" s="28"/>
    </row>
    <row r="7" spans="2:18" ht="15.75" x14ac:dyDescent="0.25">
      <c r="B7" s="26" t="s">
        <v>19</v>
      </c>
      <c r="C7" s="32">
        <v>9900000000</v>
      </c>
      <c r="D7" s="32"/>
      <c r="E7" s="32" t="s">
        <v>20</v>
      </c>
      <c r="F7" s="32"/>
      <c r="G7" s="32"/>
      <c r="H7" s="32"/>
      <c r="I7" s="32"/>
      <c r="J7" s="32"/>
      <c r="K7" s="32"/>
      <c r="L7" s="32"/>
      <c r="M7" s="32"/>
      <c r="N7" s="32"/>
      <c r="O7" s="28"/>
    </row>
    <row r="8" spans="2:18" ht="28.5" customHeight="1" x14ac:dyDescent="0.25">
      <c r="B8" s="26" t="s">
        <v>21</v>
      </c>
      <c r="C8" s="32">
        <v>310</v>
      </c>
      <c r="D8" s="32"/>
      <c r="E8" s="32" t="s">
        <v>9</v>
      </c>
      <c r="F8" s="32"/>
      <c r="G8" s="32"/>
      <c r="H8" s="32"/>
      <c r="I8" s="32"/>
      <c r="J8" s="32"/>
      <c r="K8" s="32"/>
      <c r="L8" s="32"/>
      <c r="M8" s="32"/>
      <c r="N8" s="32"/>
      <c r="O8" s="28"/>
    </row>
    <row r="9" spans="2:18" ht="31.5" customHeight="1" x14ac:dyDescent="0.25">
      <c r="B9" s="16" t="s">
        <v>22</v>
      </c>
      <c r="C9" s="32">
        <v>3</v>
      </c>
      <c r="D9" s="32"/>
      <c r="E9" s="37"/>
      <c r="F9" s="37"/>
      <c r="G9" s="37"/>
      <c r="H9" s="37"/>
      <c r="I9" s="37"/>
      <c r="J9" s="37"/>
      <c r="K9" s="37"/>
      <c r="L9" s="37"/>
      <c r="M9" s="37"/>
      <c r="N9" s="37"/>
      <c r="O9" s="28"/>
    </row>
    <row r="10" spans="2:18" ht="21.75" customHeight="1" x14ac:dyDescent="0.25">
      <c r="B10" s="26" t="s">
        <v>0</v>
      </c>
      <c r="C10" s="32">
        <v>3109010</v>
      </c>
      <c r="D10" s="32"/>
      <c r="E10" s="32" t="s">
        <v>10</v>
      </c>
      <c r="F10" s="32"/>
      <c r="G10" s="32"/>
      <c r="H10" s="32"/>
      <c r="I10" s="32"/>
      <c r="J10" s="32"/>
      <c r="K10" s="32"/>
      <c r="L10" s="32"/>
      <c r="M10" s="32"/>
      <c r="N10" s="32"/>
      <c r="O10" s="28"/>
    </row>
    <row r="11" spans="2:18" ht="21.75" customHeight="1" x14ac:dyDescent="0.25">
      <c r="B11" s="26" t="s">
        <v>23</v>
      </c>
      <c r="C11" s="36" t="s">
        <v>24</v>
      </c>
      <c r="D11" s="36"/>
      <c r="E11" s="32" t="s">
        <v>25</v>
      </c>
      <c r="F11" s="32"/>
      <c r="G11" s="32"/>
      <c r="H11" s="32"/>
      <c r="I11" s="32"/>
      <c r="J11" s="32"/>
      <c r="K11" s="32"/>
      <c r="L11" s="32"/>
      <c r="M11" s="32"/>
      <c r="N11" s="32"/>
      <c r="O11" s="28"/>
    </row>
    <row r="12" spans="2:18" ht="21.75" customHeight="1" x14ac:dyDescent="0.25">
      <c r="B12" s="2"/>
      <c r="C12" s="14"/>
      <c r="D12" s="14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28"/>
    </row>
    <row r="13" spans="2:18" ht="64.5" customHeight="1" x14ac:dyDescent="0.25">
      <c r="B13" s="27" t="s">
        <v>0</v>
      </c>
      <c r="C13" s="27" t="s">
        <v>1</v>
      </c>
      <c r="D13" s="4" t="s">
        <v>2</v>
      </c>
      <c r="E13" s="4" t="s">
        <v>3</v>
      </c>
      <c r="F13" s="4" t="s">
        <v>14</v>
      </c>
      <c r="G13" s="4" t="s">
        <v>15</v>
      </c>
      <c r="H13" s="4" t="s">
        <v>13</v>
      </c>
      <c r="I13" s="4" t="s">
        <v>4</v>
      </c>
      <c r="J13" s="4" t="s">
        <v>5</v>
      </c>
      <c r="K13" s="4" t="s">
        <v>12</v>
      </c>
      <c r="L13" s="4" t="s">
        <v>6</v>
      </c>
      <c r="M13" s="4" t="s">
        <v>11</v>
      </c>
      <c r="N13" s="4" t="s">
        <v>7</v>
      </c>
      <c r="O13" s="28"/>
      <c r="R13" s="22"/>
    </row>
    <row r="14" spans="2:18" ht="15.75" x14ac:dyDescent="0.25">
      <c r="B14" s="5">
        <v>3109010</v>
      </c>
      <c r="C14" s="6">
        <v>0</v>
      </c>
      <c r="D14" s="17">
        <v>0</v>
      </c>
      <c r="E14" s="17">
        <v>0</v>
      </c>
      <c r="F14" s="7">
        <f>SUM(F16++F17+F18+F19+F20+F26+F22+F23+F24+F25)</f>
        <v>122228500</v>
      </c>
      <c r="G14" s="7">
        <f>SUM(G16++G17+G18+G19+G20+G26+G22+G23+G24+G25)</f>
        <v>122228500</v>
      </c>
      <c r="H14" s="21">
        <f>SUM(F14-K14)</f>
        <v>99076314.739999995</v>
      </c>
      <c r="I14" s="7">
        <f>SUM(I15+I17+I21+I27)</f>
        <v>27133320</v>
      </c>
      <c r="J14" s="7">
        <v>0</v>
      </c>
      <c r="K14" s="7">
        <f>K15+K17+K18+K19+K20+K26+K22+K23+K24+K25</f>
        <v>23152185.260000005</v>
      </c>
      <c r="L14" s="7">
        <f>L15+L17+L18+L19+L20+L26+L22+L23+L24</f>
        <v>23152043.380000006</v>
      </c>
      <c r="M14" s="7">
        <v>0</v>
      </c>
      <c r="N14" s="7">
        <f>SUM(N16+N17+N18+N19+N20+N22+N23+N24+N25+N26)</f>
        <v>141.88000000000102</v>
      </c>
      <c r="O14" s="28"/>
    </row>
    <row r="15" spans="2:18" ht="17.25" customHeight="1" x14ac:dyDescent="0.25">
      <c r="B15" s="5">
        <v>3109010</v>
      </c>
      <c r="C15" s="6">
        <v>2110</v>
      </c>
      <c r="D15" s="17">
        <v>0</v>
      </c>
      <c r="E15" s="17">
        <v>0</v>
      </c>
      <c r="F15" s="7">
        <v>91900300</v>
      </c>
      <c r="G15" s="7">
        <v>91900300</v>
      </c>
      <c r="H15" s="21">
        <v>73111115.719999999</v>
      </c>
      <c r="I15" s="7">
        <v>21600000</v>
      </c>
      <c r="J15" s="7">
        <v>0</v>
      </c>
      <c r="K15" s="7">
        <v>18789184.280000001</v>
      </c>
      <c r="L15" s="7">
        <v>18789184.280000001</v>
      </c>
      <c r="M15" s="7">
        <v>0</v>
      </c>
      <c r="N15" s="7">
        <v>0</v>
      </c>
      <c r="O15" s="28"/>
    </row>
    <row r="16" spans="2:18" ht="15.75" x14ac:dyDescent="0.25">
      <c r="B16" s="5">
        <v>3109010</v>
      </c>
      <c r="C16" s="6">
        <v>2111</v>
      </c>
      <c r="D16" s="17">
        <v>0</v>
      </c>
      <c r="E16" s="17">
        <v>0</v>
      </c>
      <c r="F16" s="7">
        <v>91900300</v>
      </c>
      <c r="G16" s="7">
        <v>91900300</v>
      </c>
      <c r="H16" s="21">
        <f>SUM(F16-K16)</f>
        <v>73111115.719999999</v>
      </c>
      <c r="I16" s="7">
        <v>21600000</v>
      </c>
      <c r="J16" s="7">
        <v>0</v>
      </c>
      <c r="K16" s="7">
        <v>18789184.280000001</v>
      </c>
      <c r="L16" s="7">
        <v>18789184.280000001</v>
      </c>
      <c r="M16" s="7">
        <v>0</v>
      </c>
      <c r="N16" s="7">
        <v>0</v>
      </c>
      <c r="O16" s="28"/>
    </row>
    <row r="17" spans="2:15" ht="15.75" x14ac:dyDescent="0.25">
      <c r="B17" s="5">
        <v>3109010</v>
      </c>
      <c r="C17" s="6">
        <v>2120</v>
      </c>
      <c r="D17" s="17">
        <v>0</v>
      </c>
      <c r="E17" s="17">
        <v>0</v>
      </c>
      <c r="F17" s="7">
        <v>20218100</v>
      </c>
      <c r="G17" s="7">
        <v>20218100</v>
      </c>
      <c r="H17" s="21">
        <f t="shared" ref="H17:H26" si="0">SUM(F17-K17)</f>
        <v>16071473.07</v>
      </c>
      <c r="I17" s="7">
        <v>4752000</v>
      </c>
      <c r="J17" s="7">
        <v>0</v>
      </c>
      <c r="K17" s="7">
        <v>4146626.93</v>
      </c>
      <c r="L17" s="7">
        <v>4146626.93</v>
      </c>
      <c r="M17" s="7">
        <v>0</v>
      </c>
      <c r="N17" s="7">
        <v>0</v>
      </c>
      <c r="O17" s="28"/>
    </row>
    <row r="18" spans="2:15" ht="15.75" x14ac:dyDescent="0.25">
      <c r="B18" s="5">
        <v>3109010</v>
      </c>
      <c r="C18" s="6">
        <v>2210</v>
      </c>
      <c r="D18" s="17">
        <v>0</v>
      </c>
      <c r="E18" s="17">
        <v>0</v>
      </c>
      <c r="F18" s="7">
        <v>1650000</v>
      </c>
      <c r="G18" s="7">
        <v>1650000</v>
      </c>
      <c r="H18" s="21">
        <f t="shared" si="0"/>
        <v>1629000</v>
      </c>
      <c r="I18" s="7">
        <v>55000</v>
      </c>
      <c r="J18" s="7">
        <v>0</v>
      </c>
      <c r="K18" s="7">
        <v>21000</v>
      </c>
      <c r="L18" s="7">
        <v>20858.12</v>
      </c>
      <c r="M18" s="7">
        <v>0</v>
      </c>
      <c r="N18" s="7">
        <f>SUM(K18-L18)</f>
        <v>141.88000000000102</v>
      </c>
      <c r="O18" s="28"/>
    </row>
    <row r="19" spans="2:15" ht="15.75" x14ac:dyDescent="0.25">
      <c r="B19" s="5">
        <v>3109010</v>
      </c>
      <c r="C19" s="6">
        <v>2240</v>
      </c>
      <c r="D19" s="17">
        <v>0</v>
      </c>
      <c r="E19" s="17">
        <v>0</v>
      </c>
      <c r="F19" s="7">
        <v>3030500</v>
      </c>
      <c r="G19" s="7">
        <v>3030500</v>
      </c>
      <c r="H19" s="21">
        <f t="shared" si="0"/>
        <v>2988853.48</v>
      </c>
      <c r="I19" s="21">
        <v>145880</v>
      </c>
      <c r="J19" s="7">
        <v>0</v>
      </c>
      <c r="K19" s="7">
        <v>41646.519999999997</v>
      </c>
      <c r="L19" s="7">
        <v>41646.519999999997</v>
      </c>
      <c r="M19" s="7">
        <v>0</v>
      </c>
      <c r="N19" s="7">
        <v>0</v>
      </c>
      <c r="O19" s="28"/>
    </row>
    <row r="20" spans="2:15" ht="15.75" x14ac:dyDescent="0.25">
      <c r="B20" s="5">
        <v>3109010</v>
      </c>
      <c r="C20" s="6">
        <v>2250</v>
      </c>
      <c r="D20" s="17">
        <v>0</v>
      </c>
      <c r="E20" s="17">
        <v>0</v>
      </c>
      <c r="F20" s="7">
        <v>1000000</v>
      </c>
      <c r="G20" s="7">
        <v>1000000</v>
      </c>
      <c r="H20" s="21">
        <f t="shared" si="0"/>
        <v>1000000</v>
      </c>
      <c r="I20" s="21">
        <v>108920</v>
      </c>
      <c r="J20" s="7">
        <v>0</v>
      </c>
      <c r="K20" s="21">
        <v>0</v>
      </c>
      <c r="L20" s="7">
        <v>0</v>
      </c>
      <c r="M20" s="7">
        <v>0</v>
      </c>
      <c r="N20" s="7">
        <v>0</v>
      </c>
      <c r="O20" s="28"/>
    </row>
    <row r="21" spans="2:15" ht="15" customHeight="1" x14ac:dyDescent="0.25">
      <c r="B21" s="5">
        <v>3109010</v>
      </c>
      <c r="C21" s="6">
        <v>2270</v>
      </c>
      <c r="D21" s="17">
        <v>0</v>
      </c>
      <c r="E21" s="17">
        <v>0</v>
      </c>
      <c r="F21" s="21">
        <f>SUM(F22:F25)</f>
        <v>4229600</v>
      </c>
      <c r="G21" s="21">
        <f>SUM(G22:G25)</f>
        <v>4229600</v>
      </c>
      <c r="H21" s="21">
        <f>SUM(H22:H25)</f>
        <v>4132717.1799999997</v>
      </c>
      <c r="I21" s="7">
        <v>387000</v>
      </c>
      <c r="J21" s="7">
        <v>0</v>
      </c>
      <c r="K21" s="7">
        <f>SUM(K22:K25)</f>
        <v>96882.82</v>
      </c>
      <c r="L21" s="7">
        <f>SUM(L22:L25)</f>
        <v>96882.82</v>
      </c>
      <c r="M21" s="7">
        <v>0</v>
      </c>
      <c r="N21" s="7">
        <v>0</v>
      </c>
      <c r="O21" s="28"/>
    </row>
    <row r="22" spans="2:15" ht="15.75" x14ac:dyDescent="0.25">
      <c r="B22" s="5">
        <v>3109010</v>
      </c>
      <c r="C22" s="6">
        <v>2271</v>
      </c>
      <c r="D22" s="17">
        <v>0</v>
      </c>
      <c r="E22" s="17">
        <v>0</v>
      </c>
      <c r="F22" s="7">
        <v>1700000</v>
      </c>
      <c r="G22" s="7">
        <v>1700000</v>
      </c>
      <c r="H22" s="21">
        <f t="shared" si="0"/>
        <v>1627537.74</v>
      </c>
      <c r="I22" s="21">
        <v>170000</v>
      </c>
      <c r="J22" s="7">
        <v>0</v>
      </c>
      <c r="K22" s="7">
        <v>72462.259999999995</v>
      </c>
      <c r="L22" s="7">
        <v>72462.259999999995</v>
      </c>
      <c r="M22" s="7">
        <v>0</v>
      </c>
      <c r="N22" s="7">
        <v>0</v>
      </c>
      <c r="O22" s="28"/>
    </row>
    <row r="23" spans="2:15" ht="15.75" x14ac:dyDescent="0.25">
      <c r="B23" s="5">
        <v>3109010</v>
      </c>
      <c r="C23" s="6">
        <v>2272</v>
      </c>
      <c r="D23" s="17">
        <v>0</v>
      </c>
      <c r="E23" s="17">
        <v>0</v>
      </c>
      <c r="F23" s="7">
        <v>125000</v>
      </c>
      <c r="G23" s="7">
        <v>125000</v>
      </c>
      <c r="H23" s="21">
        <f t="shared" si="0"/>
        <v>123883.79</v>
      </c>
      <c r="I23" s="21">
        <v>12000</v>
      </c>
      <c r="J23" s="7">
        <v>0</v>
      </c>
      <c r="K23" s="7">
        <v>1116.21</v>
      </c>
      <c r="L23" s="7">
        <v>1116.21</v>
      </c>
      <c r="M23" s="7">
        <v>0</v>
      </c>
      <c r="N23" s="7">
        <v>0</v>
      </c>
      <c r="O23" s="28"/>
    </row>
    <row r="24" spans="2:15" ht="15.75" x14ac:dyDescent="0.25">
      <c r="B24" s="5">
        <v>3109010</v>
      </c>
      <c r="C24" s="6">
        <v>2273</v>
      </c>
      <c r="D24" s="17">
        <v>0</v>
      </c>
      <c r="E24" s="17">
        <v>0</v>
      </c>
      <c r="F24" s="7">
        <v>2205600</v>
      </c>
      <c r="G24" s="7">
        <v>2205600</v>
      </c>
      <c r="H24" s="21">
        <f t="shared" si="0"/>
        <v>2182295.65</v>
      </c>
      <c r="I24" s="21">
        <v>170000</v>
      </c>
      <c r="J24" s="7">
        <v>0</v>
      </c>
      <c r="K24" s="7">
        <v>23304.35</v>
      </c>
      <c r="L24" s="7">
        <v>23304.35</v>
      </c>
      <c r="M24" s="7">
        <v>0</v>
      </c>
      <c r="N24" s="7">
        <v>0</v>
      </c>
      <c r="O24" s="28"/>
    </row>
    <row r="25" spans="2:15" ht="15.75" x14ac:dyDescent="0.25">
      <c r="B25" s="5">
        <v>3109010</v>
      </c>
      <c r="C25" s="10">
        <v>2274</v>
      </c>
      <c r="D25" s="17">
        <v>0</v>
      </c>
      <c r="E25" s="17">
        <v>0</v>
      </c>
      <c r="F25" s="7">
        <v>199000</v>
      </c>
      <c r="G25" s="7">
        <v>199000</v>
      </c>
      <c r="H25" s="21">
        <f t="shared" si="0"/>
        <v>199000</v>
      </c>
      <c r="I25" s="21">
        <v>35000</v>
      </c>
      <c r="J25" s="7">
        <v>0</v>
      </c>
      <c r="K25" s="7">
        <v>0</v>
      </c>
      <c r="L25" s="7">
        <v>0</v>
      </c>
      <c r="M25" s="7">
        <v>0</v>
      </c>
      <c r="N25" s="7">
        <v>0</v>
      </c>
      <c r="O25" s="28"/>
    </row>
    <row r="26" spans="2:15" ht="15.75" x14ac:dyDescent="0.25">
      <c r="B26" s="5">
        <v>3109010</v>
      </c>
      <c r="C26" s="10">
        <v>2800</v>
      </c>
      <c r="D26" s="17">
        <v>0</v>
      </c>
      <c r="E26" s="17">
        <v>0</v>
      </c>
      <c r="F26" s="7">
        <v>200000</v>
      </c>
      <c r="G26" s="7">
        <v>200000</v>
      </c>
      <c r="H26" s="21">
        <f t="shared" si="0"/>
        <v>143155.29</v>
      </c>
      <c r="I26" s="21">
        <v>84600</v>
      </c>
      <c r="J26" s="7">
        <v>0</v>
      </c>
      <c r="K26" s="7">
        <v>56844.71</v>
      </c>
      <c r="L26" s="7">
        <v>56844.71</v>
      </c>
      <c r="M26" s="7">
        <v>0</v>
      </c>
      <c r="N26" s="7">
        <v>0</v>
      </c>
      <c r="O26" s="28"/>
    </row>
    <row r="27" spans="2:15" ht="15.75" x14ac:dyDescent="0.25">
      <c r="B27" s="5">
        <v>3109010</v>
      </c>
      <c r="C27" s="10">
        <v>5000</v>
      </c>
      <c r="D27" s="17">
        <v>0</v>
      </c>
      <c r="E27" s="17">
        <v>0</v>
      </c>
      <c r="F27" s="21">
        <v>5880500</v>
      </c>
      <c r="G27" s="21">
        <v>5880500</v>
      </c>
      <c r="H27" s="21">
        <f>SUM(F27-K27)</f>
        <v>5761008.7699999996</v>
      </c>
      <c r="I27" s="7">
        <v>394320</v>
      </c>
      <c r="J27" s="7">
        <v>0</v>
      </c>
      <c r="K27" s="7">
        <f>SUM(K18+K19+K26)</f>
        <v>119491.23</v>
      </c>
      <c r="L27" s="7">
        <f>SUM(L18+L19+L26)</f>
        <v>119349.35</v>
      </c>
      <c r="M27" s="7">
        <v>0</v>
      </c>
      <c r="N27" s="7">
        <v>0</v>
      </c>
      <c r="O27" s="28"/>
    </row>
    <row r="28" spans="2:15" x14ac:dyDescent="0.25">
      <c r="G28" s="11"/>
      <c r="H28" s="12"/>
    </row>
    <row r="33" spans="4:4" x14ac:dyDescent="0.25">
      <c r="D33" s="8" t="s">
        <v>28</v>
      </c>
    </row>
    <row r="53" ht="13.5" customHeight="1" x14ac:dyDescent="0.25"/>
    <row r="54" hidden="1" x14ac:dyDescent="0.25"/>
    <row r="55" hidden="1" x14ac:dyDescent="0.25"/>
    <row r="56" hidden="1" x14ac:dyDescent="0.25"/>
    <row r="57" hidden="1" x14ac:dyDescent="0.25"/>
    <row r="58" hidden="1" x14ac:dyDescent="0.25"/>
    <row r="59" hidden="1" x14ac:dyDescent="0.25"/>
    <row r="60" hidden="1" x14ac:dyDescent="0.25"/>
    <row r="61" hidden="1" x14ac:dyDescent="0.25"/>
    <row r="62" hidden="1" x14ac:dyDescent="0.25"/>
    <row r="63" hidden="1" x14ac:dyDescent="0.25"/>
  </sheetData>
  <mergeCells count="15">
    <mergeCell ref="C11:D11"/>
    <mergeCell ref="E11:N11"/>
    <mergeCell ref="C8:D8"/>
    <mergeCell ref="E8:N8"/>
    <mergeCell ref="C9:D9"/>
    <mergeCell ref="E9:N9"/>
    <mergeCell ref="C10:D10"/>
    <mergeCell ref="E10:N10"/>
    <mergeCell ref="C7:D7"/>
    <mergeCell ref="E7:N7"/>
    <mergeCell ref="B2:N2"/>
    <mergeCell ref="B3:N3"/>
    <mergeCell ref="B4:O4"/>
    <mergeCell ref="C6:D6"/>
    <mergeCell ref="E6:N6"/>
  </mergeCells>
  <pageMargins left="0.70866141732283472" right="0.70866141732283472" top="0.74803149606299213" bottom="0.74803149606299213" header="0.31496062992125984" footer="0.31496062992125984"/>
  <pageSetup paperSize="9" scale="66" orientation="landscape" r:id="rId1"/>
  <colBreaks count="1" manualBreakCount="1">
    <brk id="15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O63"/>
  <sheetViews>
    <sheetView tabSelected="1" view="pageBreakPreview" zoomScale="60" zoomScaleNormal="100" workbookViewId="0">
      <selection activeCell="Y9" sqref="Y9"/>
    </sheetView>
  </sheetViews>
  <sheetFormatPr defaultRowHeight="15" x14ac:dyDescent="0.25"/>
  <cols>
    <col min="1" max="1" width="3.140625" style="8" customWidth="1"/>
    <col min="2" max="2" width="12" style="8" customWidth="1"/>
    <col min="3" max="3" width="8.5703125" style="8" customWidth="1"/>
    <col min="4" max="4" width="11.140625" style="8" customWidth="1"/>
    <col min="5" max="5" width="12.28515625" style="8" customWidth="1"/>
    <col min="6" max="6" width="18.42578125" style="8" customWidth="1"/>
    <col min="7" max="7" width="17.5703125" style="8" customWidth="1"/>
    <col min="8" max="8" width="16.42578125" style="8" customWidth="1"/>
    <col min="9" max="9" width="17" style="8" bestFit="1" customWidth="1"/>
    <col min="10" max="10" width="11.140625" style="8" customWidth="1"/>
    <col min="11" max="11" width="18" style="8" customWidth="1"/>
    <col min="12" max="12" width="17.140625" style="8" customWidth="1"/>
    <col min="13" max="13" width="11.28515625" style="8" customWidth="1"/>
    <col min="14" max="14" width="14" style="8" customWidth="1"/>
    <col min="15" max="16384" width="9.140625" style="8"/>
  </cols>
  <sheetData>
    <row r="2" spans="2:15" ht="26.25" customHeight="1" x14ac:dyDescent="0.25">
      <c r="B2" s="33" t="s">
        <v>16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</row>
    <row r="3" spans="2:15" ht="24.75" customHeight="1" x14ac:dyDescent="0.25">
      <c r="B3" s="34" t="s">
        <v>17</v>
      </c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</row>
    <row r="4" spans="2:15" ht="15.75" x14ac:dyDescent="0.25">
      <c r="B4" s="35" t="s">
        <v>30</v>
      </c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</row>
    <row r="5" spans="2:15" ht="15.75" x14ac:dyDescent="0.25"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</row>
    <row r="6" spans="2:15" ht="15.75" x14ac:dyDescent="0.25">
      <c r="B6" s="29" t="s">
        <v>18</v>
      </c>
      <c r="C6" s="32">
        <v>39816845</v>
      </c>
      <c r="D6" s="32"/>
      <c r="E6" s="32" t="s">
        <v>8</v>
      </c>
      <c r="F6" s="32"/>
      <c r="G6" s="32"/>
      <c r="H6" s="32"/>
      <c r="I6" s="32"/>
      <c r="J6" s="32"/>
      <c r="K6" s="32"/>
      <c r="L6" s="32"/>
      <c r="M6" s="32"/>
      <c r="N6" s="32"/>
      <c r="O6" s="31"/>
    </row>
    <row r="7" spans="2:15" ht="15.75" x14ac:dyDescent="0.25">
      <c r="B7" s="29" t="s">
        <v>19</v>
      </c>
      <c r="C7" s="32">
        <v>9900000000</v>
      </c>
      <c r="D7" s="32"/>
      <c r="E7" s="32" t="s">
        <v>20</v>
      </c>
      <c r="F7" s="32"/>
      <c r="G7" s="32"/>
      <c r="H7" s="32"/>
      <c r="I7" s="32"/>
      <c r="J7" s="32"/>
      <c r="K7" s="32"/>
      <c r="L7" s="32"/>
      <c r="M7" s="32"/>
      <c r="N7" s="32"/>
      <c r="O7" s="31"/>
    </row>
    <row r="8" spans="2:15" ht="28.5" customHeight="1" x14ac:dyDescent="0.25">
      <c r="B8" s="29" t="s">
        <v>21</v>
      </c>
      <c r="C8" s="32">
        <v>310</v>
      </c>
      <c r="D8" s="32"/>
      <c r="E8" s="32" t="s">
        <v>9</v>
      </c>
      <c r="F8" s="32"/>
      <c r="G8" s="32"/>
      <c r="H8" s="32"/>
      <c r="I8" s="32"/>
      <c r="J8" s="32"/>
      <c r="K8" s="32"/>
      <c r="L8" s="32"/>
      <c r="M8" s="32"/>
      <c r="N8" s="32"/>
      <c r="O8" s="31"/>
    </row>
    <row r="9" spans="2:15" ht="31.5" customHeight="1" x14ac:dyDescent="0.25">
      <c r="B9" s="16" t="s">
        <v>22</v>
      </c>
      <c r="C9" s="32">
        <v>3</v>
      </c>
      <c r="D9" s="32"/>
      <c r="E9" s="37"/>
      <c r="F9" s="37"/>
      <c r="G9" s="37"/>
      <c r="H9" s="37"/>
      <c r="I9" s="37"/>
      <c r="J9" s="37"/>
      <c r="K9" s="37"/>
      <c r="L9" s="37"/>
      <c r="M9" s="37"/>
      <c r="N9" s="37"/>
      <c r="O9" s="31"/>
    </row>
    <row r="10" spans="2:15" ht="21.75" customHeight="1" x14ac:dyDescent="0.25">
      <c r="B10" s="29" t="s">
        <v>0</v>
      </c>
      <c r="C10" s="32">
        <v>3109010</v>
      </c>
      <c r="D10" s="32"/>
      <c r="E10" s="32" t="s">
        <v>10</v>
      </c>
      <c r="F10" s="32"/>
      <c r="G10" s="32"/>
      <c r="H10" s="32"/>
      <c r="I10" s="32"/>
      <c r="J10" s="32"/>
      <c r="K10" s="32"/>
      <c r="L10" s="32"/>
      <c r="M10" s="32"/>
      <c r="N10" s="32"/>
      <c r="O10" s="31"/>
    </row>
    <row r="11" spans="2:15" ht="21.75" customHeight="1" x14ac:dyDescent="0.25">
      <c r="B11" s="29" t="s">
        <v>23</v>
      </c>
      <c r="C11" s="36" t="s">
        <v>24</v>
      </c>
      <c r="D11" s="36"/>
      <c r="E11" s="32" t="s">
        <v>25</v>
      </c>
      <c r="F11" s="32"/>
      <c r="G11" s="32"/>
      <c r="H11" s="32"/>
      <c r="I11" s="32"/>
      <c r="J11" s="32"/>
      <c r="K11" s="32"/>
      <c r="L11" s="32"/>
      <c r="M11" s="32"/>
      <c r="N11" s="32"/>
      <c r="O11" s="31"/>
    </row>
    <row r="12" spans="2:15" ht="21.75" customHeight="1" x14ac:dyDescent="0.25">
      <c r="B12" s="2"/>
      <c r="C12" s="14"/>
      <c r="D12" s="14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31"/>
    </row>
    <row r="13" spans="2:15" ht="64.5" customHeight="1" x14ac:dyDescent="0.25">
      <c r="B13" s="30" t="s">
        <v>0</v>
      </c>
      <c r="C13" s="30" t="s">
        <v>1</v>
      </c>
      <c r="D13" s="4" t="s">
        <v>2</v>
      </c>
      <c r="E13" s="4" t="s">
        <v>3</v>
      </c>
      <c r="F13" s="4" t="s">
        <v>14</v>
      </c>
      <c r="G13" s="4" t="s">
        <v>15</v>
      </c>
      <c r="H13" s="4" t="s">
        <v>13</v>
      </c>
      <c r="I13" s="4" t="s">
        <v>4</v>
      </c>
      <c r="J13" s="4" t="s">
        <v>5</v>
      </c>
      <c r="K13" s="4" t="s">
        <v>12</v>
      </c>
      <c r="L13" s="4" t="s">
        <v>6</v>
      </c>
      <c r="M13" s="4" t="s">
        <v>11</v>
      </c>
      <c r="N13" s="4" t="s">
        <v>7</v>
      </c>
      <c r="O13" s="31"/>
    </row>
    <row r="14" spans="2:15" ht="15.75" x14ac:dyDescent="0.25">
      <c r="B14" s="5">
        <v>3109010</v>
      </c>
      <c r="C14" s="6">
        <v>0</v>
      </c>
      <c r="D14" s="17">
        <v>0</v>
      </c>
      <c r="E14" s="17">
        <v>0</v>
      </c>
      <c r="F14" s="7">
        <f>SUM(F16++F17+F18+F19+F20+F26+F22+F23+F24+F25)</f>
        <v>122228500</v>
      </c>
      <c r="G14" s="7">
        <f>SUM(G16++G17+G18+G19+G20+G26+G22+G23+G24+G25)</f>
        <v>122228500</v>
      </c>
      <c r="H14" s="21">
        <f>SUM(F14-K14)</f>
        <v>88580498.5</v>
      </c>
      <c r="I14" s="7">
        <f>SUM(I15+I17+I21+I27)</f>
        <v>36070500</v>
      </c>
      <c r="J14" s="7">
        <v>0</v>
      </c>
      <c r="K14" s="7">
        <f>K15+K17+K18+K19+K20+K26+K22+K23+K24+K25</f>
        <v>33648001.5</v>
      </c>
      <c r="L14" s="7">
        <f>L15+L17+L18+L19+L20+L26+L22+L23+L24+L25</f>
        <v>33647421.460000001</v>
      </c>
      <c r="M14" s="7">
        <v>0</v>
      </c>
      <c r="N14" s="7">
        <f>SUM(N16+N17+N18+N19+N20+N22+N23+N24+N25+N26)</f>
        <v>580.04000000000087</v>
      </c>
      <c r="O14" s="31"/>
    </row>
    <row r="15" spans="2:15" ht="17.25" customHeight="1" x14ac:dyDescent="0.25">
      <c r="B15" s="5">
        <v>3109010</v>
      </c>
      <c r="C15" s="6">
        <v>2110</v>
      </c>
      <c r="D15" s="17">
        <v>0</v>
      </c>
      <c r="E15" s="17">
        <v>0</v>
      </c>
      <c r="F15" s="7">
        <v>91900300</v>
      </c>
      <c r="G15" s="7">
        <v>91900300</v>
      </c>
      <c r="H15" s="21">
        <v>73111115.719999999</v>
      </c>
      <c r="I15" s="7">
        <v>28750000</v>
      </c>
      <c r="J15" s="7">
        <v>0</v>
      </c>
      <c r="K15" s="7">
        <v>26838474.550000001</v>
      </c>
      <c r="L15" s="7">
        <v>26838474.550000001</v>
      </c>
      <c r="M15" s="7">
        <v>0</v>
      </c>
      <c r="N15" s="7">
        <v>0</v>
      </c>
      <c r="O15" s="31"/>
    </row>
    <row r="16" spans="2:15" ht="15.75" x14ac:dyDescent="0.25">
      <c r="B16" s="5">
        <v>3109010</v>
      </c>
      <c r="C16" s="6">
        <v>2111</v>
      </c>
      <c r="D16" s="17">
        <v>0</v>
      </c>
      <c r="E16" s="17">
        <v>0</v>
      </c>
      <c r="F16" s="7">
        <v>91900300</v>
      </c>
      <c r="G16" s="7">
        <v>91900300</v>
      </c>
      <c r="H16" s="21">
        <f>SUM(F16-K16)</f>
        <v>65061825.450000003</v>
      </c>
      <c r="I16" s="7">
        <v>28750000</v>
      </c>
      <c r="J16" s="7">
        <v>0</v>
      </c>
      <c r="K16" s="7">
        <v>26838474.550000001</v>
      </c>
      <c r="L16" s="7">
        <v>26838474.550000001</v>
      </c>
      <c r="M16" s="7">
        <v>0</v>
      </c>
      <c r="N16" s="7">
        <v>0</v>
      </c>
      <c r="O16" s="31"/>
    </row>
    <row r="17" spans="2:15" ht="15.75" x14ac:dyDescent="0.25">
      <c r="B17" s="5">
        <v>3109010</v>
      </c>
      <c r="C17" s="6">
        <v>2120</v>
      </c>
      <c r="D17" s="17">
        <v>0</v>
      </c>
      <c r="E17" s="17">
        <v>0</v>
      </c>
      <c r="F17" s="7">
        <v>20218100</v>
      </c>
      <c r="G17" s="7">
        <v>20218100</v>
      </c>
      <c r="H17" s="21">
        <f t="shared" ref="H17:H26" si="0">SUM(F17-K17)</f>
        <v>14318024.02</v>
      </c>
      <c r="I17" s="7">
        <v>6325000</v>
      </c>
      <c r="J17" s="7">
        <v>0</v>
      </c>
      <c r="K17" s="7">
        <v>5900075.9800000004</v>
      </c>
      <c r="L17" s="7">
        <v>5900075.9800000004</v>
      </c>
      <c r="M17" s="7">
        <v>0</v>
      </c>
      <c r="N17" s="7">
        <v>0</v>
      </c>
      <c r="O17" s="31"/>
    </row>
    <row r="18" spans="2:15" ht="15.75" x14ac:dyDescent="0.25">
      <c r="B18" s="5">
        <v>3109010</v>
      </c>
      <c r="C18" s="6">
        <v>2210</v>
      </c>
      <c r="D18" s="17">
        <v>0</v>
      </c>
      <c r="E18" s="17">
        <v>0</v>
      </c>
      <c r="F18" s="7">
        <v>1650000</v>
      </c>
      <c r="G18" s="7">
        <v>1650000</v>
      </c>
      <c r="H18" s="21">
        <f t="shared" si="0"/>
        <v>1629000</v>
      </c>
      <c r="I18" s="7">
        <v>67100</v>
      </c>
      <c r="J18" s="7">
        <v>0</v>
      </c>
      <c r="K18" s="7">
        <v>21000</v>
      </c>
      <c r="L18" s="7">
        <v>20419.96</v>
      </c>
      <c r="M18" s="7">
        <v>0</v>
      </c>
      <c r="N18" s="7">
        <f>SUM(K18-L18)</f>
        <v>580.04000000000087</v>
      </c>
      <c r="O18" s="31"/>
    </row>
    <row r="19" spans="2:15" ht="15.75" x14ac:dyDescent="0.25">
      <c r="B19" s="5">
        <v>3109010</v>
      </c>
      <c r="C19" s="6">
        <v>2240</v>
      </c>
      <c r="D19" s="17">
        <v>0</v>
      </c>
      <c r="E19" s="17">
        <v>0</v>
      </c>
      <c r="F19" s="7">
        <v>3030500</v>
      </c>
      <c r="G19" s="7">
        <v>3030500</v>
      </c>
      <c r="H19" s="21">
        <f t="shared" si="0"/>
        <v>2844988.46</v>
      </c>
      <c r="I19" s="21">
        <v>185880</v>
      </c>
      <c r="J19" s="7">
        <v>0</v>
      </c>
      <c r="K19" s="7">
        <v>185511.54</v>
      </c>
      <c r="L19" s="7">
        <v>185511.54</v>
      </c>
      <c r="M19" s="7">
        <v>0</v>
      </c>
      <c r="N19" s="7">
        <v>0</v>
      </c>
      <c r="O19" s="31"/>
    </row>
    <row r="20" spans="2:15" ht="15.75" x14ac:dyDescent="0.25">
      <c r="B20" s="5">
        <v>3109010</v>
      </c>
      <c r="C20" s="6">
        <v>2250</v>
      </c>
      <c r="D20" s="17">
        <v>0</v>
      </c>
      <c r="E20" s="17">
        <v>0</v>
      </c>
      <c r="F20" s="7">
        <v>1000000</v>
      </c>
      <c r="G20" s="7">
        <v>1000000</v>
      </c>
      <c r="H20" s="21">
        <f t="shared" si="0"/>
        <v>851380.42999999993</v>
      </c>
      <c r="I20" s="21">
        <v>148920</v>
      </c>
      <c r="J20" s="7">
        <v>0</v>
      </c>
      <c r="K20" s="21">
        <v>148619.57</v>
      </c>
      <c r="L20" s="7">
        <v>148619.57</v>
      </c>
      <c r="M20" s="7">
        <v>0</v>
      </c>
      <c r="N20" s="7">
        <v>0</v>
      </c>
      <c r="O20" s="31"/>
    </row>
    <row r="21" spans="2:15" ht="15" customHeight="1" x14ac:dyDescent="0.25">
      <c r="B21" s="5">
        <v>3109010</v>
      </c>
      <c r="C21" s="6">
        <v>2270</v>
      </c>
      <c r="D21" s="17">
        <v>0</v>
      </c>
      <c r="E21" s="17">
        <v>0</v>
      </c>
      <c r="F21" s="21">
        <f>SUM(F22:F25)</f>
        <v>4229600</v>
      </c>
      <c r="G21" s="21">
        <f>SUM(G22:G25)</f>
        <v>4229600</v>
      </c>
      <c r="H21" s="21">
        <f>SUM(H22:H25)</f>
        <v>3764880.1399999997</v>
      </c>
      <c r="I21" s="7">
        <f>SUM(I22:I25)</f>
        <v>504000</v>
      </c>
      <c r="J21" s="7">
        <v>0</v>
      </c>
      <c r="K21" s="7">
        <f>SUM(K22:K25)</f>
        <v>464719.86000000004</v>
      </c>
      <c r="L21" s="7">
        <f>SUM(L22:L25)</f>
        <v>464719.86000000004</v>
      </c>
      <c r="M21" s="7">
        <v>0</v>
      </c>
      <c r="N21" s="7">
        <v>0</v>
      </c>
      <c r="O21" s="31"/>
    </row>
    <row r="22" spans="2:15" ht="15.75" x14ac:dyDescent="0.25">
      <c r="B22" s="5">
        <v>3109010</v>
      </c>
      <c r="C22" s="6">
        <v>2271</v>
      </c>
      <c r="D22" s="17">
        <v>0</v>
      </c>
      <c r="E22" s="17">
        <v>0</v>
      </c>
      <c r="F22" s="7">
        <v>1700000</v>
      </c>
      <c r="G22" s="7">
        <v>1700000</v>
      </c>
      <c r="H22" s="21">
        <f t="shared" si="0"/>
        <v>1483406.74</v>
      </c>
      <c r="I22" s="21">
        <v>220000</v>
      </c>
      <c r="J22" s="7">
        <v>0</v>
      </c>
      <c r="K22" s="7">
        <v>216593.26</v>
      </c>
      <c r="L22" s="7">
        <v>216593.26</v>
      </c>
      <c r="M22" s="7">
        <v>0</v>
      </c>
      <c r="N22" s="7">
        <v>0</v>
      </c>
      <c r="O22" s="31"/>
    </row>
    <row r="23" spans="2:15" ht="15.75" x14ac:dyDescent="0.25">
      <c r="B23" s="5">
        <v>3109010</v>
      </c>
      <c r="C23" s="6">
        <v>2272</v>
      </c>
      <c r="D23" s="17">
        <v>0</v>
      </c>
      <c r="E23" s="17">
        <v>0</v>
      </c>
      <c r="F23" s="7">
        <v>125000</v>
      </c>
      <c r="G23" s="7">
        <v>125000</v>
      </c>
      <c r="H23" s="21">
        <f t="shared" si="0"/>
        <v>117302.79</v>
      </c>
      <c r="I23" s="21">
        <v>15000</v>
      </c>
      <c r="J23" s="7">
        <v>0</v>
      </c>
      <c r="K23" s="7">
        <v>7697.21</v>
      </c>
      <c r="L23" s="7">
        <v>7697.21</v>
      </c>
      <c r="M23" s="7">
        <v>0</v>
      </c>
      <c r="N23" s="7">
        <v>0</v>
      </c>
      <c r="O23" s="31"/>
    </row>
    <row r="24" spans="2:15" ht="15.75" x14ac:dyDescent="0.25">
      <c r="B24" s="5">
        <v>3109010</v>
      </c>
      <c r="C24" s="6">
        <v>2273</v>
      </c>
      <c r="D24" s="17">
        <v>0</v>
      </c>
      <c r="E24" s="17">
        <v>0</v>
      </c>
      <c r="F24" s="7">
        <v>2205600</v>
      </c>
      <c r="G24" s="7">
        <v>2205600</v>
      </c>
      <c r="H24" s="21">
        <f t="shared" si="0"/>
        <v>1992774.94</v>
      </c>
      <c r="I24" s="21">
        <v>220000</v>
      </c>
      <c r="J24" s="7">
        <v>0</v>
      </c>
      <c r="K24" s="7">
        <v>212825.06</v>
      </c>
      <c r="L24" s="7">
        <v>212825.06</v>
      </c>
      <c r="M24" s="7">
        <v>0</v>
      </c>
      <c r="N24" s="7">
        <v>0</v>
      </c>
      <c r="O24" s="31"/>
    </row>
    <row r="25" spans="2:15" ht="15.75" x14ac:dyDescent="0.25">
      <c r="B25" s="5">
        <v>3109010</v>
      </c>
      <c r="C25" s="10">
        <v>2274</v>
      </c>
      <c r="D25" s="17">
        <v>0</v>
      </c>
      <c r="E25" s="17">
        <v>0</v>
      </c>
      <c r="F25" s="7">
        <v>199000</v>
      </c>
      <c r="G25" s="7">
        <v>199000</v>
      </c>
      <c r="H25" s="21">
        <f t="shared" si="0"/>
        <v>171395.66999999998</v>
      </c>
      <c r="I25" s="21">
        <v>49000</v>
      </c>
      <c r="J25" s="7">
        <v>0</v>
      </c>
      <c r="K25" s="7">
        <v>27604.33</v>
      </c>
      <c r="L25" s="7">
        <v>27604.33</v>
      </c>
      <c r="M25" s="7">
        <v>0</v>
      </c>
      <c r="N25" s="7">
        <v>0</v>
      </c>
      <c r="O25" s="31"/>
    </row>
    <row r="26" spans="2:15" ht="15.75" x14ac:dyDescent="0.25">
      <c r="B26" s="5">
        <v>3109010</v>
      </c>
      <c r="C26" s="10">
        <v>2800</v>
      </c>
      <c r="D26" s="17">
        <v>0</v>
      </c>
      <c r="E26" s="17">
        <v>0</v>
      </c>
      <c r="F26" s="7">
        <v>200000</v>
      </c>
      <c r="G26" s="7">
        <v>200000</v>
      </c>
      <c r="H26" s="21">
        <f t="shared" si="0"/>
        <v>110400</v>
      </c>
      <c r="I26" s="21">
        <v>89600</v>
      </c>
      <c r="J26" s="7">
        <v>0</v>
      </c>
      <c r="K26" s="7">
        <v>89600</v>
      </c>
      <c r="L26" s="7">
        <v>89600</v>
      </c>
      <c r="M26" s="7">
        <v>0</v>
      </c>
      <c r="N26" s="7">
        <v>0</v>
      </c>
      <c r="O26" s="31"/>
    </row>
    <row r="27" spans="2:15" ht="15.75" x14ac:dyDescent="0.25">
      <c r="B27" s="5">
        <v>3109010</v>
      </c>
      <c r="C27" s="10">
        <v>5000</v>
      </c>
      <c r="D27" s="17">
        <v>0</v>
      </c>
      <c r="E27" s="17">
        <v>0</v>
      </c>
      <c r="F27" s="21">
        <v>5880500</v>
      </c>
      <c r="G27" s="21">
        <v>5880500</v>
      </c>
      <c r="H27" s="21">
        <f>SUM(F27-K27)</f>
        <v>5435768.8899999997</v>
      </c>
      <c r="I27" s="7">
        <f>SUM(I18+I19+I20+I26)</f>
        <v>491500</v>
      </c>
      <c r="J27" s="7">
        <v>0</v>
      </c>
      <c r="K27" s="7">
        <f>SUM(K18+K19+K20+K26)</f>
        <v>444731.11</v>
      </c>
      <c r="L27" s="7">
        <f>SUM(L18+L19+L20+L26)</f>
        <v>444151.07</v>
      </c>
      <c r="M27" s="7">
        <v>0</v>
      </c>
      <c r="N27" s="7">
        <v>0</v>
      </c>
      <c r="O27" s="31"/>
    </row>
    <row r="28" spans="2:15" x14ac:dyDescent="0.25">
      <c r="G28" s="11"/>
      <c r="H28" s="12"/>
    </row>
    <row r="33" spans="4:4" x14ac:dyDescent="0.25">
      <c r="D33" s="8" t="s">
        <v>28</v>
      </c>
    </row>
    <row r="53" ht="13.5" customHeight="1" x14ac:dyDescent="0.25"/>
    <row r="54" hidden="1" x14ac:dyDescent="0.25"/>
    <row r="55" hidden="1" x14ac:dyDescent="0.25"/>
    <row r="56" hidden="1" x14ac:dyDescent="0.25"/>
    <row r="57" hidden="1" x14ac:dyDescent="0.25"/>
    <row r="58" hidden="1" x14ac:dyDescent="0.25"/>
    <row r="59" hidden="1" x14ac:dyDescent="0.25"/>
    <row r="60" hidden="1" x14ac:dyDescent="0.25"/>
    <row r="61" hidden="1" x14ac:dyDescent="0.25"/>
    <row r="62" hidden="1" x14ac:dyDescent="0.25"/>
    <row r="63" hidden="1" x14ac:dyDescent="0.25"/>
  </sheetData>
  <mergeCells count="15">
    <mergeCell ref="C11:D11"/>
    <mergeCell ref="E11:N11"/>
    <mergeCell ref="C8:D8"/>
    <mergeCell ref="E8:N8"/>
    <mergeCell ref="C9:D9"/>
    <mergeCell ref="E9:N9"/>
    <mergeCell ref="C10:D10"/>
    <mergeCell ref="E10:N10"/>
    <mergeCell ref="C7:D7"/>
    <mergeCell ref="E7:N7"/>
    <mergeCell ref="B2:N2"/>
    <mergeCell ref="B3:N3"/>
    <mergeCell ref="B4:O4"/>
    <mergeCell ref="C6:D6"/>
    <mergeCell ref="E6:N6"/>
  </mergeCells>
  <pageMargins left="0.70866141732283472" right="0.70866141732283472" top="0.74803149606299213" bottom="0.74803149606299213" header="0.31496062992125984" footer="0.31496062992125984"/>
  <pageSetup paperSize="9" scale="6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3</vt:i4>
      </vt:variant>
    </vt:vector>
  </HeadingPairs>
  <TitlesOfParts>
    <vt:vector size="8" baseType="lpstr">
      <vt:lpstr>січень</vt:lpstr>
      <vt:lpstr>Липень</vt:lpstr>
      <vt:lpstr>01.03</vt:lpstr>
      <vt:lpstr>01.04</vt:lpstr>
      <vt:lpstr>01.05</vt:lpstr>
      <vt:lpstr>'01.04'!Область_печати</vt:lpstr>
      <vt:lpstr>Липень!Область_печати</vt:lpstr>
      <vt:lpstr>січень!Область_печати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2019-05-08T07:26:19Z</dcterms:modified>
</cp:coreProperties>
</file>