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36" i="1" l="1"/>
  <c r="X36" i="1"/>
  <c r="V36" i="1"/>
  <c r="S36" i="1"/>
  <c r="R36" i="1"/>
  <c r="P36" i="1"/>
  <c r="O36" i="1"/>
  <c r="M36" i="1"/>
  <c r="K36" i="1"/>
  <c r="I36" i="1"/>
  <c r="G36" i="1"/>
  <c r="E36" i="1"/>
  <c r="D36" i="1"/>
  <c r="Z35" i="1"/>
  <c r="X35" i="1"/>
  <c r="V35" i="1"/>
  <c r="S35" i="1"/>
  <c r="R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X34" i="1"/>
  <c r="W34" i="1"/>
  <c r="V34" i="1"/>
  <c r="S34" i="1"/>
  <c r="P34" i="1"/>
  <c r="M34" i="1"/>
  <c r="L34" i="1"/>
  <c r="H34" i="1"/>
  <c r="G34" i="1"/>
  <c r="F34" i="1"/>
  <c r="E34" i="1"/>
  <c r="D34" i="1"/>
  <c r="X33" i="1"/>
  <c r="V33" i="1"/>
  <c r="S33" i="1"/>
  <c r="M33" i="1"/>
  <c r="L33" i="1"/>
  <c r="H33" i="1"/>
  <c r="G33" i="1"/>
  <c r="F33" i="1"/>
  <c r="E33" i="1"/>
  <c r="D33" i="1"/>
  <c r="X32" i="1"/>
  <c r="V32" i="1"/>
  <c r="S32" i="1"/>
  <c r="P32" i="1"/>
  <c r="O32" i="1"/>
  <c r="M32" i="1"/>
  <c r="L32" i="1"/>
  <c r="K32" i="1"/>
  <c r="I32" i="1"/>
  <c r="G32" i="1"/>
  <c r="F32" i="1"/>
  <c r="E32" i="1"/>
  <c r="D32" i="1"/>
  <c r="Y26" i="1"/>
  <c r="W26" i="1"/>
  <c r="U26" i="1"/>
  <c r="T26" i="1"/>
  <c r="Q26" i="1"/>
  <c r="Q36" i="1" s="1"/>
  <c r="Y25" i="1"/>
  <c r="W25" i="1"/>
  <c r="U25" i="1" s="1"/>
  <c r="T25" i="1"/>
  <c r="Q25" i="1"/>
  <c r="Y24" i="1"/>
  <c r="Y34" i="1" s="1"/>
  <c r="W24" i="1"/>
  <c r="U24" i="1"/>
  <c r="U34" i="1" s="1"/>
  <c r="T24" i="1"/>
  <c r="T34" i="1" s="1"/>
  <c r="Q24" i="1"/>
  <c r="Y23" i="1"/>
  <c r="W23" i="1"/>
  <c r="U23" i="1" s="1"/>
  <c r="T23" i="1"/>
  <c r="T33" i="1" s="1"/>
  <c r="Q23" i="1"/>
  <c r="Y22" i="1"/>
  <c r="Y32" i="1" s="1"/>
  <c r="W22" i="1"/>
  <c r="U22" i="1"/>
  <c r="T22" i="1"/>
  <c r="Q22" i="1"/>
  <c r="Y16" i="1"/>
  <c r="Y36" i="1" s="1"/>
  <c r="W16" i="1"/>
  <c r="W36" i="1" s="1"/>
  <c r="T16" i="1"/>
  <c r="T36" i="1" s="1"/>
  <c r="Y15" i="1"/>
  <c r="Y35" i="1" s="1"/>
  <c r="W15" i="1"/>
  <c r="W35" i="1" s="1"/>
  <c r="T15" i="1"/>
  <c r="T35" i="1" s="1"/>
  <c r="Q15" i="1"/>
  <c r="Q35" i="1" s="1"/>
  <c r="Y14" i="1"/>
  <c r="O14" i="1"/>
  <c r="O34" i="1" s="1"/>
  <c r="N14" i="1"/>
  <c r="N34" i="1" s="1"/>
  <c r="K14" i="1"/>
  <c r="K34" i="1" s="1"/>
  <c r="J14" i="1"/>
  <c r="J34" i="1" s="1"/>
  <c r="I14" i="1"/>
  <c r="I34" i="1" s="1"/>
  <c r="Y13" i="1"/>
  <c r="Y33" i="1" s="1"/>
  <c r="T13" i="1"/>
  <c r="R13" i="1"/>
  <c r="Q13" i="1" s="1"/>
  <c r="Q33" i="1" s="1"/>
  <c r="P13" i="1"/>
  <c r="Z13" i="1" s="1"/>
  <c r="Z33" i="1" s="1"/>
  <c r="O13" i="1"/>
  <c r="O33" i="1" s="1"/>
  <c r="N13" i="1"/>
  <c r="N33" i="1" s="1"/>
  <c r="K13" i="1"/>
  <c r="K33" i="1" s="1"/>
  <c r="J13" i="1"/>
  <c r="J33" i="1" s="1"/>
  <c r="I13" i="1"/>
  <c r="I33" i="1" s="1"/>
  <c r="Y12" i="1"/>
  <c r="T12" i="1"/>
  <c r="T32" i="1" s="1"/>
  <c r="O12" i="1"/>
  <c r="R12" i="1" s="1"/>
  <c r="N12" i="1"/>
  <c r="N32" i="1" s="1"/>
  <c r="K12" i="1"/>
  <c r="J12" i="1"/>
  <c r="J32" i="1" s="1"/>
  <c r="I12" i="1"/>
  <c r="H12" i="1"/>
  <c r="H32" i="1" s="1"/>
  <c r="R32" i="1" l="1"/>
  <c r="W12" i="1"/>
  <c r="Q12" i="1"/>
  <c r="R14" i="1"/>
  <c r="P33" i="1"/>
  <c r="R33" i="1"/>
  <c r="W13" i="1"/>
  <c r="U15" i="1"/>
  <c r="U35" i="1" s="1"/>
  <c r="U16" i="1"/>
  <c r="U36" i="1" s="1"/>
  <c r="W33" i="1" l="1"/>
  <c r="U13" i="1"/>
  <c r="U33" i="1" s="1"/>
  <c r="Q32" i="1"/>
  <c r="Z12" i="1"/>
  <c r="Z32" i="1" s="1"/>
  <c r="R34" i="1"/>
  <c r="Q14" i="1"/>
  <c r="U12" i="1"/>
  <c r="U32" i="1" s="1"/>
  <c r="W32" i="1"/>
  <c r="Q34" i="1" l="1"/>
  <c r="Z14" i="1"/>
  <c r="Z34" i="1" s="1"/>
</calcChain>
</file>

<file path=xl/sharedStrings.xml><?xml version="1.0" encoding="utf-8"?>
<sst xmlns="http://schemas.openxmlformats.org/spreadsheetml/2006/main" count="169" uniqueCount="48">
  <si>
    <t>ДАНІ ПРО СТАН РОЗРАХУНКІВ</t>
  </si>
  <si>
    <t>ЗА СПОЖИТІ ЕНЕРГОНОСІЇ ТА КОМУНАЛЬНІ ПОСЛУГИ</t>
  </si>
  <si>
    <t>Управління житлово-комунального господарства та капітального будівництва Новомосковської міської ради</t>
  </si>
  <si>
    <t>назва бюджетної установи</t>
  </si>
  <si>
    <t>станом на</t>
  </si>
  <si>
    <t>ЗАГАЛЬНИЙ ФОНД</t>
  </si>
  <si>
    <t>КЕКВ</t>
  </si>
  <si>
    <t>Кількість установ</t>
  </si>
  <si>
    <t>ЗАБОРГОВАНІСТЬ НА ПОЧАТОК РОКУ (ф.7 казначейського звіту)</t>
  </si>
  <si>
    <t>Потреба на 2020 рік</t>
  </si>
  <si>
    <t>Передбачено на 2020 рік (з урахуванням змін)</t>
  </si>
  <si>
    <t>Передбачено на звітний період (з урахуванням змін)</t>
  </si>
  <si>
    <t>Фактично спожито за звітний місяць</t>
  </si>
  <si>
    <t>Фактично спожито за звітний період</t>
  </si>
  <si>
    <t>ПРОФІНАНСОВАНО у звітному періоді</t>
  </si>
  <si>
    <t>ПРОВЕДЕНО РОЗРАХУНКІВ З ПОСТАЧАЛЬНИКАМИ ПОСЛУГ (ф.2 казначейського звіту)</t>
  </si>
  <si>
    <t>ЗАБОРГОВАНІСТЬ НА ЗВІТНУ ДАТУ (ф.7 казначейського звіту)</t>
  </si>
  <si>
    <t>Залишки на рахунку розпоряд-ника на звітну дату</t>
  </si>
  <si>
    <t>всього</t>
  </si>
  <si>
    <t>поточний рік</t>
  </si>
  <si>
    <t>минулі роки</t>
  </si>
  <si>
    <t>Д</t>
  </si>
  <si>
    <t>К</t>
  </si>
  <si>
    <t>фізичні обсяги</t>
  </si>
  <si>
    <t>грн.</t>
  </si>
  <si>
    <t>спожи-вання поточного року</t>
  </si>
  <si>
    <t>заборго-ваність минулого року</t>
  </si>
  <si>
    <t xml:space="preserve">Теплопостачання </t>
  </si>
  <si>
    <t>Водопостачання та водовідведення</t>
  </si>
  <si>
    <t>Електроенергія</t>
  </si>
  <si>
    <t>Природний газ</t>
  </si>
  <si>
    <t>х</t>
  </si>
  <si>
    <t>Інші послуги</t>
  </si>
  <si>
    <t>Х</t>
  </si>
  <si>
    <t>СПЕЦІАЛЬНИЙ ФОНД</t>
  </si>
  <si>
    <t>Потреба на 2019 рік</t>
  </si>
  <si>
    <t>Передбачено на 2019 рік (з урахуванням змін)</t>
  </si>
  <si>
    <t xml:space="preserve">РАЗОМ </t>
  </si>
  <si>
    <t>Начальник</t>
  </si>
  <si>
    <t>Є.С. Семенюк</t>
  </si>
  <si>
    <t>Головноий бухгалтер</t>
  </si>
  <si>
    <t>А.А.Жданова</t>
  </si>
  <si>
    <t>підпис</t>
  </si>
  <si>
    <t>П.І.Б.</t>
  </si>
  <si>
    <t xml:space="preserve"> </t>
  </si>
  <si>
    <t>Виконавець</t>
  </si>
  <si>
    <t>Бабенко А.і.</t>
  </si>
  <si>
    <t>П.І.Б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</si>
</sst>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 readingOrder="1"/>
    </xf>
    <xf numFmtId="0" fontId="2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 readingOrder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 readingOrder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165" fontId="1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3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4" fontId="1" fillId="0" borderId="10" xfId="0" applyNumberFormat="1" applyFont="1" applyBorder="1" applyAlignment="1" applyProtection="1">
      <alignment horizontal="right" vertical="center" wrapText="1"/>
      <protection locked="0"/>
    </xf>
    <xf numFmtId="3" fontId="1" fillId="0" borderId="10" xfId="0" applyNumberFormat="1" applyFont="1" applyBorder="1" applyAlignment="1" applyProtection="1">
      <alignment horizontal="right" vertical="center" wrapText="1"/>
      <protection locked="0"/>
    </xf>
    <xf numFmtId="1" fontId="1" fillId="0" borderId="5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horizontal="right" vertical="center" wrapText="1"/>
    </xf>
    <xf numFmtId="4" fontId="1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2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164" fontId="2" fillId="0" borderId="9" xfId="0" applyNumberFormat="1" applyFont="1" applyBorder="1" applyAlignment="1" applyProtection="1">
      <alignment horizontal="center" vertical="center" wrapText="1"/>
    </xf>
    <xf numFmtId="4" fontId="2" fillId="3" borderId="9" xfId="0" applyNumberFormat="1" applyFont="1" applyFill="1" applyBorder="1" applyAlignment="1" applyProtection="1">
      <alignment horizontal="right" vertical="center" wrapText="1"/>
    </xf>
    <xf numFmtId="164" fontId="2" fillId="0" borderId="10" xfId="0" applyNumberFormat="1" applyFont="1" applyBorder="1" applyAlignment="1" applyProtection="1">
      <alignment horizontal="center" vertical="center" wrapText="1"/>
    </xf>
    <xf numFmtId="4" fontId="2" fillId="3" borderId="10" xfId="0" applyNumberFormat="1" applyFont="1" applyFill="1" applyBorder="1" applyAlignment="1" applyProtection="1">
      <alignment horizontal="right" vertical="center" wrapText="1"/>
    </xf>
    <xf numFmtId="164" fontId="2" fillId="0" borderId="12" xfId="0" applyNumberFormat="1" applyFont="1" applyBorder="1" applyAlignment="1" applyProtection="1">
      <alignment horizontal="center" vertical="center" wrapText="1"/>
    </xf>
    <xf numFmtId="4" fontId="2" fillId="3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/>
    <xf numFmtId="0" fontId="2" fillId="0" borderId="1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sqref="A1:Z45"/>
    </sheetView>
  </sheetViews>
  <sheetFormatPr defaultRowHeight="15" x14ac:dyDescent="0.25"/>
  <cols>
    <col min="1" max="1" width="9.28515625" bestFit="1" customWidth="1"/>
    <col min="3" max="6" width="9.28515625" bestFit="1" customWidth="1"/>
    <col min="7" max="7" width="11.28515625" bestFit="1" customWidth="1"/>
    <col min="8" max="8" width="9.28515625" bestFit="1" customWidth="1"/>
    <col min="9" max="9" width="11.28515625" bestFit="1" customWidth="1"/>
    <col min="10" max="10" width="9.28515625" bestFit="1" customWidth="1"/>
    <col min="11" max="11" width="10.140625" bestFit="1" customWidth="1"/>
    <col min="12" max="12" width="9.85546875" bestFit="1" customWidth="1"/>
    <col min="13" max="13" width="11" bestFit="1" customWidth="1"/>
    <col min="14" max="14" width="9.28515625" bestFit="1" customWidth="1"/>
    <col min="15" max="18" width="10.140625" bestFit="1" customWidth="1"/>
    <col min="19" max="25" width="9.28515625" bestFit="1" customWidth="1"/>
    <col min="26" max="26" width="10.140625" bestFit="1" customWidth="1"/>
  </cols>
  <sheetData>
    <row r="1" spans="1:2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 spans="1:26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 t="s">
        <v>4</v>
      </c>
      <c r="M6" s="8"/>
      <c r="N6" s="9">
        <v>44078</v>
      </c>
      <c r="O6" s="1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1"/>
      <c r="M7" s="11"/>
      <c r="N7" s="12"/>
      <c r="O7" s="1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3" t="s">
        <v>5</v>
      </c>
      <c r="B8" s="1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8" t="s">
        <v>6</v>
      </c>
      <c r="B9" s="18"/>
      <c r="C9" s="19" t="s">
        <v>7</v>
      </c>
      <c r="D9" s="18" t="s">
        <v>8</v>
      </c>
      <c r="E9" s="18"/>
      <c r="F9" s="20" t="s">
        <v>9</v>
      </c>
      <c r="G9" s="20"/>
      <c r="H9" s="20" t="s">
        <v>10</v>
      </c>
      <c r="I9" s="20"/>
      <c r="J9" s="20" t="s">
        <v>11</v>
      </c>
      <c r="K9" s="20"/>
      <c r="L9" s="20" t="s">
        <v>12</v>
      </c>
      <c r="M9" s="20"/>
      <c r="N9" s="20" t="s">
        <v>13</v>
      </c>
      <c r="O9" s="20"/>
      <c r="P9" s="21" t="s">
        <v>14</v>
      </c>
      <c r="Q9" s="18" t="s">
        <v>15</v>
      </c>
      <c r="R9" s="18"/>
      <c r="S9" s="18"/>
      <c r="T9" s="18" t="s">
        <v>16</v>
      </c>
      <c r="U9" s="18"/>
      <c r="V9" s="18"/>
      <c r="W9" s="18"/>
      <c r="X9" s="18"/>
      <c r="Y9" s="18"/>
      <c r="Z9" s="20" t="s">
        <v>17</v>
      </c>
    </row>
    <row r="10" spans="1:26" x14ac:dyDescent="0.25">
      <c r="A10" s="18"/>
      <c r="B10" s="18"/>
      <c r="C10" s="22"/>
      <c r="D10" s="18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3"/>
      <c r="Q10" s="18"/>
      <c r="R10" s="18"/>
      <c r="S10" s="18"/>
      <c r="T10" s="20" t="s">
        <v>18</v>
      </c>
      <c r="U10" s="20"/>
      <c r="V10" s="20" t="s">
        <v>19</v>
      </c>
      <c r="W10" s="20"/>
      <c r="X10" s="20" t="s">
        <v>20</v>
      </c>
      <c r="Y10" s="20"/>
      <c r="Z10" s="20"/>
    </row>
    <row r="11" spans="1:26" ht="60" x14ac:dyDescent="0.25">
      <c r="A11" s="18"/>
      <c r="B11" s="18"/>
      <c r="C11" s="24"/>
      <c r="D11" s="25" t="s">
        <v>21</v>
      </c>
      <c r="E11" s="25" t="s">
        <v>22</v>
      </c>
      <c r="F11" s="25" t="s">
        <v>23</v>
      </c>
      <c r="G11" s="25" t="s">
        <v>24</v>
      </c>
      <c r="H11" s="25" t="s">
        <v>23</v>
      </c>
      <c r="I11" s="25" t="s">
        <v>24</v>
      </c>
      <c r="J11" s="25" t="s">
        <v>23</v>
      </c>
      <c r="K11" s="25" t="s">
        <v>24</v>
      </c>
      <c r="L11" s="25" t="s">
        <v>23</v>
      </c>
      <c r="M11" s="25" t="s">
        <v>24</v>
      </c>
      <c r="N11" s="25" t="s">
        <v>23</v>
      </c>
      <c r="O11" s="25" t="s">
        <v>24</v>
      </c>
      <c r="P11" s="26"/>
      <c r="Q11" s="25" t="s">
        <v>18</v>
      </c>
      <c r="R11" s="25" t="s">
        <v>25</v>
      </c>
      <c r="S11" s="25" t="s">
        <v>26</v>
      </c>
      <c r="T11" s="25" t="s">
        <v>21</v>
      </c>
      <c r="U11" s="25" t="s">
        <v>22</v>
      </c>
      <c r="V11" s="25" t="s">
        <v>21</v>
      </c>
      <c r="W11" s="25" t="s">
        <v>22</v>
      </c>
      <c r="X11" s="25" t="s">
        <v>21</v>
      </c>
      <c r="Y11" s="25" t="s">
        <v>22</v>
      </c>
      <c r="Z11" s="20"/>
    </row>
    <row r="12" spans="1:26" ht="42.75" x14ac:dyDescent="0.25">
      <c r="A12" s="27">
        <v>2271</v>
      </c>
      <c r="B12" s="28" t="s">
        <v>27</v>
      </c>
      <c r="C12" s="29">
        <v>1</v>
      </c>
      <c r="D12" s="30">
        <v>0</v>
      </c>
      <c r="E12" s="30">
        <v>0</v>
      </c>
      <c r="F12" s="31">
        <v>55</v>
      </c>
      <c r="G12" s="30">
        <v>104505</v>
      </c>
      <c r="H12" s="32">
        <f>F12</f>
        <v>55</v>
      </c>
      <c r="I12" s="33">
        <f>G12</f>
        <v>104505</v>
      </c>
      <c r="J12" s="34">
        <f>17+19+13</f>
        <v>49</v>
      </c>
      <c r="K12" s="33">
        <f>20000-150+20000+15000+29505+9780-800</f>
        <v>93335</v>
      </c>
      <c r="L12" s="35">
        <v>0</v>
      </c>
      <c r="M12" s="35">
        <v>0</v>
      </c>
      <c r="N12" s="35">
        <f>16.632+18.87+12.9</f>
        <v>48.402000000000001</v>
      </c>
      <c r="O12" s="35">
        <f>31214.74+35414.32+24210.1</f>
        <v>90839.16</v>
      </c>
      <c r="P12" s="35">
        <v>90839.16</v>
      </c>
      <c r="Q12" s="36">
        <f>R12+S12</f>
        <v>90839.16</v>
      </c>
      <c r="R12" s="37">
        <f>O12</f>
        <v>90839.16</v>
      </c>
      <c r="S12" s="30">
        <v>0</v>
      </c>
      <c r="T12" s="38">
        <f>V12+X12</f>
        <v>0</v>
      </c>
      <c r="U12" s="38">
        <f>W12+Y12</f>
        <v>0</v>
      </c>
      <c r="V12" s="30">
        <v>0</v>
      </c>
      <c r="W12" s="38">
        <f>SUM(O12-R12)</f>
        <v>0</v>
      </c>
      <c r="X12" s="30">
        <v>0</v>
      </c>
      <c r="Y12" s="38">
        <f>E12-S12</f>
        <v>0</v>
      </c>
      <c r="Z12" s="30">
        <f>SUM(P12-Q12)</f>
        <v>0</v>
      </c>
    </row>
    <row r="13" spans="1:26" ht="85.5" x14ac:dyDescent="0.25">
      <c r="A13" s="39">
        <v>2272</v>
      </c>
      <c r="B13" s="40" t="s">
        <v>28</v>
      </c>
      <c r="C13" s="41">
        <v>1</v>
      </c>
      <c r="D13" s="42">
        <v>0</v>
      </c>
      <c r="E13" s="42">
        <v>0</v>
      </c>
      <c r="F13" s="43">
        <v>70</v>
      </c>
      <c r="G13" s="44">
        <v>2370</v>
      </c>
      <c r="H13" s="45">
        <v>70</v>
      </c>
      <c r="I13" s="46">
        <f>G13</f>
        <v>2370</v>
      </c>
      <c r="J13" s="47">
        <f>11+5+6+6+5+7+5+5</f>
        <v>50</v>
      </c>
      <c r="K13" s="46">
        <f>350+200+200+420+200+200+200+200</f>
        <v>1970</v>
      </c>
      <c r="L13" s="48">
        <v>6</v>
      </c>
      <c r="M13" s="49">
        <v>230.9</v>
      </c>
      <c r="N13" s="50">
        <f>11+5+6+5+5+7+5+6</f>
        <v>50</v>
      </c>
      <c r="O13" s="51">
        <f>343.6+174.92+230.9+192.42+192.42+269.39+192.42+230.9</f>
        <v>1826.9700000000003</v>
      </c>
      <c r="P13" s="51">
        <f>1596.07+230.9</f>
        <v>1826.97</v>
      </c>
      <c r="Q13" s="52">
        <f>R13+S13</f>
        <v>1826.9700000000003</v>
      </c>
      <c r="R13" s="51">
        <f>O13</f>
        <v>1826.9700000000003</v>
      </c>
      <c r="S13" s="42">
        <v>0</v>
      </c>
      <c r="T13" s="53">
        <f>V13+X13</f>
        <v>0</v>
      </c>
      <c r="U13" s="53">
        <f>W13+Y13</f>
        <v>0</v>
      </c>
      <c r="V13" s="42">
        <v>0</v>
      </c>
      <c r="W13" s="53">
        <f>O13-R13</f>
        <v>0</v>
      </c>
      <c r="X13" s="42">
        <v>0</v>
      </c>
      <c r="Y13" s="53">
        <f>E13-S13</f>
        <v>0</v>
      </c>
      <c r="Z13" s="42">
        <f>SUM(P13-Q13)</f>
        <v>-2.2737367544323206E-13</v>
      </c>
    </row>
    <row r="14" spans="1:26" ht="42.75" x14ac:dyDescent="0.25">
      <c r="A14" s="39">
        <v>2273</v>
      </c>
      <c r="B14" s="40" t="s">
        <v>29</v>
      </c>
      <c r="C14" s="41">
        <v>1</v>
      </c>
      <c r="D14" s="42">
        <v>0</v>
      </c>
      <c r="E14" s="42">
        <v>0</v>
      </c>
      <c r="F14" s="43">
        <v>6000</v>
      </c>
      <c r="G14" s="44">
        <v>20160</v>
      </c>
      <c r="H14" s="47">
        <v>6000</v>
      </c>
      <c r="I14" s="46">
        <f>G14</f>
        <v>20160</v>
      </c>
      <c r="J14" s="47">
        <f>474+472+474+883+774+1450+353+233</f>
        <v>5113</v>
      </c>
      <c r="K14" s="46">
        <f>2000+2000+2000+2000+1660+1500+800+1500+1500</f>
        <v>14960</v>
      </c>
      <c r="L14" s="54">
        <v>-3786.78</v>
      </c>
      <c r="M14" s="55">
        <v>-10313.67</v>
      </c>
      <c r="N14" s="56">
        <f>195+101.86+345.78+868+768+1448.8+972-3786.78</f>
        <v>912.6599999999994</v>
      </c>
      <c r="O14" s="57">
        <f>499.1+260.93+909.66+1845.98+1633.25+3037.43+2256.4-10313.67</f>
        <v>129.07999999999993</v>
      </c>
      <c r="P14" s="58">
        <v>12087.42</v>
      </c>
      <c r="Q14" s="52">
        <f>R14+S14</f>
        <v>129.07999999999993</v>
      </c>
      <c r="R14" s="51">
        <f>O14</f>
        <v>129.07999999999993</v>
      </c>
      <c r="S14" s="42">
        <v>0</v>
      </c>
      <c r="T14" s="53">
        <v>0</v>
      </c>
      <c r="U14" s="53">
        <v>0</v>
      </c>
      <c r="V14" s="42">
        <v>0</v>
      </c>
      <c r="W14" s="53">
        <v>0</v>
      </c>
      <c r="X14" s="42">
        <v>0</v>
      </c>
      <c r="Y14" s="53">
        <f>E14-S14</f>
        <v>0</v>
      </c>
      <c r="Z14" s="42">
        <f>SUM(P14-Q14)</f>
        <v>11958.34</v>
      </c>
    </row>
    <row r="15" spans="1:26" ht="28.5" x14ac:dyDescent="0.25">
      <c r="A15" s="39">
        <v>2274</v>
      </c>
      <c r="B15" s="40" t="s">
        <v>30</v>
      </c>
      <c r="C15" s="41" t="s">
        <v>31</v>
      </c>
      <c r="D15" s="42"/>
      <c r="E15" s="42"/>
      <c r="F15" s="42"/>
      <c r="G15" s="59"/>
      <c r="H15" s="42"/>
      <c r="I15" s="59"/>
      <c r="J15" s="42"/>
      <c r="K15" s="59"/>
      <c r="L15" s="59"/>
      <c r="M15" s="59">
        <v>0</v>
      </c>
      <c r="N15" s="59"/>
      <c r="O15" s="59"/>
      <c r="P15" s="42"/>
      <c r="Q15" s="52">
        <f>R15+S15</f>
        <v>0</v>
      </c>
      <c r="R15" s="42"/>
      <c r="S15" s="42">
        <v>0</v>
      </c>
      <c r="T15" s="53">
        <f>V15+X15</f>
        <v>0</v>
      </c>
      <c r="U15" s="53">
        <f>W15+Y15</f>
        <v>0</v>
      </c>
      <c r="V15" s="42">
        <v>0</v>
      </c>
      <c r="W15" s="53">
        <f>O15-R15</f>
        <v>0</v>
      </c>
      <c r="X15" s="42"/>
      <c r="Y15" s="53">
        <f>E15-S15</f>
        <v>0</v>
      </c>
      <c r="Z15" s="42">
        <v>0</v>
      </c>
    </row>
    <row r="16" spans="1:26" ht="28.5" x14ac:dyDescent="0.25">
      <c r="A16" s="60">
        <v>2240</v>
      </c>
      <c r="B16" s="61" t="s">
        <v>32</v>
      </c>
      <c r="C16" s="62" t="s">
        <v>31</v>
      </c>
      <c r="D16" s="63"/>
      <c r="E16" s="63"/>
      <c r="F16" s="64" t="s">
        <v>33</v>
      </c>
      <c r="G16" s="63"/>
      <c r="H16" s="64" t="s">
        <v>33</v>
      </c>
      <c r="I16" s="63"/>
      <c r="J16" s="65" t="s">
        <v>33</v>
      </c>
      <c r="K16" s="66"/>
      <c r="L16" s="65"/>
      <c r="M16" s="66"/>
      <c r="N16" s="65" t="s">
        <v>33</v>
      </c>
      <c r="O16" s="66"/>
      <c r="P16" s="63">
        <v>0</v>
      </c>
      <c r="Q16" s="67"/>
      <c r="R16" s="63"/>
      <c r="S16" s="63">
        <v>0</v>
      </c>
      <c r="T16" s="67">
        <f>V16+X16</f>
        <v>0</v>
      </c>
      <c r="U16" s="67">
        <f>W16+Y16</f>
        <v>0</v>
      </c>
      <c r="V16" s="63">
        <v>0</v>
      </c>
      <c r="W16" s="67">
        <f>O16-R16</f>
        <v>0</v>
      </c>
      <c r="X16" s="63"/>
      <c r="Y16" s="67">
        <f>E16-S16</f>
        <v>0</v>
      </c>
      <c r="Z16" s="63">
        <v>0</v>
      </c>
    </row>
    <row r="17" spans="1:26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3" t="s">
        <v>34</v>
      </c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8" t="s">
        <v>6</v>
      </c>
      <c r="B19" s="18"/>
      <c r="C19" s="19" t="s">
        <v>7</v>
      </c>
      <c r="D19" s="18" t="s">
        <v>8</v>
      </c>
      <c r="E19" s="18"/>
      <c r="F19" s="20" t="s">
        <v>35</v>
      </c>
      <c r="G19" s="20"/>
      <c r="H19" s="20" t="s">
        <v>36</v>
      </c>
      <c r="I19" s="20"/>
      <c r="J19" s="20" t="s">
        <v>11</v>
      </c>
      <c r="K19" s="20"/>
      <c r="L19" s="20" t="s">
        <v>12</v>
      </c>
      <c r="M19" s="20"/>
      <c r="N19" s="20" t="s">
        <v>13</v>
      </c>
      <c r="O19" s="20"/>
      <c r="P19" s="21" t="s">
        <v>14</v>
      </c>
      <c r="Q19" s="18" t="s">
        <v>15</v>
      </c>
      <c r="R19" s="18"/>
      <c r="S19" s="18"/>
      <c r="T19" s="18" t="s">
        <v>16</v>
      </c>
      <c r="U19" s="18"/>
      <c r="V19" s="18"/>
      <c r="W19" s="18"/>
      <c r="X19" s="18"/>
      <c r="Y19" s="18"/>
      <c r="Z19" s="20" t="s">
        <v>17</v>
      </c>
    </row>
    <row r="20" spans="1:26" x14ac:dyDescent="0.25">
      <c r="A20" s="18"/>
      <c r="B20" s="18"/>
      <c r="C20" s="22"/>
      <c r="D20" s="18"/>
      <c r="E20" s="1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/>
      <c r="Q20" s="18"/>
      <c r="R20" s="18"/>
      <c r="S20" s="18"/>
      <c r="T20" s="20" t="s">
        <v>18</v>
      </c>
      <c r="U20" s="20"/>
      <c r="V20" s="20" t="s">
        <v>19</v>
      </c>
      <c r="W20" s="20"/>
      <c r="X20" s="20" t="s">
        <v>20</v>
      </c>
      <c r="Y20" s="20"/>
      <c r="Z20" s="20"/>
    </row>
    <row r="21" spans="1:26" ht="60" x14ac:dyDescent="0.25">
      <c r="A21" s="18"/>
      <c r="B21" s="18"/>
      <c r="C21" s="24"/>
      <c r="D21" s="25" t="s">
        <v>21</v>
      </c>
      <c r="E21" s="25" t="s">
        <v>22</v>
      </c>
      <c r="F21" s="25" t="s">
        <v>23</v>
      </c>
      <c r="G21" s="25" t="s">
        <v>24</v>
      </c>
      <c r="H21" s="25" t="s">
        <v>23</v>
      </c>
      <c r="I21" s="25" t="s">
        <v>24</v>
      </c>
      <c r="J21" s="25" t="s">
        <v>23</v>
      </c>
      <c r="K21" s="25" t="s">
        <v>24</v>
      </c>
      <c r="L21" s="25" t="s">
        <v>23</v>
      </c>
      <c r="M21" s="25" t="s">
        <v>24</v>
      </c>
      <c r="N21" s="25" t="s">
        <v>23</v>
      </c>
      <c r="O21" s="25" t="s">
        <v>24</v>
      </c>
      <c r="P21" s="26"/>
      <c r="Q21" s="25" t="s">
        <v>18</v>
      </c>
      <c r="R21" s="25" t="s">
        <v>25</v>
      </c>
      <c r="S21" s="25" t="s">
        <v>26</v>
      </c>
      <c r="T21" s="25" t="s">
        <v>21</v>
      </c>
      <c r="U21" s="25" t="s">
        <v>22</v>
      </c>
      <c r="V21" s="25" t="s">
        <v>21</v>
      </c>
      <c r="W21" s="25" t="s">
        <v>22</v>
      </c>
      <c r="X21" s="25" t="s">
        <v>21</v>
      </c>
      <c r="Y21" s="25" t="s">
        <v>22</v>
      </c>
      <c r="Z21" s="20"/>
    </row>
    <row r="22" spans="1:26" ht="42.75" x14ac:dyDescent="0.25">
      <c r="A22" s="27">
        <v>2271</v>
      </c>
      <c r="B22" s="28" t="s">
        <v>27</v>
      </c>
      <c r="C22" s="29" t="s">
        <v>31</v>
      </c>
      <c r="D22" s="30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8">
        <f>SUM(R22:S22)</f>
        <v>0</v>
      </c>
      <c r="R22" s="30">
        <v>0</v>
      </c>
      <c r="S22" s="30">
        <v>0</v>
      </c>
      <c r="T22" s="38">
        <f t="shared" ref="T22:U26" si="0">V22+X22</f>
        <v>0</v>
      </c>
      <c r="U22" s="38">
        <f t="shared" si="0"/>
        <v>0</v>
      </c>
      <c r="V22" s="30">
        <v>0</v>
      </c>
      <c r="W22" s="38">
        <f>O22-R22</f>
        <v>0</v>
      </c>
      <c r="X22" s="30">
        <v>0</v>
      </c>
      <c r="Y22" s="38">
        <f>E22-S22</f>
        <v>0</v>
      </c>
      <c r="Z22" s="30"/>
    </row>
    <row r="23" spans="1:26" ht="85.5" x14ac:dyDescent="0.25">
      <c r="A23" s="39">
        <v>2272</v>
      </c>
      <c r="B23" s="40" t="s">
        <v>28</v>
      </c>
      <c r="C23" s="41" t="s">
        <v>31</v>
      </c>
      <c r="D23" s="42"/>
      <c r="E23" s="42"/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53">
        <f>SUM(R23:S23)</f>
        <v>0</v>
      </c>
      <c r="R23" s="42">
        <v>0</v>
      </c>
      <c r="S23" s="42">
        <v>0</v>
      </c>
      <c r="T23" s="53">
        <f t="shared" si="0"/>
        <v>0</v>
      </c>
      <c r="U23" s="53">
        <f t="shared" si="0"/>
        <v>0</v>
      </c>
      <c r="V23" s="42">
        <v>0</v>
      </c>
      <c r="W23" s="53">
        <f>O23-R23</f>
        <v>0</v>
      </c>
      <c r="X23" s="42">
        <v>0</v>
      </c>
      <c r="Y23" s="53">
        <f>E23-S23</f>
        <v>0</v>
      </c>
      <c r="Z23" s="42"/>
    </row>
    <row r="24" spans="1:26" ht="42.75" x14ac:dyDescent="0.25">
      <c r="A24" s="39">
        <v>2273</v>
      </c>
      <c r="B24" s="40" t="s">
        <v>29</v>
      </c>
      <c r="C24" s="41" t="s">
        <v>31</v>
      </c>
      <c r="D24" s="42"/>
      <c r="E24" s="42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53">
        <f>SUM(R24:S24)</f>
        <v>0</v>
      </c>
      <c r="R24" s="42">
        <v>0</v>
      </c>
      <c r="S24" s="42">
        <v>0</v>
      </c>
      <c r="T24" s="53">
        <f t="shared" si="0"/>
        <v>0</v>
      </c>
      <c r="U24" s="53">
        <f t="shared" si="0"/>
        <v>0</v>
      </c>
      <c r="V24" s="42">
        <v>0</v>
      </c>
      <c r="W24" s="53">
        <f>O24-R24</f>
        <v>0</v>
      </c>
      <c r="X24" s="42">
        <v>0</v>
      </c>
      <c r="Y24" s="53">
        <f>E24-S24</f>
        <v>0</v>
      </c>
      <c r="Z24" s="42"/>
    </row>
    <row r="25" spans="1:26" ht="28.5" x14ac:dyDescent="0.25">
      <c r="A25" s="39">
        <v>2274</v>
      </c>
      <c r="B25" s="40" t="s">
        <v>30</v>
      </c>
      <c r="C25" s="41" t="s">
        <v>31</v>
      </c>
      <c r="D25" s="42"/>
      <c r="E25" s="42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53">
        <f>SUM(R25:S25)</f>
        <v>0</v>
      </c>
      <c r="R25" s="42">
        <v>0</v>
      </c>
      <c r="S25" s="42">
        <v>0</v>
      </c>
      <c r="T25" s="53">
        <f t="shared" si="0"/>
        <v>0</v>
      </c>
      <c r="U25" s="53">
        <f t="shared" si="0"/>
        <v>0</v>
      </c>
      <c r="V25" s="42">
        <v>0</v>
      </c>
      <c r="W25" s="53">
        <f>O25-R25</f>
        <v>0</v>
      </c>
      <c r="X25" s="42">
        <v>0</v>
      </c>
      <c r="Y25" s="53">
        <f>E25-S25</f>
        <v>0</v>
      </c>
      <c r="Z25" s="42"/>
    </row>
    <row r="26" spans="1:26" ht="28.5" x14ac:dyDescent="0.25">
      <c r="A26" s="60">
        <v>2240</v>
      </c>
      <c r="B26" s="61" t="s">
        <v>32</v>
      </c>
      <c r="C26" s="62" t="s">
        <v>31</v>
      </c>
      <c r="D26" s="63"/>
      <c r="E26" s="63"/>
      <c r="F26" s="64" t="s">
        <v>33</v>
      </c>
      <c r="G26" s="63">
        <v>0</v>
      </c>
      <c r="H26" s="64" t="s">
        <v>33</v>
      </c>
      <c r="I26" s="63">
        <v>0</v>
      </c>
      <c r="J26" s="64" t="s">
        <v>33</v>
      </c>
      <c r="K26" s="63">
        <v>0</v>
      </c>
      <c r="L26" s="64" t="s">
        <v>33</v>
      </c>
      <c r="M26" s="63">
        <v>0</v>
      </c>
      <c r="N26" s="64" t="s">
        <v>33</v>
      </c>
      <c r="O26" s="63">
        <v>0</v>
      </c>
      <c r="P26" s="63">
        <v>0</v>
      </c>
      <c r="Q26" s="67">
        <f>SUM(R26:S26)</f>
        <v>0</v>
      </c>
      <c r="R26" s="63">
        <v>0</v>
      </c>
      <c r="S26" s="63">
        <v>0</v>
      </c>
      <c r="T26" s="67">
        <f t="shared" si="0"/>
        <v>0</v>
      </c>
      <c r="U26" s="67">
        <f t="shared" si="0"/>
        <v>0</v>
      </c>
      <c r="V26" s="63">
        <v>0</v>
      </c>
      <c r="W26" s="67">
        <f>O26-R26</f>
        <v>0</v>
      </c>
      <c r="X26" s="63">
        <v>0</v>
      </c>
      <c r="Y26" s="67">
        <f>E26-S26</f>
        <v>0</v>
      </c>
      <c r="Z26" s="63"/>
    </row>
    <row r="27" spans="1:26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13" t="s">
        <v>37</v>
      </c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18" t="s">
        <v>6</v>
      </c>
      <c r="B29" s="18"/>
      <c r="C29" s="19" t="s">
        <v>7</v>
      </c>
      <c r="D29" s="18" t="s">
        <v>8</v>
      </c>
      <c r="E29" s="18"/>
      <c r="F29" s="20" t="s">
        <v>35</v>
      </c>
      <c r="G29" s="20"/>
      <c r="H29" s="20" t="s">
        <v>36</v>
      </c>
      <c r="I29" s="20"/>
      <c r="J29" s="20" t="s">
        <v>11</v>
      </c>
      <c r="K29" s="20"/>
      <c r="L29" s="20" t="s">
        <v>12</v>
      </c>
      <c r="M29" s="20"/>
      <c r="N29" s="20" t="s">
        <v>13</v>
      </c>
      <c r="O29" s="20"/>
      <c r="P29" s="21" t="s">
        <v>14</v>
      </c>
      <c r="Q29" s="18" t="s">
        <v>15</v>
      </c>
      <c r="R29" s="18"/>
      <c r="S29" s="18"/>
      <c r="T29" s="18" t="s">
        <v>16</v>
      </c>
      <c r="U29" s="18"/>
      <c r="V29" s="18"/>
      <c r="W29" s="18"/>
      <c r="X29" s="18"/>
      <c r="Y29" s="18"/>
      <c r="Z29" s="20" t="s">
        <v>17</v>
      </c>
    </row>
    <row r="30" spans="1:26" x14ac:dyDescent="0.25">
      <c r="A30" s="18"/>
      <c r="B30" s="18"/>
      <c r="C30" s="22"/>
      <c r="D30" s="18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3"/>
      <c r="Q30" s="18"/>
      <c r="R30" s="18"/>
      <c r="S30" s="18"/>
      <c r="T30" s="20" t="s">
        <v>18</v>
      </c>
      <c r="U30" s="20"/>
      <c r="V30" s="20" t="s">
        <v>19</v>
      </c>
      <c r="W30" s="20"/>
      <c r="X30" s="20" t="s">
        <v>20</v>
      </c>
      <c r="Y30" s="20"/>
      <c r="Z30" s="20"/>
    </row>
    <row r="31" spans="1:26" ht="60" x14ac:dyDescent="0.25">
      <c r="A31" s="18"/>
      <c r="B31" s="18"/>
      <c r="C31" s="24"/>
      <c r="D31" s="25" t="s">
        <v>21</v>
      </c>
      <c r="E31" s="25" t="s">
        <v>22</v>
      </c>
      <c r="F31" s="25" t="s">
        <v>23</v>
      </c>
      <c r="G31" s="25" t="s">
        <v>24</v>
      </c>
      <c r="H31" s="25" t="s">
        <v>23</v>
      </c>
      <c r="I31" s="25" t="s">
        <v>24</v>
      </c>
      <c r="J31" s="25" t="s">
        <v>23</v>
      </c>
      <c r="K31" s="25" t="s">
        <v>24</v>
      </c>
      <c r="L31" s="25" t="s">
        <v>23</v>
      </c>
      <c r="M31" s="25" t="s">
        <v>24</v>
      </c>
      <c r="N31" s="25" t="s">
        <v>23</v>
      </c>
      <c r="O31" s="25" t="s">
        <v>24</v>
      </c>
      <c r="P31" s="26"/>
      <c r="Q31" s="25" t="s">
        <v>18</v>
      </c>
      <c r="R31" s="25" t="s">
        <v>25</v>
      </c>
      <c r="S31" s="25" t="s">
        <v>26</v>
      </c>
      <c r="T31" s="25" t="s">
        <v>21</v>
      </c>
      <c r="U31" s="25" t="s">
        <v>22</v>
      </c>
      <c r="V31" s="25" t="s">
        <v>21</v>
      </c>
      <c r="W31" s="25" t="s">
        <v>22</v>
      </c>
      <c r="X31" s="25" t="s">
        <v>21</v>
      </c>
      <c r="Y31" s="25" t="s">
        <v>22</v>
      </c>
      <c r="Z31" s="20"/>
    </row>
    <row r="32" spans="1:26" ht="42.75" x14ac:dyDescent="0.25">
      <c r="A32" s="27">
        <v>1161</v>
      </c>
      <c r="B32" s="28" t="s">
        <v>27</v>
      </c>
      <c r="C32" s="69" t="s">
        <v>33</v>
      </c>
      <c r="D32" s="70">
        <f t="shared" ref="D32:Z36" si="1">D12+D22</f>
        <v>0</v>
      </c>
      <c r="E32" s="70">
        <f t="shared" si="1"/>
        <v>0</v>
      </c>
      <c r="F32" s="70">
        <f>F12</f>
        <v>55</v>
      </c>
      <c r="G32" s="70">
        <f t="shared" si="1"/>
        <v>104505</v>
      </c>
      <c r="H32" s="70">
        <f t="shared" ref="H32:I34" si="2">H12</f>
        <v>55</v>
      </c>
      <c r="I32" s="70">
        <f t="shared" si="2"/>
        <v>104505</v>
      </c>
      <c r="J32" s="70">
        <f>J12+J22</f>
        <v>49</v>
      </c>
      <c r="K32" s="70">
        <f t="shared" si="1"/>
        <v>93335</v>
      </c>
      <c r="L32" s="70">
        <f t="shared" si="1"/>
        <v>0</v>
      </c>
      <c r="M32" s="70">
        <f t="shared" si="1"/>
        <v>0</v>
      </c>
      <c r="N32" s="70">
        <f t="shared" si="1"/>
        <v>48.402000000000001</v>
      </c>
      <c r="O32" s="70">
        <f t="shared" si="1"/>
        <v>90839.16</v>
      </c>
      <c r="P32" s="70">
        <f t="shared" si="1"/>
        <v>90839.16</v>
      </c>
      <c r="Q32" s="70">
        <f t="shared" si="1"/>
        <v>90839.16</v>
      </c>
      <c r="R32" s="70">
        <f t="shared" si="1"/>
        <v>90839.16</v>
      </c>
      <c r="S32" s="70">
        <f t="shared" si="1"/>
        <v>0</v>
      </c>
      <c r="T32" s="70">
        <f t="shared" si="1"/>
        <v>0</v>
      </c>
      <c r="U32" s="70">
        <f t="shared" si="1"/>
        <v>0</v>
      </c>
      <c r="V32" s="70">
        <f t="shared" si="1"/>
        <v>0</v>
      </c>
      <c r="W32" s="70">
        <f t="shared" si="1"/>
        <v>0</v>
      </c>
      <c r="X32" s="70">
        <f t="shared" si="1"/>
        <v>0</v>
      </c>
      <c r="Y32" s="70">
        <f t="shared" si="1"/>
        <v>0</v>
      </c>
      <c r="Z32" s="70">
        <f t="shared" si="1"/>
        <v>0</v>
      </c>
    </row>
    <row r="33" spans="1:26" ht="85.5" x14ac:dyDescent="0.25">
      <c r="A33" s="39">
        <v>1162</v>
      </c>
      <c r="B33" s="40" t="s">
        <v>28</v>
      </c>
      <c r="C33" s="71" t="s">
        <v>33</v>
      </c>
      <c r="D33" s="72">
        <f t="shared" si="1"/>
        <v>0</v>
      </c>
      <c r="E33" s="72">
        <f t="shared" si="1"/>
        <v>0</v>
      </c>
      <c r="F33" s="70">
        <f>F13</f>
        <v>70</v>
      </c>
      <c r="G33" s="70">
        <f>G13</f>
        <v>2370</v>
      </c>
      <c r="H33" s="70">
        <f t="shared" si="2"/>
        <v>70</v>
      </c>
      <c r="I33" s="72">
        <f t="shared" si="2"/>
        <v>2370</v>
      </c>
      <c r="J33" s="70">
        <f t="shared" si="1"/>
        <v>50</v>
      </c>
      <c r="K33" s="72">
        <f t="shared" si="1"/>
        <v>1970</v>
      </c>
      <c r="L33" s="72">
        <f t="shared" si="1"/>
        <v>6</v>
      </c>
      <c r="M33" s="72">
        <f t="shared" si="1"/>
        <v>230.9</v>
      </c>
      <c r="N33" s="72">
        <f t="shared" si="1"/>
        <v>50</v>
      </c>
      <c r="O33" s="72">
        <f t="shared" si="1"/>
        <v>1826.9700000000003</v>
      </c>
      <c r="P33" s="72">
        <f t="shared" si="1"/>
        <v>1826.97</v>
      </c>
      <c r="Q33" s="72">
        <f t="shared" si="1"/>
        <v>1826.9700000000003</v>
      </c>
      <c r="R33" s="72">
        <f t="shared" si="1"/>
        <v>1826.9700000000003</v>
      </c>
      <c r="S33" s="72">
        <f t="shared" si="1"/>
        <v>0</v>
      </c>
      <c r="T33" s="72">
        <f t="shared" si="1"/>
        <v>0</v>
      </c>
      <c r="U33" s="72">
        <f t="shared" si="1"/>
        <v>0</v>
      </c>
      <c r="V33" s="72">
        <f t="shared" si="1"/>
        <v>0</v>
      </c>
      <c r="W33" s="72">
        <f t="shared" si="1"/>
        <v>0</v>
      </c>
      <c r="X33" s="72">
        <f t="shared" si="1"/>
        <v>0</v>
      </c>
      <c r="Y33" s="72">
        <f t="shared" si="1"/>
        <v>0</v>
      </c>
      <c r="Z33" s="72">
        <f t="shared" si="1"/>
        <v>-2.2737367544323206E-13</v>
      </c>
    </row>
    <row r="34" spans="1:26" ht="42.75" x14ac:dyDescent="0.25">
      <c r="A34" s="39">
        <v>1163</v>
      </c>
      <c r="B34" s="40" t="s">
        <v>29</v>
      </c>
      <c r="C34" s="71" t="s">
        <v>33</v>
      </c>
      <c r="D34" s="72">
        <f t="shared" si="1"/>
        <v>0</v>
      </c>
      <c r="E34" s="72">
        <f t="shared" si="1"/>
        <v>0</v>
      </c>
      <c r="F34" s="72">
        <f>F14</f>
        <v>6000</v>
      </c>
      <c r="G34" s="70">
        <f>G14</f>
        <v>20160</v>
      </c>
      <c r="H34" s="72">
        <f t="shared" si="2"/>
        <v>6000</v>
      </c>
      <c r="I34" s="72">
        <f t="shared" si="2"/>
        <v>20160</v>
      </c>
      <c r="J34" s="70">
        <f t="shared" si="1"/>
        <v>5113</v>
      </c>
      <c r="K34" s="72">
        <f t="shared" si="1"/>
        <v>14960</v>
      </c>
      <c r="L34" s="72">
        <f t="shared" si="1"/>
        <v>-3786.78</v>
      </c>
      <c r="M34" s="72">
        <f t="shared" si="1"/>
        <v>-10313.67</v>
      </c>
      <c r="N34" s="72">
        <f t="shared" si="1"/>
        <v>912.6599999999994</v>
      </c>
      <c r="O34" s="72">
        <f t="shared" si="1"/>
        <v>129.07999999999993</v>
      </c>
      <c r="P34" s="72">
        <f t="shared" si="1"/>
        <v>12087.42</v>
      </c>
      <c r="Q34" s="72">
        <f t="shared" si="1"/>
        <v>129.07999999999993</v>
      </c>
      <c r="R34" s="72">
        <f t="shared" si="1"/>
        <v>129.07999999999993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11958.34</v>
      </c>
    </row>
    <row r="35" spans="1:26" ht="28.5" x14ac:dyDescent="0.25">
      <c r="A35" s="39">
        <v>1164</v>
      </c>
      <c r="B35" s="40" t="s">
        <v>30</v>
      </c>
      <c r="C35" s="71" t="s">
        <v>33</v>
      </c>
      <c r="D35" s="72">
        <f t="shared" si="1"/>
        <v>0</v>
      </c>
      <c r="E35" s="72">
        <f t="shared" si="1"/>
        <v>0</v>
      </c>
      <c r="F35" s="72">
        <f t="shared" si="1"/>
        <v>0</v>
      </c>
      <c r="G35" s="72">
        <f t="shared" si="1"/>
        <v>0</v>
      </c>
      <c r="H35" s="72">
        <f t="shared" si="1"/>
        <v>0</v>
      </c>
      <c r="I35" s="72">
        <f t="shared" si="1"/>
        <v>0</v>
      </c>
      <c r="J35" s="72">
        <f t="shared" si="1"/>
        <v>0</v>
      </c>
      <c r="K35" s="72">
        <f t="shared" si="1"/>
        <v>0</v>
      </c>
      <c r="L35" s="72">
        <f t="shared" si="1"/>
        <v>0</v>
      </c>
      <c r="M35" s="72">
        <f t="shared" si="1"/>
        <v>0</v>
      </c>
      <c r="N35" s="72">
        <f t="shared" si="1"/>
        <v>0</v>
      </c>
      <c r="O35" s="72">
        <f t="shared" si="1"/>
        <v>0</v>
      </c>
      <c r="P35" s="72">
        <f t="shared" si="1"/>
        <v>0</v>
      </c>
      <c r="Q35" s="72">
        <f t="shared" si="1"/>
        <v>0</v>
      </c>
      <c r="R35" s="72">
        <f t="shared" si="1"/>
        <v>0</v>
      </c>
      <c r="S35" s="72">
        <f t="shared" si="1"/>
        <v>0</v>
      </c>
      <c r="T35" s="72">
        <f t="shared" si="1"/>
        <v>0</v>
      </c>
      <c r="U35" s="72">
        <f t="shared" si="1"/>
        <v>0</v>
      </c>
      <c r="V35" s="72">
        <f t="shared" si="1"/>
        <v>0</v>
      </c>
      <c r="W35" s="72">
        <f t="shared" si="1"/>
        <v>0</v>
      </c>
      <c r="X35" s="72">
        <f t="shared" si="1"/>
        <v>0</v>
      </c>
      <c r="Y35" s="72">
        <f t="shared" si="1"/>
        <v>0</v>
      </c>
      <c r="Z35" s="72">
        <f t="shared" si="1"/>
        <v>0</v>
      </c>
    </row>
    <row r="36" spans="1:26" ht="28.5" x14ac:dyDescent="0.25">
      <c r="A36" s="60">
        <v>1165</v>
      </c>
      <c r="B36" s="61" t="s">
        <v>32</v>
      </c>
      <c r="C36" s="73" t="s">
        <v>33</v>
      </c>
      <c r="D36" s="74">
        <f t="shared" si="1"/>
        <v>0</v>
      </c>
      <c r="E36" s="74">
        <f t="shared" si="1"/>
        <v>0</v>
      </c>
      <c r="F36" s="74" t="s">
        <v>33</v>
      </c>
      <c r="G36" s="74">
        <f>G16+G26</f>
        <v>0</v>
      </c>
      <c r="H36" s="74" t="s">
        <v>33</v>
      </c>
      <c r="I36" s="74">
        <f>I16+I26</f>
        <v>0</v>
      </c>
      <c r="J36" s="74" t="s">
        <v>33</v>
      </c>
      <c r="K36" s="74">
        <f>K16+K26</f>
        <v>0</v>
      </c>
      <c r="L36" s="74" t="s">
        <v>33</v>
      </c>
      <c r="M36" s="74">
        <f>M16+M26</f>
        <v>0</v>
      </c>
      <c r="N36" s="74" t="s">
        <v>33</v>
      </c>
      <c r="O36" s="74">
        <f t="shared" si="1"/>
        <v>0</v>
      </c>
      <c r="P36" s="74">
        <f t="shared" si="1"/>
        <v>0</v>
      </c>
      <c r="Q36" s="74">
        <f t="shared" si="1"/>
        <v>0</v>
      </c>
      <c r="R36" s="74">
        <f t="shared" si="1"/>
        <v>0</v>
      </c>
      <c r="S36" s="74">
        <f t="shared" si="1"/>
        <v>0</v>
      </c>
      <c r="T36" s="74">
        <f t="shared" si="1"/>
        <v>0</v>
      </c>
      <c r="U36" s="74">
        <f t="shared" si="1"/>
        <v>0</v>
      </c>
      <c r="V36" s="74">
        <f t="shared" si="1"/>
        <v>0</v>
      </c>
      <c r="W36" s="74">
        <f t="shared" si="1"/>
        <v>0</v>
      </c>
      <c r="X36" s="74">
        <f t="shared" si="1"/>
        <v>0</v>
      </c>
      <c r="Y36" s="74">
        <f t="shared" si="1"/>
        <v>0</v>
      </c>
      <c r="Z36" s="74">
        <f t="shared" si="1"/>
        <v>0</v>
      </c>
    </row>
    <row r="37" spans="1:26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5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3"/>
      <c r="B40" s="4"/>
      <c r="C40" s="4"/>
      <c r="D40" s="77" t="s">
        <v>38</v>
      </c>
      <c r="E40" s="4"/>
      <c r="F40" s="78"/>
      <c r="G40" s="78"/>
      <c r="H40" s="4"/>
      <c r="I40" s="79" t="s">
        <v>39</v>
      </c>
      <c r="J40" s="79"/>
      <c r="K40" s="79"/>
      <c r="L40" s="4"/>
      <c r="M40" s="15" t="s">
        <v>40</v>
      </c>
      <c r="N40" s="15"/>
      <c r="O40" s="15"/>
      <c r="P40" s="80"/>
      <c r="Q40" s="80"/>
      <c r="R40" s="4"/>
      <c r="S40" s="79" t="s">
        <v>41</v>
      </c>
      <c r="T40" s="79"/>
      <c r="U40" s="79"/>
      <c r="V40" s="4"/>
      <c r="W40" s="4"/>
      <c r="X40" s="4"/>
      <c r="Y40" s="4"/>
      <c r="Z40" s="4"/>
    </row>
    <row r="41" spans="1:26" x14ac:dyDescent="0.25">
      <c r="A41" s="3"/>
      <c r="B41" s="4"/>
      <c r="C41" s="4"/>
      <c r="D41" s="4"/>
      <c r="E41" s="4"/>
      <c r="F41" s="81" t="s">
        <v>42</v>
      </c>
      <c r="G41" s="81"/>
      <c r="H41" s="4"/>
      <c r="I41" s="82" t="s">
        <v>43</v>
      </c>
      <c r="J41" s="82"/>
      <c r="K41" s="82"/>
      <c r="L41" s="4"/>
      <c r="M41" s="4" t="s">
        <v>44</v>
      </c>
      <c r="N41" s="4"/>
      <c r="O41" s="4"/>
      <c r="P41" s="81" t="s">
        <v>42</v>
      </c>
      <c r="Q41" s="81"/>
      <c r="R41" s="4"/>
      <c r="S41" s="82" t="s">
        <v>43</v>
      </c>
      <c r="T41" s="82"/>
      <c r="U41" s="82"/>
      <c r="V41" s="4"/>
      <c r="W41" s="4"/>
      <c r="X41" s="4"/>
      <c r="Y41" s="4"/>
      <c r="Z41" s="4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4"/>
      <c r="B44" s="4"/>
      <c r="C44" s="4"/>
      <c r="D44" s="83" t="s">
        <v>45</v>
      </c>
      <c r="E44" s="83"/>
      <c r="F44" s="80" t="s">
        <v>46</v>
      </c>
      <c r="G44" s="80"/>
      <c r="H44" s="8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4"/>
      <c r="B45" s="4"/>
      <c r="C45" s="4"/>
      <c r="D45" s="4"/>
      <c r="E45" s="4"/>
      <c r="F45" s="17" t="s">
        <v>47</v>
      </c>
      <c r="G45" s="17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64">
    <mergeCell ref="F45:H45"/>
    <mergeCell ref="F41:G41"/>
    <mergeCell ref="I41:K41"/>
    <mergeCell ref="P41:Q41"/>
    <mergeCell ref="S41:U41"/>
    <mergeCell ref="D44:E44"/>
    <mergeCell ref="F44:H44"/>
    <mergeCell ref="C38:Z38"/>
    <mergeCell ref="F40:G40"/>
    <mergeCell ref="I40:K40"/>
    <mergeCell ref="M40:O40"/>
    <mergeCell ref="P40:Q40"/>
    <mergeCell ref="S40:U40"/>
    <mergeCell ref="L29:M30"/>
    <mergeCell ref="N29:O30"/>
    <mergeCell ref="P29:P31"/>
    <mergeCell ref="Q29:S30"/>
    <mergeCell ref="T29:Y29"/>
    <mergeCell ref="Z29:Z31"/>
    <mergeCell ref="T30:U30"/>
    <mergeCell ref="V30:W30"/>
    <mergeCell ref="X30:Y30"/>
    <mergeCell ref="A29:B31"/>
    <mergeCell ref="C29:C31"/>
    <mergeCell ref="D29:E30"/>
    <mergeCell ref="F29:G30"/>
    <mergeCell ref="H29:I30"/>
    <mergeCell ref="J29:K30"/>
    <mergeCell ref="L19:M20"/>
    <mergeCell ref="N19:O20"/>
    <mergeCell ref="P19:P21"/>
    <mergeCell ref="Q19:S20"/>
    <mergeCell ref="T19:Y19"/>
    <mergeCell ref="Z19:Z21"/>
    <mergeCell ref="T20:U20"/>
    <mergeCell ref="V20:W20"/>
    <mergeCell ref="X20:Y20"/>
    <mergeCell ref="A19:B21"/>
    <mergeCell ref="C19:C21"/>
    <mergeCell ref="D19:E20"/>
    <mergeCell ref="F19:G20"/>
    <mergeCell ref="H19:I20"/>
    <mergeCell ref="J19:K20"/>
    <mergeCell ref="L9:M10"/>
    <mergeCell ref="N9:O10"/>
    <mergeCell ref="P9:P11"/>
    <mergeCell ref="Q9:S10"/>
    <mergeCell ref="T9:Y9"/>
    <mergeCell ref="Z9:Z11"/>
    <mergeCell ref="T10:U10"/>
    <mergeCell ref="V10:W10"/>
    <mergeCell ref="X10:Y10"/>
    <mergeCell ref="A9:B11"/>
    <mergeCell ref="C9:C11"/>
    <mergeCell ref="D9:E10"/>
    <mergeCell ref="F9:G10"/>
    <mergeCell ref="H9:I10"/>
    <mergeCell ref="J9:K10"/>
    <mergeCell ref="A1:Z1"/>
    <mergeCell ref="A2:Z2"/>
    <mergeCell ref="A3:Z3"/>
    <mergeCell ref="A4:Z4"/>
    <mergeCell ref="L6:M6"/>
    <mergeCell ref="N6:O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2022-01-25T08:29:14Z</dcterms:modified>
</cp:coreProperties>
</file>