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20730" windowHeight="9720"/>
  </bookViews>
  <sheets>
    <sheet name="Л" sheetId="2" r:id="rId1"/>
  </sheets>
  <calcPr calcId="125725"/>
</workbook>
</file>

<file path=xl/calcChain.xml><?xml version="1.0" encoding="utf-8"?>
<calcChain xmlns="http://schemas.openxmlformats.org/spreadsheetml/2006/main">
  <c r="D72" i="2"/>
  <c r="E72"/>
  <c r="F72"/>
  <c r="G72"/>
  <c r="C72"/>
  <c r="D85"/>
  <c r="E85"/>
  <c r="F85"/>
  <c r="G85"/>
  <c r="C85"/>
  <c r="G60"/>
  <c r="F60"/>
  <c r="E59"/>
  <c r="C59"/>
  <c r="E54"/>
  <c r="D54"/>
  <c r="C54"/>
  <c r="E49"/>
  <c r="D49"/>
  <c r="C49"/>
  <c r="E48"/>
  <c r="D48"/>
  <c r="C48"/>
  <c r="E46"/>
  <c r="D46"/>
  <c r="C46"/>
  <c r="C43"/>
  <c r="E38"/>
  <c r="D38"/>
  <c r="C38"/>
  <c r="E36"/>
  <c r="D36"/>
  <c r="C36"/>
  <c r="E33"/>
  <c r="D33"/>
  <c r="C33"/>
  <c r="E32"/>
  <c r="E60"/>
  <c r="D32"/>
  <c r="C32"/>
  <c r="C27"/>
  <c r="C18"/>
  <c r="C15"/>
  <c r="C10"/>
  <c r="C9"/>
  <c r="C60"/>
  <c r="D100"/>
  <c r="E100"/>
  <c r="F100"/>
  <c r="G100"/>
  <c r="C100"/>
  <c r="D60"/>
</calcChain>
</file>

<file path=xl/sharedStrings.xml><?xml version="1.0" encoding="utf-8"?>
<sst xmlns="http://schemas.openxmlformats.org/spreadsheetml/2006/main" count="115" uniqueCount="93">
  <si>
    <t>теплова енергія , Гкал</t>
  </si>
  <si>
    <t>електрична енергія ,  кВт</t>
  </si>
  <si>
    <t>тверде паливо, тн</t>
  </si>
  <si>
    <t>про споживання комунальних ресурсів</t>
  </si>
  <si>
    <t>ДНЗ №1</t>
  </si>
  <si>
    <t>ДНЗ №2</t>
  </si>
  <si>
    <t>ДНЗ №3</t>
  </si>
  <si>
    <t>ДНЗ №5</t>
  </si>
  <si>
    <t>ДНЗ №6</t>
  </si>
  <si>
    <t>ДНЗ №7</t>
  </si>
  <si>
    <t>ДНЗ №8</t>
  </si>
  <si>
    <t>ДНЗ №11</t>
  </si>
  <si>
    <t>ДНЗ №15</t>
  </si>
  <si>
    <t>ДНЗ №18</t>
  </si>
  <si>
    <t>ДНЗ №21</t>
  </si>
  <si>
    <t>ДНЗ №23</t>
  </si>
  <si>
    <t>ДНЗ №28</t>
  </si>
  <si>
    <t>ДНЗ №30</t>
  </si>
  <si>
    <t>ДНЗ №31</t>
  </si>
  <si>
    <t>ДНЗ №33</t>
  </si>
  <si>
    <t>ДНЗ №47</t>
  </si>
  <si>
    <t>ДНЗ №53</t>
  </si>
  <si>
    <t>ДНЗ №60</t>
  </si>
  <si>
    <t>ДНЗ №61</t>
  </si>
  <si>
    <t>ДНЗ №65</t>
  </si>
  <si>
    <t>ЗШ №1</t>
  </si>
  <si>
    <t>НВК №2</t>
  </si>
  <si>
    <t>ЗШ №3</t>
  </si>
  <si>
    <t>ЗШ №4</t>
  </si>
  <si>
    <t>ЗШ №5</t>
  </si>
  <si>
    <t>ЗШ №6</t>
  </si>
  <si>
    <t>ЗШ №7</t>
  </si>
  <si>
    <t>ЗШ №8</t>
  </si>
  <si>
    <t>ЗШ №9</t>
  </si>
  <si>
    <t>ЗШ №11</t>
  </si>
  <si>
    <t>ЗШ №12</t>
  </si>
  <si>
    <t>ЗШ №13</t>
  </si>
  <si>
    <t>НВК №14</t>
  </si>
  <si>
    <t>ЗШ №15</t>
  </si>
  <si>
    <t>ЗШ №16</t>
  </si>
  <si>
    <t>ЗШ №17</t>
  </si>
  <si>
    <t>ЗШ №19</t>
  </si>
  <si>
    <t>ЗШ №20</t>
  </si>
  <si>
    <t>НВК №22</t>
  </si>
  <si>
    <t>ЦНТТУМ</t>
  </si>
  <si>
    <t>Палац</t>
  </si>
  <si>
    <t>Валеоцентр</t>
  </si>
  <si>
    <t>Станція юних натуралістів</t>
  </si>
  <si>
    <t>Центр творчості</t>
  </si>
  <si>
    <t>Міжшкільний навчально-виробничий комбінат</t>
  </si>
  <si>
    <t>Централізована бухгалтерія</t>
  </si>
  <si>
    <t>ЗШ №18 з інтернатним відділенням</t>
  </si>
  <si>
    <t>ВСЬОГО</t>
  </si>
  <si>
    <t>Інклюзивно-ресурсний центр</t>
  </si>
  <si>
    <t>ДНЗ №16</t>
  </si>
  <si>
    <t>Виконавець</t>
  </si>
  <si>
    <t>бюджетними установами (закладами) м. Павлограда</t>
  </si>
  <si>
    <t>Дані</t>
  </si>
  <si>
    <t>Бюджетна установа (заклад)</t>
  </si>
  <si>
    <r>
      <t>холодна вода, м</t>
    </r>
    <r>
      <rPr>
        <b/>
        <vertAlign val="superscript"/>
        <sz val="14"/>
        <color indexed="8"/>
        <rFont val="Times New Roman"/>
        <family val="1"/>
        <charset val="204"/>
      </rPr>
      <t>3</t>
    </r>
  </si>
  <si>
    <r>
      <t>природний газ, м</t>
    </r>
    <r>
      <rPr>
        <b/>
        <vertAlign val="superscript"/>
        <sz val="14"/>
        <color indexed="8"/>
        <rFont val="Times New Roman"/>
        <family val="1"/>
        <charset val="204"/>
      </rPr>
      <t>3</t>
    </r>
  </si>
  <si>
    <t>Відділ освіти Павлоградської міської ради</t>
  </si>
  <si>
    <t>Комунальна бюджетна установа "Фізкультурно-спортивних комплекс ім. В.М. Шкуренко"</t>
  </si>
  <si>
    <t>ПНЗ ДЮСШ ПМР</t>
  </si>
  <si>
    <t>Спортивно-оздоровчий комплекс "Центр"</t>
  </si>
  <si>
    <t>Відділ охорони здоров'я Павлоградської міської ради</t>
  </si>
  <si>
    <t>Відділ культури Павлоградської міської ради</t>
  </si>
  <si>
    <t>Начальник відділу культури</t>
  </si>
  <si>
    <t>В.М. Селіна</t>
  </si>
  <si>
    <t>КЗ Павлоградська міська централізована бібліотечна система</t>
  </si>
  <si>
    <t>КЗ Павлоградський історико-краєзнавчий музей</t>
  </si>
  <si>
    <t>КЗ ПСМНЗ Мистецька школа №1</t>
  </si>
  <si>
    <t>КЗ ПСМНЗ Мистецька школа №2</t>
  </si>
  <si>
    <t>КЗ ПСМНЗ Мистецька школа №3</t>
  </si>
  <si>
    <t>Відділ з питань сім'ї, молоді та спорту Павлоградської міської ради</t>
  </si>
  <si>
    <t>Начальник відділу освіти Павлоградської</t>
  </si>
  <si>
    <t>міської ради</t>
  </si>
  <si>
    <t>Відділ охорони здоров"я ПМР</t>
  </si>
  <si>
    <t>КНП Павлоградська міська лікарня №1" ПМЛ</t>
  </si>
  <si>
    <t>КНП Павлоградська лікарня інтесивного лікування" ПМЛ</t>
  </si>
  <si>
    <t>КНП "Павлоградський пологовий будинок" ПМР</t>
  </si>
  <si>
    <t>КНП "ЦПМСД м. Павлограда"</t>
  </si>
  <si>
    <t>КБУ Міський культурно-дозвільницький центр</t>
  </si>
  <si>
    <t>КЗ Павлоградський драматичний театр ім.Б.Є.Захави</t>
  </si>
  <si>
    <r>
      <t>Дем</t>
    </r>
    <r>
      <rPr>
        <sz val="11"/>
        <color indexed="8"/>
        <rFont val="Calibri"/>
        <family val="2"/>
        <charset val="204"/>
      </rPr>
      <t>‘</t>
    </r>
    <r>
      <rPr>
        <sz val="11"/>
        <color indexed="8"/>
        <rFont val="Times New Roman"/>
        <family val="1"/>
        <charset val="204"/>
      </rPr>
      <t>яненко І.В.</t>
    </r>
  </si>
  <si>
    <t>К.В. Бендасова</t>
  </si>
  <si>
    <t xml:space="preserve">Начальник відділу охорони здоров'я </t>
  </si>
  <si>
    <t>Ю.С.Дейнеженко</t>
  </si>
  <si>
    <t>Н.Лимаренко</t>
  </si>
  <si>
    <t>Ю.О. Василенко</t>
  </si>
  <si>
    <t>за І квартал 2021 року</t>
  </si>
  <si>
    <t>лицей</t>
  </si>
  <si>
    <t>Відповідальна особа за надання інформації</t>
  </si>
</sst>
</file>

<file path=xl/styles.xml><?xml version="1.0" encoding="utf-8"?>
<styleSheet xmlns="http://schemas.openxmlformats.org/spreadsheetml/2006/main">
  <numFmts count="3">
    <numFmt numFmtId="172" formatCode="0.0"/>
    <numFmt numFmtId="173" formatCode="0.000"/>
    <numFmt numFmtId="183" formatCode="#,##0.000;[Red]#,##0.000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vertAlign val="superscript"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mbria"/>
      <family val="1"/>
      <charset val="204"/>
      <scheme val="maj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73" fontId="10" fillId="0" borderId="0" xfId="0" applyNumberFormat="1" applyFont="1" applyBorder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wrapText="1"/>
    </xf>
    <xf numFmtId="0" fontId="13" fillId="0" borderId="0" xfId="0" applyFont="1"/>
    <xf numFmtId="2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4" fillId="0" borderId="0" xfId="0" applyFont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5" fillId="0" borderId="6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183" fontId="7" fillId="2" borderId="3" xfId="0" applyNumberFormat="1" applyFont="1" applyFill="1" applyBorder="1" applyAlignment="1">
      <alignment horizontal="center"/>
    </xf>
    <xf numFmtId="173" fontId="7" fillId="0" borderId="3" xfId="0" applyNumberFormat="1" applyFont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83" fontId="7" fillId="2" borderId="4" xfId="0" applyNumberFormat="1" applyFont="1" applyFill="1" applyBorder="1" applyAlignment="1">
      <alignment horizontal="center"/>
    </xf>
    <xf numFmtId="173" fontId="7" fillId="0" borderId="4" xfId="0" applyNumberFormat="1" applyFont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73" fontId="7" fillId="2" borderId="4" xfId="0" applyNumberFormat="1" applyFont="1" applyFill="1" applyBorder="1" applyAlignment="1">
      <alignment horizontal="center"/>
    </xf>
    <xf numFmtId="183" fontId="13" fillId="0" borderId="4" xfId="0" applyNumberFormat="1" applyFont="1" applyBorder="1" applyAlignment="1">
      <alignment horizontal="center"/>
    </xf>
    <xf numFmtId="173" fontId="13" fillId="0" borderId="4" xfId="0" applyNumberFormat="1" applyFont="1" applyBorder="1" applyAlignment="1">
      <alignment horizontal="center"/>
    </xf>
    <xf numFmtId="17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172" fontId="7" fillId="0" borderId="4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73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3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/>
    </xf>
    <xf numFmtId="2" fontId="13" fillId="2" borderId="1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73" fontId="3" fillId="0" borderId="1" xfId="0" applyNumberFormat="1" applyFont="1" applyBorder="1" applyAlignment="1">
      <alignment horizontal="center" vertical="center" wrapText="1"/>
    </xf>
    <xf numFmtId="17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3" fontId="6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03"/>
  <sheetViews>
    <sheetView tabSelected="1" view="pageBreakPreview" topLeftCell="A68" zoomScale="90" zoomScaleNormal="100" zoomScaleSheetLayoutView="90" workbookViewId="0">
      <selection activeCell="E75" sqref="E75"/>
    </sheetView>
  </sheetViews>
  <sheetFormatPr defaultRowHeight="15"/>
  <cols>
    <col min="1" max="1" width="1.42578125" customWidth="1"/>
    <col min="2" max="2" width="27.28515625" customWidth="1"/>
    <col min="3" max="3" width="15.85546875" customWidth="1"/>
    <col min="4" max="4" width="12.42578125" customWidth="1"/>
    <col min="5" max="5" width="11.28515625" customWidth="1"/>
    <col min="6" max="6" width="14.7109375" customWidth="1"/>
    <col min="7" max="7" width="12.28515625" customWidth="1"/>
  </cols>
  <sheetData>
    <row r="1" spans="2:7" ht="18.75">
      <c r="B1" s="59" t="s">
        <v>57</v>
      </c>
      <c r="C1" s="59"/>
      <c r="D1" s="59"/>
      <c r="E1" s="59"/>
      <c r="F1" s="59"/>
      <c r="G1" s="59"/>
    </row>
    <row r="2" spans="2:7" ht="15" customHeight="1">
      <c r="B2" s="59" t="s">
        <v>3</v>
      </c>
      <c r="C2" s="59"/>
      <c r="D2" s="59"/>
      <c r="E2" s="59"/>
      <c r="F2" s="59"/>
      <c r="G2" s="59"/>
    </row>
    <row r="3" spans="2:7" ht="18.75" customHeight="1">
      <c r="B3" s="59" t="s">
        <v>56</v>
      </c>
      <c r="C3" s="59"/>
      <c r="D3" s="59"/>
      <c r="E3" s="59"/>
      <c r="F3" s="59"/>
      <c r="G3" s="59"/>
    </row>
    <row r="4" spans="2:7" ht="18.75" customHeight="1">
      <c r="B4" s="59" t="s">
        <v>90</v>
      </c>
      <c r="C4" s="60"/>
      <c r="D4" s="60"/>
      <c r="E4" s="60"/>
      <c r="F4" s="60"/>
      <c r="G4" s="60"/>
    </row>
    <row r="5" spans="2:7" ht="18.75" customHeight="1">
      <c r="B5" s="2"/>
      <c r="C5" s="1"/>
      <c r="D5" s="1"/>
      <c r="E5" s="1"/>
      <c r="F5" s="1"/>
      <c r="G5" s="1"/>
    </row>
    <row r="6" spans="2:7" ht="15" customHeight="1">
      <c r="B6" s="58" t="s">
        <v>61</v>
      </c>
      <c r="C6" s="58"/>
      <c r="D6" s="58"/>
      <c r="E6" s="58"/>
      <c r="F6" s="58"/>
      <c r="G6" s="58"/>
    </row>
    <row r="8" spans="2:7" s="6" customFormat="1" ht="60.75" customHeight="1" thickBot="1">
      <c r="B8" s="10" t="s">
        <v>58</v>
      </c>
      <c r="C8" s="10" t="s">
        <v>1</v>
      </c>
      <c r="D8" s="10" t="s">
        <v>0</v>
      </c>
      <c r="E8" s="10" t="s">
        <v>59</v>
      </c>
      <c r="F8" s="10" t="s">
        <v>60</v>
      </c>
      <c r="G8" s="10" t="s">
        <v>2</v>
      </c>
    </row>
    <row r="9" spans="2:7" s="6" customFormat="1" ht="15.75">
      <c r="B9" s="17" t="s">
        <v>4</v>
      </c>
      <c r="C9" s="28">
        <f>13203-2832</f>
        <v>10371</v>
      </c>
      <c r="D9" s="29">
        <v>66.346999999999994</v>
      </c>
      <c r="E9" s="30">
        <v>0</v>
      </c>
      <c r="F9" s="31">
        <v>0</v>
      </c>
      <c r="G9" s="31">
        <v>0</v>
      </c>
    </row>
    <row r="10" spans="2:7" s="6" customFormat="1" ht="15.75">
      <c r="B10" s="18" t="s">
        <v>5</v>
      </c>
      <c r="C10" s="32">
        <f>26000-2124</f>
        <v>23876</v>
      </c>
      <c r="D10" s="33">
        <v>172.01</v>
      </c>
      <c r="E10" s="34">
        <v>526</v>
      </c>
      <c r="F10" s="35">
        <v>0</v>
      </c>
      <c r="G10" s="35">
        <v>0</v>
      </c>
    </row>
    <row r="11" spans="2:7" s="6" customFormat="1" ht="15.75">
      <c r="B11" s="18" t="s">
        <v>6</v>
      </c>
      <c r="C11" s="32">
        <v>18598.900000000001</v>
      </c>
      <c r="D11" s="33">
        <v>217.35400000000001</v>
      </c>
      <c r="E11" s="34">
        <v>302</v>
      </c>
      <c r="F11" s="35">
        <v>0</v>
      </c>
      <c r="G11" s="35">
        <v>0</v>
      </c>
    </row>
    <row r="12" spans="2:7" s="6" customFormat="1" ht="15.75">
      <c r="B12" s="18" t="s">
        <v>7</v>
      </c>
      <c r="C12" s="32">
        <v>25480</v>
      </c>
      <c r="D12" s="33">
        <v>203.84200000000001</v>
      </c>
      <c r="E12" s="34">
        <v>350</v>
      </c>
      <c r="F12" s="35">
        <v>0</v>
      </c>
      <c r="G12" s="35">
        <v>0</v>
      </c>
    </row>
    <row r="13" spans="2:7" s="6" customFormat="1" ht="15.75">
      <c r="B13" s="18" t="s">
        <v>8</v>
      </c>
      <c r="C13" s="32">
        <v>17933</v>
      </c>
      <c r="D13" s="33">
        <v>95.61</v>
      </c>
      <c r="E13" s="34">
        <v>266</v>
      </c>
      <c r="F13" s="35">
        <v>0</v>
      </c>
      <c r="G13" s="35">
        <v>0</v>
      </c>
    </row>
    <row r="14" spans="2:7" s="6" customFormat="1" ht="15.75">
      <c r="B14" s="18" t="s">
        <v>9</v>
      </c>
      <c r="C14" s="32">
        <v>17224</v>
      </c>
      <c r="D14" s="33">
        <v>64.153000000000006</v>
      </c>
      <c r="E14" s="34">
        <v>196</v>
      </c>
      <c r="F14" s="35">
        <v>0</v>
      </c>
      <c r="G14" s="35">
        <v>0</v>
      </c>
    </row>
    <row r="15" spans="2:7" s="6" customFormat="1" ht="15.75">
      <c r="B15" s="18" t="s">
        <v>10</v>
      </c>
      <c r="C15" s="32">
        <f>33592-10829</f>
        <v>22763</v>
      </c>
      <c r="D15" s="33">
        <v>159.346</v>
      </c>
      <c r="E15" s="34">
        <v>513</v>
      </c>
      <c r="F15" s="35">
        <v>0</v>
      </c>
      <c r="G15" s="35">
        <v>0</v>
      </c>
    </row>
    <row r="16" spans="2:7" s="6" customFormat="1" ht="15.75">
      <c r="B16" s="18" t="s">
        <v>11</v>
      </c>
      <c r="C16" s="32">
        <v>24705</v>
      </c>
      <c r="D16" s="33">
        <v>106.97</v>
      </c>
      <c r="E16" s="34">
        <v>348</v>
      </c>
      <c r="F16" s="35">
        <v>0</v>
      </c>
      <c r="G16" s="35">
        <v>0</v>
      </c>
    </row>
    <row r="17" spans="2:7" s="6" customFormat="1" ht="15.75">
      <c r="B17" s="18" t="s">
        <v>12</v>
      </c>
      <c r="C17" s="32">
        <v>16354</v>
      </c>
      <c r="D17" s="33">
        <v>157.34700000000001</v>
      </c>
      <c r="E17" s="34">
        <v>481</v>
      </c>
      <c r="F17" s="35">
        <v>0</v>
      </c>
      <c r="G17" s="35">
        <v>0</v>
      </c>
    </row>
    <row r="18" spans="2:7" s="6" customFormat="1" ht="15.75">
      <c r="B18" s="18" t="s">
        <v>54</v>
      </c>
      <c r="C18" s="32">
        <f>16966-2124</f>
        <v>14842</v>
      </c>
      <c r="D18" s="33">
        <v>87.024000000000001</v>
      </c>
      <c r="E18" s="34">
        <v>243.8</v>
      </c>
      <c r="F18" s="35">
        <v>0</v>
      </c>
      <c r="G18" s="35">
        <v>0</v>
      </c>
    </row>
    <row r="19" spans="2:7" s="6" customFormat="1" ht="15.75">
      <c r="B19" s="18" t="s">
        <v>13</v>
      </c>
      <c r="C19" s="32">
        <v>10225</v>
      </c>
      <c r="D19" s="33">
        <v>55.738</v>
      </c>
      <c r="E19" s="34">
        <v>207</v>
      </c>
      <c r="F19" s="35">
        <v>0</v>
      </c>
      <c r="G19" s="35">
        <v>0</v>
      </c>
    </row>
    <row r="20" spans="2:7" s="6" customFormat="1" ht="15.75">
      <c r="B20" s="18" t="s">
        <v>14</v>
      </c>
      <c r="C20" s="32">
        <v>3075</v>
      </c>
      <c r="D20" s="33">
        <v>0</v>
      </c>
      <c r="E20" s="34">
        <v>0</v>
      </c>
      <c r="F20" s="35">
        <v>0</v>
      </c>
      <c r="G20" s="35">
        <v>0</v>
      </c>
    </row>
    <row r="21" spans="2:7" s="6" customFormat="1" ht="15.75">
      <c r="B21" s="18" t="s">
        <v>15</v>
      </c>
      <c r="C21" s="32">
        <v>12780</v>
      </c>
      <c r="D21" s="33">
        <v>56.103000000000002</v>
      </c>
      <c r="E21" s="34">
        <v>276</v>
      </c>
      <c r="F21" s="35">
        <v>0</v>
      </c>
      <c r="G21" s="35">
        <v>0</v>
      </c>
    </row>
    <row r="22" spans="2:7" s="6" customFormat="1" ht="15.75">
      <c r="B22" s="18" t="s">
        <v>16</v>
      </c>
      <c r="C22" s="32">
        <v>19878</v>
      </c>
      <c r="D22" s="33">
        <v>170.39500000000001</v>
      </c>
      <c r="E22" s="34">
        <v>449</v>
      </c>
      <c r="F22" s="35">
        <v>0</v>
      </c>
      <c r="G22" s="35">
        <v>0</v>
      </c>
    </row>
    <row r="23" spans="2:7" s="6" customFormat="1" ht="15.75">
      <c r="B23" s="18" t="s">
        <v>17</v>
      </c>
      <c r="C23" s="32">
        <v>20456</v>
      </c>
      <c r="D23" s="33">
        <v>125.553</v>
      </c>
      <c r="E23" s="34">
        <v>293</v>
      </c>
      <c r="F23" s="35">
        <v>0</v>
      </c>
      <c r="G23" s="35">
        <v>0</v>
      </c>
    </row>
    <row r="24" spans="2:7" s="6" customFormat="1" ht="15.75">
      <c r="B24" s="18" t="s">
        <v>18</v>
      </c>
      <c r="C24" s="32">
        <v>17579</v>
      </c>
      <c r="D24" s="33">
        <v>96.745000000000005</v>
      </c>
      <c r="E24" s="34">
        <v>469</v>
      </c>
      <c r="F24" s="35">
        <v>0</v>
      </c>
      <c r="G24" s="35">
        <v>0</v>
      </c>
    </row>
    <row r="25" spans="2:7" s="6" customFormat="1" ht="15.75">
      <c r="B25" s="18" t="s">
        <v>19</v>
      </c>
      <c r="C25" s="32">
        <v>1470</v>
      </c>
      <c r="D25" s="33">
        <v>0</v>
      </c>
      <c r="E25" s="34">
        <v>0</v>
      </c>
      <c r="F25" s="35">
        <v>0</v>
      </c>
      <c r="G25" s="35">
        <v>0</v>
      </c>
    </row>
    <row r="26" spans="2:7" s="6" customFormat="1" ht="15.75">
      <c r="B26" s="18" t="s">
        <v>20</v>
      </c>
      <c r="C26" s="32">
        <v>25924</v>
      </c>
      <c r="D26" s="33">
        <v>155.82499999999999</v>
      </c>
      <c r="E26" s="34">
        <v>432</v>
      </c>
      <c r="F26" s="35">
        <v>0</v>
      </c>
      <c r="G26" s="35">
        <v>0</v>
      </c>
    </row>
    <row r="27" spans="2:7" s="6" customFormat="1" ht="15.75">
      <c r="B27" s="18" t="s">
        <v>21</v>
      </c>
      <c r="C27" s="32">
        <f>21957-450</f>
        <v>21507</v>
      </c>
      <c r="D27" s="33">
        <v>126.57299999999999</v>
      </c>
      <c r="E27" s="34">
        <v>285</v>
      </c>
      <c r="F27" s="35">
        <v>0</v>
      </c>
      <c r="G27" s="35">
        <v>0</v>
      </c>
    </row>
    <row r="28" spans="2:7" s="6" customFormat="1" ht="15.75">
      <c r="B28" s="18" t="s">
        <v>22</v>
      </c>
      <c r="C28" s="32">
        <v>33471</v>
      </c>
      <c r="D28" s="33">
        <v>156.54300000000001</v>
      </c>
      <c r="E28" s="34">
        <v>494</v>
      </c>
      <c r="F28" s="35">
        <v>0</v>
      </c>
      <c r="G28" s="35">
        <v>0</v>
      </c>
    </row>
    <row r="29" spans="2:7" s="6" customFormat="1" ht="15.75">
      <c r="B29" s="18" t="s">
        <v>23</v>
      </c>
      <c r="C29" s="32">
        <v>35529</v>
      </c>
      <c r="D29" s="33">
        <v>159.59200000000001</v>
      </c>
      <c r="E29" s="34">
        <v>459</v>
      </c>
      <c r="F29" s="35">
        <v>0</v>
      </c>
      <c r="G29" s="35">
        <v>0</v>
      </c>
    </row>
    <row r="30" spans="2:7" s="6" customFormat="1" ht="15.75">
      <c r="B30" s="18" t="s">
        <v>24</v>
      </c>
      <c r="C30" s="32">
        <v>21881</v>
      </c>
      <c r="D30" s="33">
        <v>209.55199999999999</v>
      </c>
      <c r="E30" s="36">
        <v>536</v>
      </c>
      <c r="F30" s="35">
        <v>0</v>
      </c>
      <c r="G30" s="35">
        <v>0</v>
      </c>
    </row>
    <row r="31" spans="2:7" s="6" customFormat="1" ht="15.75">
      <c r="B31" s="18" t="s">
        <v>25</v>
      </c>
      <c r="C31" s="37">
        <v>10721.19</v>
      </c>
      <c r="D31" s="38">
        <v>333.40699999999998</v>
      </c>
      <c r="E31" s="38">
        <v>231.351</v>
      </c>
      <c r="F31" s="35">
        <v>0</v>
      </c>
      <c r="G31" s="35">
        <v>0</v>
      </c>
    </row>
    <row r="32" spans="2:7" s="6" customFormat="1" ht="15.75">
      <c r="B32" s="18" t="s">
        <v>26</v>
      </c>
      <c r="C32" s="32">
        <f>24554-6187</f>
        <v>18367</v>
      </c>
      <c r="D32" s="33">
        <f>351.538-0.056</f>
        <v>351.48200000000003</v>
      </c>
      <c r="E32" s="36">
        <f>480-0.5</f>
        <v>479.5</v>
      </c>
      <c r="F32" s="35">
        <v>0</v>
      </c>
      <c r="G32" s="35">
        <v>0</v>
      </c>
    </row>
    <row r="33" spans="2:7" s="6" customFormat="1" ht="15.75">
      <c r="B33" s="18" t="s">
        <v>27</v>
      </c>
      <c r="C33" s="32">
        <f>20306-6259</f>
        <v>14047</v>
      </c>
      <c r="D33" s="33">
        <f>160.982-0.517</f>
        <v>160.465</v>
      </c>
      <c r="E33" s="36">
        <f>148-6</f>
        <v>142</v>
      </c>
      <c r="F33" s="35">
        <v>0</v>
      </c>
      <c r="G33" s="35">
        <v>0</v>
      </c>
    </row>
    <row r="34" spans="2:7" s="6" customFormat="1" ht="15.75">
      <c r="B34" s="18" t="s">
        <v>28</v>
      </c>
      <c r="C34" s="37">
        <v>4917</v>
      </c>
      <c r="D34" s="33">
        <v>181.18799999999999</v>
      </c>
      <c r="E34" s="33">
        <v>272</v>
      </c>
      <c r="F34" s="35">
        <v>0</v>
      </c>
      <c r="G34" s="35">
        <v>0</v>
      </c>
    </row>
    <row r="35" spans="2:7" s="6" customFormat="1" ht="15.75">
      <c r="B35" s="18" t="s">
        <v>29</v>
      </c>
      <c r="C35" s="37">
        <v>15811</v>
      </c>
      <c r="D35" s="39">
        <v>213.21100000000001</v>
      </c>
      <c r="E35" s="39">
        <v>253</v>
      </c>
      <c r="F35" s="40">
        <v>0</v>
      </c>
      <c r="G35" s="35">
        <v>0</v>
      </c>
    </row>
    <row r="36" spans="2:7" s="6" customFormat="1" ht="15.75">
      <c r="B36" s="18" t="s">
        <v>30</v>
      </c>
      <c r="C36" s="32">
        <f>9787-13</f>
        <v>9774</v>
      </c>
      <c r="D36" s="33">
        <f>226.674-0.063</f>
        <v>226.61100000000002</v>
      </c>
      <c r="E36" s="36">
        <f>178-1.6</f>
        <v>176.4</v>
      </c>
      <c r="F36" s="35">
        <v>0</v>
      </c>
      <c r="G36" s="35">
        <v>0</v>
      </c>
    </row>
    <row r="37" spans="2:7" s="6" customFormat="1" ht="15.75">
      <c r="B37" s="18" t="s">
        <v>31</v>
      </c>
      <c r="C37" s="37">
        <v>5626</v>
      </c>
      <c r="D37" s="33">
        <v>144.434</v>
      </c>
      <c r="E37" s="33">
        <v>136</v>
      </c>
      <c r="F37" s="35">
        <v>0</v>
      </c>
      <c r="G37" s="35">
        <v>0</v>
      </c>
    </row>
    <row r="38" spans="2:7" s="6" customFormat="1" ht="15.75">
      <c r="B38" s="18" t="s">
        <v>32</v>
      </c>
      <c r="C38" s="32">
        <f>12994-80</f>
        <v>12914</v>
      </c>
      <c r="D38" s="33">
        <f>204.487-0.247</f>
        <v>204.23999999999998</v>
      </c>
      <c r="E38" s="36">
        <f>229-8.6</f>
        <v>220.4</v>
      </c>
      <c r="F38" s="35">
        <v>0</v>
      </c>
      <c r="G38" s="35">
        <v>0</v>
      </c>
    </row>
    <row r="39" spans="2:7" s="6" customFormat="1" ht="15.75">
      <c r="B39" s="18" t="s">
        <v>33</v>
      </c>
      <c r="C39" s="37">
        <v>20425.689999999999</v>
      </c>
      <c r="D39" s="38">
        <v>217.221</v>
      </c>
      <c r="E39" s="38">
        <v>422.38</v>
      </c>
      <c r="F39" s="35">
        <v>0</v>
      </c>
      <c r="G39" s="35">
        <v>0</v>
      </c>
    </row>
    <row r="40" spans="2:7" s="6" customFormat="1" ht="15.75">
      <c r="B40" s="18" t="s">
        <v>91</v>
      </c>
      <c r="C40" s="37">
        <v>19979</v>
      </c>
      <c r="D40" s="33">
        <v>267.58100000000002</v>
      </c>
      <c r="E40" s="33">
        <v>263</v>
      </c>
      <c r="F40" s="35">
        <v>0</v>
      </c>
      <c r="G40" s="35">
        <v>0</v>
      </c>
    </row>
    <row r="41" spans="2:7" s="6" customFormat="1" ht="15.75">
      <c r="B41" s="18" t="s">
        <v>34</v>
      </c>
      <c r="C41" s="37">
        <v>8961</v>
      </c>
      <c r="D41" s="39">
        <v>274.07799999999997</v>
      </c>
      <c r="E41" s="39">
        <v>134</v>
      </c>
      <c r="F41" s="40">
        <v>0</v>
      </c>
      <c r="G41" s="35">
        <v>0</v>
      </c>
    </row>
    <row r="42" spans="2:7" s="6" customFormat="1" ht="15.75">
      <c r="B42" s="18" t="s">
        <v>35</v>
      </c>
      <c r="C42" s="32">
        <v>8043</v>
      </c>
      <c r="D42" s="33">
        <v>209.13300000000001</v>
      </c>
      <c r="E42" s="36">
        <v>27</v>
      </c>
      <c r="F42" s="35">
        <v>0</v>
      </c>
      <c r="G42" s="35">
        <v>0</v>
      </c>
    </row>
    <row r="43" spans="2:7" s="6" customFormat="1" ht="19.5" customHeight="1">
      <c r="B43" s="18" t="s">
        <v>36</v>
      </c>
      <c r="C43" s="32">
        <f>3701-3222</f>
        <v>479</v>
      </c>
      <c r="D43" s="33">
        <v>0</v>
      </c>
      <c r="E43" s="36">
        <v>0</v>
      </c>
      <c r="F43" s="35">
        <v>0</v>
      </c>
      <c r="G43" s="35">
        <v>0</v>
      </c>
    </row>
    <row r="44" spans="2:7" s="6" customFormat="1" ht="15.75">
      <c r="B44" s="18" t="s">
        <v>37</v>
      </c>
      <c r="C44" s="32">
        <v>12363</v>
      </c>
      <c r="D44" s="33">
        <v>0</v>
      </c>
      <c r="E44" s="36">
        <v>0</v>
      </c>
      <c r="F44" s="35">
        <v>0</v>
      </c>
      <c r="G44" s="41">
        <v>37.799999999999997</v>
      </c>
    </row>
    <row r="45" spans="2:7" s="6" customFormat="1" ht="31.5" customHeight="1">
      <c r="B45" s="18" t="s">
        <v>38</v>
      </c>
      <c r="C45" s="37">
        <v>23856.163</v>
      </c>
      <c r="D45" s="33">
        <v>208.51519999999999</v>
      </c>
      <c r="E45" s="33">
        <v>262</v>
      </c>
      <c r="F45" s="35">
        <v>0</v>
      </c>
      <c r="G45" s="35">
        <v>0</v>
      </c>
    </row>
    <row r="46" spans="2:7" s="6" customFormat="1" ht="15.75">
      <c r="B46" s="18" t="s">
        <v>39</v>
      </c>
      <c r="C46" s="32">
        <f>10483-485</f>
        <v>9998</v>
      </c>
      <c r="D46" s="33">
        <f>189.365-0.025</f>
        <v>189.34</v>
      </c>
      <c r="E46" s="36">
        <f>205-11</f>
        <v>194</v>
      </c>
      <c r="F46" s="35">
        <v>0</v>
      </c>
      <c r="G46" s="35">
        <v>0</v>
      </c>
    </row>
    <row r="47" spans="2:7" s="6" customFormat="1" ht="15.75">
      <c r="B47" s="18" t="s">
        <v>40</v>
      </c>
      <c r="C47" s="37">
        <v>6470</v>
      </c>
      <c r="D47" s="33">
        <v>188.19800000000001</v>
      </c>
      <c r="E47" s="33">
        <v>183.47</v>
      </c>
      <c r="F47" s="35"/>
      <c r="G47" s="35">
        <v>0</v>
      </c>
    </row>
    <row r="48" spans="2:7" s="6" customFormat="1" ht="31.5">
      <c r="B48" s="19" t="s">
        <v>51</v>
      </c>
      <c r="C48" s="32">
        <f>77351-17237</f>
        <v>60114</v>
      </c>
      <c r="D48" s="33">
        <f>238.98+506.333-107.106</f>
        <v>638.20699999999999</v>
      </c>
      <c r="E48" s="36">
        <f>526.3-92</f>
        <v>434.29999999999995</v>
      </c>
      <c r="F48" s="35">
        <v>0</v>
      </c>
      <c r="G48" s="35">
        <v>0</v>
      </c>
    </row>
    <row r="49" spans="2:8" s="6" customFormat="1" ht="15.75">
      <c r="B49" s="18" t="s">
        <v>41</v>
      </c>
      <c r="C49" s="37">
        <f>11071+10152</f>
        <v>21223</v>
      </c>
      <c r="D49" s="33">
        <f>72.623+125.2913+90.0859</f>
        <v>288.00020000000001</v>
      </c>
      <c r="E49" s="33">
        <f>154+168+140</f>
        <v>462</v>
      </c>
      <c r="F49" s="35">
        <v>0</v>
      </c>
      <c r="G49" s="35">
        <v>0</v>
      </c>
    </row>
    <row r="50" spans="2:8" s="6" customFormat="1" ht="15.75">
      <c r="B50" s="18" t="s">
        <v>42</v>
      </c>
      <c r="C50" s="32">
        <v>10503</v>
      </c>
      <c r="D50" s="33">
        <v>190.48400000000001</v>
      </c>
      <c r="E50" s="36">
        <v>163</v>
      </c>
      <c r="F50" s="35">
        <v>0</v>
      </c>
      <c r="G50" s="35">
        <v>0</v>
      </c>
    </row>
    <row r="51" spans="2:8" s="6" customFormat="1" ht="15.75">
      <c r="B51" s="18" t="s">
        <v>43</v>
      </c>
      <c r="C51" s="32">
        <v>2014</v>
      </c>
      <c r="D51" s="33">
        <v>0</v>
      </c>
      <c r="E51" s="36">
        <v>0</v>
      </c>
      <c r="F51" s="35">
        <v>0</v>
      </c>
      <c r="G51" s="35">
        <v>0</v>
      </c>
    </row>
    <row r="52" spans="2:8" s="6" customFormat="1" ht="15.75">
      <c r="B52" s="18" t="s">
        <v>44</v>
      </c>
      <c r="C52" s="32">
        <v>3954</v>
      </c>
      <c r="D52" s="33">
        <v>0</v>
      </c>
      <c r="E52" s="36">
        <v>0</v>
      </c>
      <c r="F52" s="35">
        <v>0</v>
      </c>
      <c r="G52" s="35">
        <v>0</v>
      </c>
    </row>
    <row r="53" spans="2:8" s="6" customFormat="1" ht="15.75">
      <c r="B53" s="19" t="s">
        <v>47</v>
      </c>
      <c r="C53" s="32">
        <v>4918</v>
      </c>
      <c r="D53" s="33">
        <v>0</v>
      </c>
      <c r="E53" s="36">
        <v>18.399999999999999</v>
      </c>
      <c r="F53" s="42">
        <v>2165.5</v>
      </c>
      <c r="G53" s="35">
        <v>0</v>
      </c>
    </row>
    <row r="54" spans="2:8" s="6" customFormat="1" ht="15.75">
      <c r="B54" s="18" t="s">
        <v>48</v>
      </c>
      <c r="C54" s="32">
        <f>966-50</f>
        <v>916</v>
      </c>
      <c r="D54" s="33">
        <f>45.553-0.428-4.421</f>
        <v>40.704000000000001</v>
      </c>
      <c r="E54" s="36">
        <f>21-1</f>
        <v>20</v>
      </c>
      <c r="F54" s="35">
        <v>0</v>
      </c>
      <c r="G54" s="35">
        <v>0</v>
      </c>
    </row>
    <row r="55" spans="2:8" s="6" customFormat="1" ht="17.25" customHeight="1">
      <c r="B55" s="18" t="s">
        <v>45</v>
      </c>
      <c r="C55" s="37">
        <v>14541</v>
      </c>
      <c r="D55" s="33">
        <v>99.588999999999999</v>
      </c>
      <c r="E55" s="33">
        <v>141</v>
      </c>
      <c r="F55" s="35">
        <v>0</v>
      </c>
      <c r="G55" s="35">
        <v>0</v>
      </c>
    </row>
    <row r="56" spans="2:8" s="6" customFormat="1" ht="15.75">
      <c r="B56" s="18" t="s">
        <v>46</v>
      </c>
      <c r="C56" s="37">
        <v>4583</v>
      </c>
      <c r="D56" s="33">
        <v>164.292</v>
      </c>
      <c r="E56" s="33">
        <v>81.599999999999994</v>
      </c>
      <c r="F56" s="35">
        <v>0</v>
      </c>
      <c r="G56" s="35">
        <v>0</v>
      </c>
    </row>
    <row r="57" spans="2:8" s="6" customFormat="1" ht="31.5">
      <c r="B57" s="20" t="s">
        <v>53</v>
      </c>
      <c r="C57" s="37">
        <v>475.49</v>
      </c>
      <c r="D57" s="33">
        <v>8.3070000000000004</v>
      </c>
      <c r="E57" s="33">
        <v>9.98</v>
      </c>
      <c r="F57" s="35">
        <v>0</v>
      </c>
      <c r="G57" s="35">
        <v>0</v>
      </c>
    </row>
    <row r="58" spans="2:8" s="6" customFormat="1" ht="31.5">
      <c r="B58" s="19" t="s">
        <v>49</v>
      </c>
      <c r="C58" s="32">
        <v>2893</v>
      </c>
      <c r="D58" s="33">
        <v>149.57599999999999</v>
      </c>
      <c r="E58" s="36">
        <v>61.9</v>
      </c>
      <c r="F58" s="35">
        <v>0</v>
      </c>
      <c r="G58" s="35">
        <v>0</v>
      </c>
    </row>
    <row r="59" spans="2:8" s="6" customFormat="1" ht="16.5" thickBot="1">
      <c r="B59" s="21" t="s">
        <v>50</v>
      </c>
      <c r="C59" s="32">
        <f>10655-1230</f>
        <v>9425</v>
      </c>
      <c r="D59" s="33">
        <v>45.552999999999997</v>
      </c>
      <c r="E59" s="36">
        <f>86.7-26</f>
        <v>60.7</v>
      </c>
      <c r="F59" s="35">
        <v>0</v>
      </c>
      <c r="G59" s="35">
        <v>0</v>
      </c>
    </row>
    <row r="60" spans="2:8" s="6" customFormat="1" ht="19.5" thickBot="1">
      <c r="B60" s="43" t="s">
        <v>52</v>
      </c>
      <c r="C60" s="44">
        <f>SUM(C9:C59)</f>
        <v>754233.43299999996</v>
      </c>
      <c r="D60" s="44">
        <f>SUM(D9:D59)</f>
        <v>7636.4384000000018</v>
      </c>
      <c r="E60" s="45">
        <f>SUM(E9:E59)</f>
        <v>11975.180999999997</v>
      </c>
      <c r="F60" s="51">
        <f>SUM(F9:F59)</f>
        <v>2165.5</v>
      </c>
      <c r="G60" s="45">
        <f>SUM(G9:G59)</f>
        <v>37.799999999999997</v>
      </c>
    </row>
    <row r="61" spans="2:8" s="6" customFormat="1"/>
    <row r="62" spans="2:8" s="6" customFormat="1">
      <c r="B62" s="6" t="s">
        <v>75</v>
      </c>
      <c r="H62" s="11"/>
    </row>
    <row r="63" spans="2:8" s="6" customFormat="1">
      <c r="B63" s="6" t="s">
        <v>76</v>
      </c>
      <c r="F63" s="57" t="s">
        <v>84</v>
      </c>
      <c r="G63" s="57"/>
      <c r="H63" s="11"/>
    </row>
    <row r="64" spans="2:8" s="6" customFormat="1">
      <c r="F64" s="57"/>
      <c r="G64" s="57"/>
    </row>
    <row r="65" spans="2:7" s="6" customFormat="1">
      <c r="F65" s="16"/>
      <c r="G65" s="16"/>
    </row>
    <row r="66" spans="2:7" ht="15" customHeight="1">
      <c r="B66" s="58" t="s">
        <v>74</v>
      </c>
      <c r="C66" s="58"/>
      <c r="D66" s="58"/>
      <c r="E66" s="58"/>
      <c r="F66" s="58"/>
      <c r="G66" s="58"/>
    </row>
    <row r="68" spans="2:7" ht="60.75" customHeight="1">
      <c r="B68" s="10" t="s">
        <v>58</v>
      </c>
      <c r="C68" s="10" t="s">
        <v>1</v>
      </c>
      <c r="D68" s="10" t="s">
        <v>0</v>
      </c>
      <c r="E68" s="10" t="s">
        <v>59</v>
      </c>
      <c r="F68" s="10" t="s">
        <v>60</v>
      </c>
      <c r="G68" s="10" t="s">
        <v>2</v>
      </c>
    </row>
    <row r="69" spans="2:7" ht="63" customHeight="1">
      <c r="B69" s="52" t="s">
        <v>62</v>
      </c>
      <c r="C69" s="53">
        <v>37071</v>
      </c>
      <c r="D69" s="53">
        <v>61.488</v>
      </c>
      <c r="E69" s="53">
        <v>147.69999999999999</v>
      </c>
      <c r="F69" s="54">
        <v>0</v>
      </c>
      <c r="G69" s="54">
        <v>0</v>
      </c>
    </row>
    <row r="70" spans="2:7" ht="15.75">
      <c r="B70" s="55" t="s">
        <v>63</v>
      </c>
      <c r="C70" s="53">
        <v>42250.95</v>
      </c>
      <c r="D70" s="53">
        <v>67.856999999999999</v>
      </c>
      <c r="E70" s="53">
        <v>137.22900000000001</v>
      </c>
      <c r="F70" s="54">
        <v>0</v>
      </c>
      <c r="G70" s="54">
        <v>0</v>
      </c>
    </row>
    <row r="71" spans="2:7" ht="31.5" customHeight="1">
      <c r="B71" s="52" t="s">
        <v>64</v>
      </c>
      <c r="C71" s="53">
        <v>15251</v>
      </c>
      <c r="D71" s="53">
        <v>0</v>
      </c>
      <c r="E71" s="53">
        <v>182</v>
      </c>
      <c r="F71" s="53">
        <v>0</v>
      </c>
      <c r="G71" s="53">
        <v>57.3</v>
      </c>
    </row>
    <row r="72" spans="2:7" ht="18">
      <c r="B72" s="25" t="s">
        <v>52</v>
      </c>
      <c r="C72" s="56">
        <f>SUM(C69:C71)</f>
        <v>94572.95</v>
      </c>
      <c r="D72" s="56">
        <f>SUM(D69:D71)</f>
        <v>129.345</v>
      </c>
      <c r="E72" s="56">
        <f>SUM(E69:E71)</f>
        <v>466.92899999999997</v>
      </c>
      <c r="F72" s="56">
        <f>SUM(F69:F71)</f>
        <v>0</v>
      </c>
      <c r="G72" s="56">
        <f>SUM(G69:G71)</f>
        <v>57.3</v>
      </c>
    </row>
    <row r="73" spans="2:7" ht="18">
      <c r="B73" s="3"/>
      <c r="C73" s="4"/>
      <c r="D73" s="5"/>
      <c r="E73" s="4"/>
      <c r="F73" s="4"/>
      <c r="G73" s="4"/>
    </row>
    <row r="74" spans="2:7" ht="34.5" customHeight="1">
      <c r="B74" s="12" t="s">
        <v>92</v>
      </c>
      <c r="C74" s="13" t="s">
        <v>85</v>
      </c>
    </row>
    <row r="75" spans="2:7" ht="15.75">
      <c r="B75" s="13"/>
    </row>
    <row r="77" spans="2:7" ht="15" customHeight="1">
      <c r="B77" s="58" t="s">
        <v>65</v>
      </c>
      <c r="C77" s="58"/>
      <c r="D77" s="58"/>
      <c r="E77" s="58"/>
      <c r="F77" s="58"/>
      <c r="G77" s="58"/>
    </row>
    <row r="79" spans="2:7" s="6" customFormat="1" ht="60.75" customHeight="1">
      <c r="B79" s="7" t="s">
        <v>58</v>
      </c>
      <c r="C79" s="7" t="s">
        <v>1</v>
      </c>
      <c r="D79" s="7" t="s">
        <v>0</v>
      </c>
      <c r="E79" s="7" t="s">
        <v>59</v>
      </c>
      <c r="F79" s="7" t="s">
        <v>60</v>
      </c>
      <c r="G79" s="7" t="s">
        <v>2</v>
      </c>
    </row>
    <row r="80" spans="2:7" ht="31.5">
      <c r="B80" s="46" t="s">
        <v>77</v>
      </c>
      <c r="C80" s="50">
        <v>491.06</v>
      </c>
      <c r="D80" s="50">
        <v>5.44</v>
      </c>
      <c r="E80" s="50">
        <v>12.28</v>
      </c>
      <c r="F80" s="47">
        <v>0</v>
      </c>
      <c r="G80" s="47">
        <v>0</v>
      </c>
    </row>
    <row r="81" spans="2:7" ht="31.5">
      <c r="B81" s="48" t="s">
        <v>78</v>
      </c>
      <c r="C81" s="49">
        <v>89.68</v>
      </c>
      <c r="D81" s="49">
        <v>283.35899999999998</v>
      </c>
      <c r="E81" s="49">
        <v>2.681</v>
      </c>
      <c r="F81" s="49">
        <v>0</v>
      </c>
      <c r="G81" s="49">
        <v>0</v>
      </c>
    </row>
    <row r="82" spans="2:7" ht="47.25">
      <c r="B82" s="46" t="s">
        <v>79</v>
      </c>
      <c r="C82" s="47">
        <v>91.674000000000007</v>
      </c>
      <c r="D82" s="47">
        <v>916.76</v>
      </c>
      <c r="E82" s="47">
        <v>4.0119999999999996</v>
      </c>
      <c r="F82" s="47">
        <v>0</v>
      </c>
      <c r="G82" s="47">
        <v>0</v>
      </c>
    </row>
    <row r="83" spans="2:7" ht="31.5">
      <c r="B83" s="48" t="s">
        <v>80</v>
      </c>
      <c r="C83" s="49">
        <v>31.55</v>
      </c>
      <c r="D83" s="49">
        <v>576.58000000000004</v>
      </c>
      <c r="E83" s="49">
        <v>1.2549999999999999</v>
      </c>
      <c r="F83" s="49">
        <v>0</v>
      </c>
      <c r="G83" s="49">
        <v>0</v>
      </c>
    </row>
    <row r="84" spans="2:7" ht="31.5">
      <c r="B84" s="48" t="s">
        <v>81</v>
      </c>
      <c r="C84" s="49">
        <v>133.89330000000001</v>
      </c>
      <c r="D84" s="49">
        <v>488.69</v>
      </c>
      <c r="E84" s="49">
        <v>1.31027</v>
      </c>
      <c r="F84" s="49">
        <v>0</v>
      </c>
      <c r="G84" s="49">
        <v>0</v>
      </c>
    </row>
    <row r="85" spans="2:7" ht="18">
      <c r="B85" s="8" t="s">
        <v>52</v>
      </c>
      <c r="C85" s="14">
        <f>SUM(C80:C84)</f>
        <v>837.8572999999999</v>
      </c>
      <c r="D85" s="14">
        <f>SUM(D80:D84)</f>
        <v>2270.8290000000002</v>
      </c>
      <c r="E85" s="14">
        <f>SUM(E80:E84)</f>
        <v>21.538269999999997</v>
      </c>
      <c r="F85" s="14">
        <f>SUM(F80:F84)</f>
        <v>0</v>
      </c>
      <c r="G85" s="14">
        <f>SUM(G80:G84)</f>
        <v>0</v>
      </c>
    </row>
    <row r="87" spans="2:7" ht="31.5">
      <c r="B87" s="12" t="s">
        <v>86</v>
      </c>
      <c r="C87" s="13" t="s">
        <v>87</v>
      </c>
    </row>
    <row r="88" spans="2:7" ht="15.75">
      <c r="B88" s="13" t="s">
        <v>55</v>
      </c>
      <c r="C88" s="13" t="s">
        <v>88</v>
      </c>
    </row>
    <row r="89" spans="2:7" ht="18.75">
      <c r="B89" s="22"/>
      <c r="C89" s="22"/>
      <c r="D89" s="22"/>
      <c r="E89" s="22"/>
      <c r="F89" s="22"/>
    </row>
    <row r="90" spans="2:7" ht="15" customHeight="1">
      <c r="B90" s="58" t="s">
        <v>66</v>
      </c>
      <c r="C90" s="58"/>
      <c r="D90" s="58"/>
      <c r="E90" s="58"/>
      <c r="F90" s="58"/>
      <c r="G90" s="58"/>
    </row>
    <row r="92" spans="2:7" ht="60.75" customHeight="1">
      <c r="B92" s="7" t="s">
        <v>58</v>
      </c>
      <c r="C92" s="7" t="s">
        <v>1</v>
      </c>
      <c r="D92" s="7" t="s">
        <v>0</v>
      </c>
      <c r="E92" s="7" t="s">
        <v>59</v>
      </c>
      <c r="F92" s="7" t="s">
        <v>60</v>
      </c>
      <c r="G92" s="7" t="s">
        <v>2</v>
      </c>
    </row>
    <row r="93" spans="2:7" ht="47.25">
      <c r="B93" s="26" t="s">
        <v>69</v>
      </c>
      <c r="C93" s="15">
        <v>1604</v>
      </c>
      <c r="D93" s="15">
        <v>53.171999999999997</v>
      </c>
      <c r="E93" s="15">
        <v>38.5</v>
      </c>
      <c r="F93" s="15">
        <v>0</v>
      </c>
      <c r="G93" s="27">
        <v>0</v>
      </c>
    </row>
    <row r="94" spans="2:7" ht="47.25">
      <c r="B94" s="26" t="s">
        <v>70</v>
      </c>
      <c r="C94" s="15">
        <v>1241</v>
      </c>
      <c r="D94" s="15">
        <v>24.85</v>
      </c>
      <c r="E94" s="15">
        <v>12</v>
      </c>
      <c r="F94" s="15">
        <v>0</v>
      </c>
      <c r="G94" s="27">
        <v>0</v>
      </c>
    </row>
    <row r="95" spans="2:7" ht="31.5">
      <c r="B95" s="26" t="s">
        <v>82</v>
      </c>
      <c r="C95" s="15">
        <v>11452.17</v>
      </c>
      <c r="D95" s="15">
        <v>110.551</v>
      </c>
      <c r="E95" s="15">
        <v>77</v>
      </c>
      <c r="F95" s="15">
        <v>5507.26</v>
      </c>
      <c r="G95" s="27">
        <v>0</v>
      </c>
    </row>
    <row r="96" spans="2:7" ht="31.5">
      <c r="B96" s="26" t="s">
        <v>71</v>
      </c>
      <c r="C96" s="15">
        <v>1373</v>
      </c>
      <c r="D96" s="15">
        <v>55.265000000000001</v>
      </c>
      <c r="E96" s="15">
        <v>26</v>
      </c>
      <c r="F96" s="15">
        <v>0</v>
      </c>
      <c r="G96" s="27">
        <v>0</v>
      </c>
    </row>
    <row r="97" spans="2:7" ht="31.5">
      <c r="B97" s="26" t="s">
        <v>72</v>
      </c>
      <c r="C97" s="15">
        <v>806</v>
      </c>
      <c r="D97" s="15">
        <v>54.526000000000003</v>
      </c>
      <c r="E97" s="15">
        <v>31.376999999999999</v>
      </c>
      <c r="F97" s="15">
        <v>0</v>
      </c>
      <c r="G97" s="27">
        <v>0</v>
      </c>
    </row>
    <row r="98" spans="2:7" ht="31.5">
      <c r="B98" s="26" t="s">
        <v>73</v>
      </c>
      <c r="C98" s="27">
        <v>20855.5</v>
      </c>
      <c r="D98" s="27">
        <v>0</v>
      </c>
      <c r="E98" s="27">
        <v>11</v>
      </c>
      <c r="F98" s="27">
        <v>0</v>
      </c>
      <c r="G98" s="27">
        <v>0</v>
      </c>
    </row>
    <row r="99" spans="2:7" ht="47.25">
      <c r="B99" s="26" t="s">
        <v>83</v>
      </c>
      <c r="C99" s="27">
        <v>42556</v>
      </c>
      <c r="D99" s="15">
        <v>0</v>
      </c>
      <c r="E99" s="15">
        <v>24</v>
      </c>
      <c r="F99" s="15">
        <v>0</v>
      </c>
      <c r="G99" s="27">
        <v>0</v>
      </c>
    </row>
    <row r="100" spans="2:7" ht="18">
      <c r="B100" s="8" t="s">
        <v>52</v>
      </c>
      <c r="C100" s="9">
        <f>SUM(C93:C99)</f>
        <v>79887.67</v>
      </c>
      <c r="D100" s="9">
        <f>SUM(D93:D99)</f>
        <v>298.36399999999998</v>
      </c>
      <c r="E100" s="9">
        <f>SUM(E93:E99)</f>
        <v>219.87700000000001</v>
      </c>
      <c r="F100" s="9">
        <f>SUM(F93:F99)</f>
        <v>5507.26</v>
      </c>
      <c r="G100" s="9">
        <f>SUM(G93:G99)</f>
        <v>0</v>
      </c>
    </row>
    <row r="102" spans="2:7" ht="19.5" customHeight="1">
      <c r="B102" s="23" t="s">
        <v>67</v>
      </c>
      <c r="C102" s="24" t="s">
        <v>68</v>
      </c>
    </row>
    <row r="103" spans="2:7" ht="15.75">
      <c r="B103" s="24" t="s">
        <v>55</v>
      </c>
      <c r="C103" s="24" t="s">
        <v>89</v>
      </c>
    </row>
  </sheetData>
  <mergeCells count="10">
    <mergeCell ref="F64:G64"/>
    <mergeCell ref="B66:G66"/>
    <mergeCell ref="B77:G77"/>
    <mergeCell ref="B90:G90"/>
    <mergeCell ref="B1:G1"/>
    <mergeCell ref="B2:G2"/>
    <mergeCell ref="B3:G3"/>
    <mergeCell ref="B4:G4"/>
    <mergeCell ref="B6:G6"/>
    <mergeCell ref="F63:G63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ekonom2</cp:lastModifiedBy>
  <cp:lastPrinted>2021-01-16T06:42:53Z</cp:lastPrinted>
  <dcterms:created xsi:type="dcterms:W3CDTF">2019-09-27T08:41:16Z</dcterms:created>
  <dcterms:modified xsi:type="dcterms:W3CDTF">2021-04-15T07:06:34Z</dcterms:modified>
</cp:coreProperties>
</file>