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віти з фін планів ЦМЛ\"/>
    </mc:Choice>
  </mc:AlternateContent>
  <bookViews>
    <workbookView xWindow="0" yWindow="0" windowWidth="17910" windowHeight="6120"/>
  </bookViews>
  <sheets>
    <sheet name="фінплан 20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'фінплан 20'!$A$1:$H$55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52511"/>
</workbook>
</file>

<file path=xl/calcChain.xml><?xml version="1.0" encoding="utf-8"?>
<calcChain xmlns="http://schemas.openxmlformats.org/spreadsheetml/2006/main">
  <c r="D24" i="2" l="1"/>
  <c r="E24" i="2"/>
  <c r="C38" i="2"/>
  <c r="E23" i="2"/>
  <c r="E31" i="2" s="1"/>
  <c r="D46" i="2"/>
  <c r="D38" i="2"/>
  <c r="D23" i="2"/>
  <c r="D31" i="2" s="1"/>
  <c r="F41" i="2"/>
  <c r="F42" i="2"/>
  <c r="G42" i="2" s="1"/>
  <c r="F40" i="2"/>
  <c r="F45" i="2" s="1"/>
  <c r="F34" i="2"/>
  <c r="F35" i="2"/>
  <c r="F36" i="2"/>
  <c r="F37" i="2"/>
  <c r="F33" i="2"/>
  <c r="F38" i="2" s="1"/>
  <c r="F30" i="2"/>
  <c r="F28" i="2"/>
  <c r="F27" i="2"/>
  <c r="H27" i="2" s="1"/>
  <c r="F26" i="2"/>
  <c r="F24" i="2" s="1"/>
  <c r="E46" i="2"/>
  <c r="E38" i="2"/>
  <c r="F21" i="2"/>
  <c r="F22" i="2"/>
  <c r="F23" i="2" s="1"/>
  <c r="F20" i="2"/>
  <c r="C46" i="2"/>
  <c r="D45" i="2"/>
  <c r="E45" i="2"/>
  <c r="C45" i="2"/>
  <c r="F31" i="2" l="1"/>
  <c r="F46" i="2"/>
  <c r="H42" i="2"/>
  <c r="G27" i="2"/>
  <c r="H48" i="2" l="1"/>
  <c r="H41" i="2"/>
  <c r="H40" i="2"/>
  <c r="H37" i="2"/>
  <c r="H36" i="2"/>
  <c r="H35" i="2"/>
  <c r="H34" i="2"/>
  <c r="H33" i="2"/>
  <c r="H30" i="2"/>
  <c r="H28" i="2"/>
  <c r="H26" i="2"/>
  <c r="H23" i="2"/>
  <c r="H22" i="2"/>
  <c r="H21" i="2"/>
  <c r="H20" i="2"/>
  <c r="G48" i="2"/>
  <c r="G41" i="2"/>
  <c r="G40" i="2"/>
  <c r="G45" i="2" s="1"/>
  <c r="G37" i="2"/>
  <c r="G36" i="2"/>
  <c r="G35" i="2"/>
  <c r="G34" i="2"/>
  <c r="G33" i="2"/>
  <c r="G30" i="2"/>
  <c r="G28" i="2"/>
  <c r="G26" i="2"/>
  <c r="G23" i="2"/>
  <c r="G22" i="2"/>
  <c r="G21" i="2"/>
  <c r="G20" i="2"/>
  <c r="C24" i="2"/>
  <c r="C31" i="2" s="1"/>
  <c r="G46" i="2" l="1"/>
  <c r="G24" i="2"/>
  <c r="G31" i="2" s="1"/>
  <c r="H24" i="2"/>
  <c r="G38" i="2"/>
  <c r="H38" i="2" l="1"/>
  <c r="H46" i="2" l="1"/>
  <c r="H45" i="2"/>
  <c r="H31" i="2" l="1"/>
</calcChain>
</file>

<file path=xl/sharedStrings.xml><?xml version="1.0" encoding="utf-8"?>
<sst xmlns="http://schemas.openxmlformats.org/spreadsheetml/2006/main" count="65" uniqueCount="64">
  <si>
    <r>
      <rPr>
        <sz val="12"/>
        <rFont val="Times New Roman"/>
        <family val="1"/>
      </rPr>
      <t>Орган управління</t>
    </r>
  </si>
  <si>
    <r>
      <rPr>
        <b/>
        <sz val="12"/>
        <rFont val="Times New Roman"/>
        <family val="1"/>
      </rPr>
      <t>Основні фінансові показники</t>
    </r>
  </si>
  <si>
    <t>дохід від операційної оренди активів</t>
  </si>
  <si>
    <t>дохід від безоплатно одержаних активів</t>
  </si>
  <si>
    <t>Разом (сума рядків  340, 350, 360, 370, 380)</t>
  </si>
  <si>
    <t>(підпис)</t>
  </si>
  <si>
    <t>(ініціали, прізвище)</t>
  </si>
  <si>
    <t>(посада)</t>
  </si>
  <si>
    <t>Чисельність працівників</t>
  </si>
  <si>
    <t>01992050</t>
  </si>
  <si>
    <t>86.10</t>
  </si>
  <si>
    <t>Код рядка</t>
  </si>
  <si>
    <t>Податок на додану вартість</t>
  </si>
  <si>
    <t>Інші операційні доходи</t>
  </si>
  <si>
    <t>у тому числі:</t>
  </si>
  <si>
    <t>Інші доходи</t>
  </si>
  <si>
    <t>Інші операційні витрати</t>
  </si>
  <si>
    <t xml:space="preserve"> у тому числі</t>
  </si>
  <si>
    <t>Генеральний директор</t>
  </si>
  <si>
    <t xml:space="preserve">в т.ч. за рахунок бюджетних коштів </t>
  </si>
  <si>
    <t>Матеріальні витрати</t>
  </si>
  <si>
    <t>Витрати на оплату праці</t>
  </si>
  <si>
    <t>Відрахування на соціальні заходи</t>
  </si>
  <si>
    <t>Амортизація</t>
  </si>
  <si>
    <t>Модернізація, модифікація, дообладнання, реконструкція, капітальний ремонт, інші види поліпшення необоротних активів</t>
  </si>
  <si>
    <t>Рік</t>
  </si>
  <si>
    <t>за ЄДРПОУ</t>
  </si>
  <si>
    <t>за СПОДУ</t>
  </si>
  <si>
    <t>за ЗКГНГ</t>
  </si>
  <si>
    <r>
      <t xml:space="preserve">Галузь - </t>
    </r>
    <r>
      <rPr>
        <b/>
        <sz val="12"/>
        <rFont val="Times New Roman"/>
        <family val="1"/>
        <charset val="204"/>
      </rPr>
      <t>Охорона здоров’я</t>
    </r>
  </si>
  <si>
    <r>
      <t xml:space="preserve">Вид економічної діяльності - </t>
    </r>
    <r>
      <rPr>
        <b/>
        <sz val="12"/>
        <rFont val="Times New Roman"/>
        <family val="1"/>
        <charset val="204"/>
      </rPr>
      <t>Діяльність лікарняних закладів</t>
    </r>
  </si>
  <si>
    <t>за КВЕД</t>
  </si>
  <si>
    <r>
      <t xml:space="preserve">Місцезнаходження - </t>
    </r>
    <r>
      <rPr>
        <b/>
        <sz val="12"/>
        <rFont val="Times New Roman"/>
        <family val="1"/>
        <charset val="204"/>
      </rPr>
      <t xml:space="preserve">11500, Житомирська обл., м. Коростень, вул. М. Амосова, 8 </t>
    </r>
  </si>
  <si>
    <r>
      <t xml:space="preserve">Телефон - </t>
    </r>
    <r>
      <rPr>
        <b/>
        <sz val="12"/>
        <rFont val="Times New Roman"/>
        <family val="1"/>
        <charset val="204"/>
      </rPr>
      <t>(04142) 96-5-19 / 96-2-04</t>
    </r>
  </si>
  <si>
    <r>
      <t>Прізвище та ініціали керівника -</t>
    </r>
    <r>
      <rPr>
        <b/>
        <sz val="12"/>
        <rFont val="Times New Roman"/>
        <family val="1"/>
        <charset val="204"/>
      </rPr>
      <t> Ковердун С.А. </t>
    </r>
    <r>
      <rPr>
        <sz val="12"/>
        <rFont val="Times New Roman"/>
        <family val="1"/>
      </rPr>
      <t>                                                                               </t>
    </r>
  </si>
  <si>
    <t>ЗВІТ ПРО ВИКОНАННЯ ФІНАНСОВОГО ПЛАНУ ПІДПРИЄМСТВА</t>
  </si>
  <si>
    <t>Показники</t>
  </si>
  <si>
    <t>Факт наростаючим підсумком з початку року</t>
  </si>
  <si>
    <t>минулий рік</t>
  </si>
  <si>
    <t>поточний рік</t>
  </si>
  <si>
    <t>Звітний період (рік)</t>
  </si>
  <si>
    <t>План</t>
  </si>
  <si>
    <t>Факт</t>
  </si>
  <si>
    <t>Відхилення (+, -)</t>
  </si>
  <si>
    <t>Виконання (%)</t>
  </si>
  <si>
    <t>Сергій КОВЕРДУН</t>
  </si>
  <si>
    <t>М.П.</t>
  </si>
  <si>
    <t>Придбання (виготовлення) основних засобів та інших необоротних матеріальних активів</t>
  </si>
  <si>
    <t>КОДИ</t>
  </si>
  <si>
    <r>
      <rPr>
        <sz val="12"/>
        <rFont val="Times New Roman"/>
        <family val="1"/>
        <charset val="204"/>
      </rPr>
      <t xml:space="preserve">Підприємство - </t>
    </r>
    <r>
      <rPr>
        <b/>
        <sz val="12"/>
        <rFont val="Times New Roman"/>
        <family val="1"/>
        <charset val="204"/>
      </rPr>
      <t xml:space="preserve">Комунальне некомерційне підприємство "Коростенська центральна міська лікарня Коростенської міської ради" </t>
    </r>
  </si>
  <si>
    <t>інші доходи від операційної діяльності (цільове фінансування з бюджету)</t>
  </si>
  <si>
    <t>Одиниці виміру: тис. гривень</t>
  </si>
  <si>
    <t>ДОХОДИ</t>
  </si>
  <si>
    <t>Разом доходів</t>
  </si>
  <si>
    <t>ВИТРАТИ</t>
  </si>
  <si>
    <t>Разом за елементами операційних витрат</t>
  </si>
  <si>
    <t>IІ. Капітальні інвестиції</t>
  </si>
  <si>
    <t>(цільове фінансування з бюджету)</t>
  </si>
  <si>
    <t>ІІІ. Додаткова інформація</t>
  </si>
  <si>
    <t>в т. ч. за рахунок бюджетних коштів (сума рядків 131, 132, 141)</t>
  </si>
  <si>
    <t>Дохід (виручка) від реалізації продукції (товарів, робіт, послуг)</t>
  </si>
  <si>
    <t>Чистий дохід (виручка) від реалізації продукції (товарів, робіт, послуг)</t>
  </si>
  <si>
    <t>в т. ч. за рахунок бюджетних коштів (НСЗУ)</t>
  </si>
  <si>
    <t>за ІІІ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</si>
</sst>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30" x14ac:knownFonts="1">
    <font>
      <sz val="10"/>
      <color rgb="FF000000"/>
      <name val="Times New Roman"/>
      <charset val="204"/>
    </font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2"/>
    </font>
    <font>
      <i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9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2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left" vertical="top" shrinkToFit="1"/>
    </xf>
    <xf numFmtId="1" fontId="10" fillId="0" borderId="4" xfId="0" applyNumberFormat="1" applyFont="1" applyFill="1" applyBorder="1" applyAlignment="1">
      <alignment horizontal="left" vertical="top" shrinkToFit="1"/>
    </xf>
    <xf numFmtId="0" fontId="9" fillId="0" borderId="4" xfId="0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vertical="top" shrinkToFit="1"/>
    </xf>
    <xf numFmtId="164" fontId="9" fillId="0" borderId="4" xfId="0" applyNumberFormat="1" applyFont="1" applyFill="1" applyBorder="1" applyAlignment="1">
      <alignment horizontal="left" vertical="top" shrinkToFit="1"/>
    </xf>
    <xf numFmtId="164" fontId="10" fillId="0" borderId="4" xfId="0" applyNumberFormat="1" applyFont="1" applyFill="1" applyBorder="1" applyAlignment="1">
      <alignment horizontal="left" vertical="center" shrinkToFit="1"/>
    </xf>
    <xf numFmtId="4" fontId="17" fillId="0" borderId="5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left" vertical="center" shrinkToFit="1"/>
    </xf>
    <xf numFmtId="1" fontId="24" fillId="2" borderId="1" xfId="0" applyNumberFormat="1" applyFont="1" applyFill="1" applyBorder="1" applyAlignment="1">
      <alignment horizontal="center" vertical="top" shrinkToFit="1"/>
    </xf>
    <xf numFmtId="1" fontId="24" fillId="2" borderId="4" xfId="0" applyNumberFormat="1" applyFont="1" applyFill="1" applyBorder="1" applyAlignment="1">
      <alignment horizontal="center" vertical="top" shrinkToFit="1"/>
    </xf>
    <xf numFmtId="1" fontId="24" fillId="2" borderId="5" xfId="0" applyNumberFormat="1" applyFont="1" applyFill="1" applyBorder="1" applyAlignment="1">
      <alignment horizontal="center" vertical="top" shrinkToFit="1"/>
    </xf>
    <xf numFmtId="165" fontId="12" fillId="0" borderId="4" xfId="0" applyNumberFormat="1" applyFont="1" applyFill="1" applyBorder="1" applyAlignment="1">
      <alignment horizontal="right" vertical="center" wrapText="1"/>
    </xf>
    <xf numFmtId="1" fontId="24" fillId="2" borderId="10" xfId="0" applyNumberFormat="1" applyFont="1" applyFill="1" applyBorder="1" applyAlignment="1">
      <alignment horizontal="center" vertical="top" shrinkToFit="1"/>
    </xf>
    <xf numFmtId="1" fontId="24" fillId="2" borderId="8" xfId="0" applyNumberFormat="1" applyFont="1" applyFill="1" applyBorder="1" applyAlignment="1">
      <alignment horizontal="center" vertical="top" shrinkToFit="1"/>
    </xf>
    <xf numFmtId="0" fontId="14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left" wrapText="1"/>
    </xf>
    <xf numFmtId="4" fontId="11" fillId="0" borderId="1" xfId="0" applyNumberFormat="1" applyFont="1" applyFill="1" applyBorder="1" applyAlignment="1">
      <alignment horizontal="left" wrapText="1"/>
    </xf>
    <xf numFmtId="4" fontId="11" fillId="0" borderId="5" xfId="0" applyNumberFormat="1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0" fontId="26" fillId="0" borderId="2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" fontId="28" fillId="0" borderId="4" xfId="0" applyNumberFormat="1" applyFont="1" applyFill="1" applyBorder="1" applyAlignment="1">
      <alignment horizontal="left" vertical="top" shrinkToFit="1"/>
    </xf>
    <xf numFmtId="0" fontId="29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16" zoomScaleNormal="100" zoomScaleSheetLayoutView="100" workbookViewId="0">
      <selection activeCell="F46" sqref="F46"/>
    </sheetView>
  </sheetViews>
  <sheetFormatPr defaultRowHeight="12.75" x14ac:dyDescent="0.2"/>
  <cols>
    <col min="1" max="1" width="48.33203125" customWidth="1"/>
    <col min="2" max="2" width="7.1640625" style="10" customWidth="1"/>
    <col min="3" max="3" width="11.1640625" customWidth="1"/>
    <col min="4" max="4" width="10.83203125" customWidth="1"/>
    <col min="5" max="5" width="10.1640625" customWidth="1"/>
    <col min="6" max="6" width="9.83203125" customWidth="1"/>
    <col min="7" max="7" width="12" customWidth="1"/>
    <col min="8" max="8" width="11.83203125" customWidth="1"/>
  </cols>
  <sheetData>
    <row r="1" spans="1:8" ht="17.25" customHeight="1" x14ac:dyDescent="0.2">
      <c r="A1" s="80"/>
      <c r="B1" s="80"/>
      <c r="C1" s="80"/>
      <c r="D1" s="80"/>
      <c r="E1" s="80"/>
      <c r="F1" s="80"/>
      <c r="G1" s="90" t="s">
        <v>48</v>
      </c>
      <c r="H1" s="91"/>
    </row>
    <row r="2" spans="1:8" ht="17.25" customHeight="1" x14ac:dyDescent="0.2">
      <c r="A2" s="80"/>
      <c r="B2" s="80"/>
      <c r="C2" s="80"/>
      <c r="D2" s="81" t="s">
        <v>25</v>
      </c>
      <c r="E2" s="81"/>
      <c r="F2" s="81"/>
      <c r="G2" s="82">
        <v>2022</v>
      </c>
      <c r="H2" s="83"/>
    </row>
    <row r="3" spans="1:8" ht="47.25" customHeight="1" x14ac:dyDescent="0.2">
      <c r="A3" s="84" t="s">
        <v>49</v>
      </c>
      <c r="B3" s="85"/>
      <c r="C3" s="85"/>
      <c r="D3" s="46"/>
      <c r="E3" s="88" t="s">
        <v>26</v>
      </c>
      <c r="F3" s="89"/>
      <c r="G3" s="86" t="s">
        <v>9</v>
      </c>
      <c r="H3" s="87"/>
    </row>
    <row r="4" spans="1:8" ht="17.25" customHeight="1" x14ac:dyDescent="0.2">
      <c r="A4" s="71" t="s">
        <v>0</v>
      </c>
      <c r="B4" s="71"/>
      <c r="C4" s="71"/>
      <c r="D4" s="72" t="s">
        <v>27</v>
      </c>
      <c r="E4" s="72"/>
      <c r="F4" s="72"/>
      <c r="G4" s="73"/>
      <c r="H4" s="74"/>
    </row>
    <row r="5" spans="1:8" ht="17.25" customHeight="1" x14ac:dyDescent="0.2">
      <c r="A5" s="70" t="s">
        <v>29</v>
      </c>
      <c r="B5" s="71"/>
      <c r="C5" s="71"/>
      <c r="D5" s="72" t="s">
        <v>28</v>
      </c>
      <c r="E5" s="72"/>
      <c r="F5" s="72"/>
      <c r="G5" s="73">
        <v>91511</v>
      </c>
      <c r="H5" s="74"/>
    </row>
    <row r="6" spans="1:8" ht="17.25" customHeight="1" x14ac:dyDescent="0.2">
      <c r="A6" s="70" t="s">
        <v>30</v>
      </c>
      <c r="B6" s="71"/>
      <c r="C6" s="71"/>
      <c r="D6" s="72" t="s">
        <v>31</v>
      </c>
      <c r="E6" s="72"/>
      <c r="F6" s="72"/>
      <c r="G6" s="73" t="s">
        <v>10</v>
      </c>
      <c r="H6" s="74"/>
    </row>
    <row r="7" spans="1:8" ht="17.25" customHeight="1" x14ac:dyDescent="0.2">
      <c r="A7" s="70" t="s">
        <v>32</v>
      </c>
      <c r="B7" s="70"/>
      <c r="C7" s="70"/>
      <c r="D7" s="70"/>
      <c r="E7" s="70"/>
      <c r="F7" s="70"/>
      <c r="G7" s="75"/>
      <c r="H7" s="75"/>
    </row>
    <row r="8" spans="1:8" ht="17.25" customHeight="1" x14ac:dyDescent="0.2">
      <c r="A8" s="70" t="s">
        <v>33</v>
      </c>
      <c r="B8" s="71"/>
      <c r="C8" s="71"/>
      <c r="D8" s="75"/>
      <c r="E8" s="75"/>
      <c r="F8" s="75"/>
      <c r="G8" s="75"/>
      <c r="H8" s="75"/>
    </row>
    <row r="9" spans="1:8" ht="17.25" customHeight="1" x14ac:dyDescent="0.2">
      <c r="A9" s="7" t="s">
        <v>34</v>
      </c>
      <c r="B9" s="8"/>
      <c r="C9" s="7"/>
      <c r="D9" s="6"/>
      <c r="E9" s="6"/>
      <c r="F9" s="6"/>
      <c r="G9" s="6"/>
      <c r="H9" s="6"/>
    </row>
    <row r="10" spans="1:8" ht="17.25" customHeight="1" x14ac:dyDescent="0.2">
      <c r="A10" s="1"/>
      <c r="B10" s="9"/>
      <c r="C10" s="1"/>
      <c r="D10" s="15"/>
      <c r="E10" s="15"/>
      <c r="F10" s="15"/>
      <c r="G10" s="15"/>
      <c r="H10" s="15"/>
    </row>
    <row r="11" spans="1:8" ht="17.25" customHeight="1" x14ac:dyDescent="0.2">
      <c r="A11" s="78" t="s">
        <v>35</v>
      </c>
      <c r="B11" s="79"/>
      <c r="C11" s="79"/>
      <c r="D11" s="79"/>
      <c r="E11" s="79"/>
      <c r="F11" s="79"/>
      <c r="G11" s="79"/>
      <c r="H11" s="79"/>
    </row>
    <row r="12" spans="1:8" ht="15.75" customHeight="1" x14ac:dyDescent="0.2">
      <c r="A12" s="76" t="s">
        <v>63</v>
      </c>
      <c r="B12" s="76"/>
      <c r="C12" s="76"/>
      <c r="D12" s="76"/>
      <c r="E12" s="76"/>
      <c r="F12" s="76"/>
      <c r="G12" s="76"/>
      <c r="H12" s="76"/>
    </row>
    <row r="13" spans="1:8" ht="6.75" customHeight="1" x14ac:dyDescent="0.2">
      <c r="A13" s="77"/>
      <c r="B13" s="77"/>
      <c r="C13" s="77"/>
      <c r="D13" s="77"/>
      <c r="E13" s="77"/>
      <c r="F13" s="77"/>
      <c r="G13" s="77"/>
      <c r="H13" s="77"/>
    </row>
    <row r="14" spans="1:8" ht="20.25" customHeight="1" x14ac:dyDescent="0.25">
      <c r="A14" s="62" t="s">
        <v>1</v>
      </c>
      <c r="B14" s="62"/>
      <c r="C14" s="62"/>
      <c r="D14" s="62"/>
      <c r="E14" s="62"/>
      <c r="F14" s="62"/>
      <c r="G14" s="62"/>
      <c r="H14" s="62"/>
    </row>
    <row r="15" spans="1:8" ht="12" customHeight="1" x14ac:dyDescent="0.2">
      <c r="A15" s="55" t="s">
        <v>51</v>
      </c>
    </row>
    <row r="16" spans="1:8" ht="38.25" customHeight="1" x14ac:dyDescent="0.2">
      <c r="A16" s="63" t="s">
        <v>36</v>
      </c>
      <c r="B16" s="65" t="s">
        <v>11</v>
      </c>
      <c r="C16" s="69" t="s">
        <v>37</v>
      </c>
      <c r="D16" s="69"/>
      <c r="E16" s="67" t="s">
        <v>40</v>
      </c>
      <c r="F16" s="67"/>
      <c r="G16" s="67"/>
      <c r="H16" s="68"/>
    </row>
    <row r="17" spans="1:8" ht="27.75" customHeight="1" x14ac:dyDescent="0.2">
      <c r="A17" s="64"/>
      <c r="B17" s="66"/>
      <c r="C17" s="38" t="s">
        <v>38</v>
      </c>
      <c r="D17" s="37" t="s">
        <v>39</v>
      </c>
      <c r="E17" s="39" t="s">
        <v>41</v>
      </c>
      <c r="F17" s="40" t="s">
        <v>42</v>
      </c>
      <c r="G17" s="39" t="s">
        <v>43</v>
      </c>
      <c r="H17" s="40" t="s">
        <v>44</v>
      </c>
    </row>
    <row r="18" spans="1:8" ht="12" customHeight="1" x14ac:dyDescent="0.2">
      <c r="A18" s="31">
        <v>1</v>
      </c>
      <c r="B18" s="32">
        <v>2</v>
      </c>
      <c r="C18" s="35">
        <v>3</v>
      </c>
      <c r="D18" s="36">
        <v>4</v>
      </c>
      <c r="E18" s="31">
        <v>5</v>
      </c>
      <c r="F18" s="31">
        <v>6</v>
      </c>
      <c r="G18" s="33">
        <v>7</v>
      </c>
      <c r="H18" s="31">
        <v>8</v>
      </c>
    </row>
    <row r="19" spans="1:8" ht="14.25" customHeight="1" x14ac:dyDescent="0.25">
      <c r="A19" s="11" t="s">
        <v>52</v>
      </c>
      <c r="B19" s="24"/>
      <c r="C19" s="41"/>
      <c r="D19" s="42"/>
      <c r="E19" s="42"/>
      <c r="F19" s="42"/>
      <c r="G19" s="43"/>
      <c r="H19" s="42"/>
    </row>
    <row r="20" spans="1:8" s="5" customFormat="1" ht="25.5" customHeight="1" x14ac:dyDescent="0.2">
      <c r="A20" s="21" t="s">
        <v>60</v>
      </c>
      <c r="B20" s="26">
        <v>10</v>
      </c>
      <c r="C20" s="16">
        <v>37100.589999999997</v>
      </c>
      <c r="D20" s="18">
        <v>42805.599999999999</v>
      </c>
      <c r="E20" s="18">
        <v>38880</v>
      </c>
      <c r="F20" s="18">
        <f>D20</f>
        <v>42805.599999999999</v>
      </c>
      <c r="G20" s="28">
        <f>F20-E20</f>
        <v>3925.5999999999985</v>
      </c>
      <c r="H20" s="48">
        <f>F20*100/E20</f>
        <v>110.09670781893004</v>
      </c>
    </row>
    <row r="21" spans="1:8" ht="15.75" customHeight="1" x14ac:dyDescent="0.2">
      <c r="A21" s="21" t="s">
        <v>19</v>
      </c>
      <c r="B21" s="30">
        <v>11</v>
      </c>
      <c r="C21" s="16">
        <v>36501.85</v>
      </c>
      <c r="D21" s="18">
        <v>42250.9</v>
      </c>
      <c r="E21" s="18">
        <v>38230</v>
      </c>
      <c r="F21" s="18">
        <f t="shared" ref="F21:F22" si="0">D21</f>
        <v>42250.9</v>
      </c>
      <c r="G21" s="28">
        <f>F21-E21</f>
        <v>4020.9000000000015</v>
      </c>
      <c r="H21" s="48">
        <f>F21*100/E21</f>
        <v>110.51765629087105</v>
      </c>
    </row>
    <row r="22" spans="1:8" ht="14.25" customHeight="1" x14ac:dyDescent="0.2">
      <c r="A22" s="12" t="s">
        <v>12</v>
      </c>
      <c r="B22" s="26">
        <v>20</v>
      </c>
      <c r="C22" s="16">
        <v>110</v>
      </c>
      <c r="D22" s="18">
        <v>106.7</v>
      </c>
      <c r="E22" s="18">
        <v>105</v>
      </c>
      <c r="F22" s="18">
        <f t="shared" si="0"/>
        <v>106.7</v>
      </c>
      <c r="G22" s="28">
        <f>F22-E22</f>
        <v>1.7000000000000028</v>
      </c>
      <c r="H22" s="48">
        <f>F22*100/E22</f>
        <v>101.61904761904762</v>
      </c>
    </row>
    <row r="23" spans="1:8" s="4" customFormat="1" ht="27" customHeight="1" x14ac:dyDescent="0.2">
      <c r="A23" s="11" t="s">
        <v>61</v>
      </c>
      <c r="B23" s="27">
        <v>30</v>
      </c>
      <c r="C23" s="17">
        <v>36990.589999999997</v>
      </c>
      <c r="D23" s="20">
        <f>D20-D22</f>
        <v>42698.9</v>
      </c>
      <c r="E23" s="20">
        <f t="shared" ref="E23:F23" si="1">E20-E22</f>
        <v>38775</v>
      </c>
      <c r="F23" s="20">
        <f t="shared" si="1"/>
        <v>42698.9</v>
      </c>
      <c r="G23" s="28">
        <f>F23-E23</f>
        <v>3923.9000000000015</v>
      </c>
      <c r="H23" s="48">
        <f>F23*100/E23</f>
        <v>110.11966473243069</v>
      </c>
    </row>
    <row r="24" spans="1:8" ht="13.5" customHeight="1" x14ac:dyDescent="0.2">
      <c r="A24" s="12" t="s">
        <v>13</v>
      </c>
      <c r="B24" s="26">
        <v>40</v>
      </c>
      <c r="C24" s="16">
        <f>SUM(C26:C26)</f>
        <v>250.51</v>
      </c>
      <c r="D24" s="16">
        <f>SUM(D26:D27)</f>
        <v>9730.6999999999989</v>
      </c>
      <c r="E24" s="16">
        <f>SUM(E26:E27)</f>
        <v>6630.7</v>
      </c>
      <c r="F24" s="16">
        <f>SUM(F26:F27)</f>
        <v>9730.6999999999989</v>
      </c>
      <c r="G24" s="28">
        <f>F24-E24</f>
        <v>3099.9999999999991</v>
      </c>
      <c r="H24" s="48">
        <f>F24*100/E24</f>
        <v>146.75222827152487</v>
      </c>
    </row>
    <row r="25" spans="1:8" ht="13.5" customHeight="1" x14ac:dyDescent="0.2">
      <c r="A25" s="12" t="s">
        <v>14</v>
      </c>
      <c r="B25" s="24"/>
      <c r="C25" s="16"/>
      <c r="D25" s="19"/>
      <c r="E25" s="19"/>
      <c r="F25" s="19"/>
      <c r="G25" s="29"/>
      <c r="H25" s="19"/>
    </row>
    <row r="26" spans="1:8" x14ac:dyDescent="0.2">
      <c r="A26" s="12" t="s">
        <v>2</v>
      </c>
      <c r="B26" s="26">
        <v>41</v>
      </c>
      <c r="C26" s="16">
        <v>250.51</v>
      </c>
      <c r="D26" s="18">
        <v>77.900000000000006</v>
      </c>
      <c r="E26" s="18">
        <v>210</v>
      </c>
      <c r="F26" s="18">
        <f>D26</f>
        <v>77.900000000000006</v>
      </c>
      <c r="G26" s="28">
        <f>F26-E26</f>
        <v>-132.1</v>
      </c>
      <c r="H26" s="48">
        <f>F26*100/E26</f>
        <v>37.095238095238102</v>
      </c>
    </row>
    <row r="27" spans="1:8" ht="27" customHeight="1" x14ac:dyDescent="0.2">
      <c r="A27" s="12" t="s">
        <v>50</v>
      </c>
      <c r="B27" s="26">
        <v>42</v>
      </c>
      <c r="C27" s="16"/>
      <c r="D27" s="19">
        <v>9652.7999999999993</v>
      </c>
      <c r="E27" s="19">
        <v>6420.7</v>
      </c>
      <c r="F27" s="19">
        <f>D27</f>
        <v>9652.7999999999993</v>
      </c>
      <c r="G27" s="28">
        <f>F27-E27</f>
        <v>3232.0999999999995</v>
      </c>
      <c r="H27" s="48">
        <f>F27*100/E27</f>
        <v>150.33874811157659</v>
      </c>
    </row>
    <row r="28" spans="1:8" ht="13.5" customHeight="1" x14ac:dyDescent="0.2">
      <c r="A28" s="11" t="s">
        <v>15</v>
      </c>
      <c r="B28" s="26">
        <v>50</v>
      </c>
      <c r="C28" s="16">
        <v>925</v>
      </c>
      <c r="D28" s="18">
        <v>606.20000000000005</v>
      </c>
      <c r="E28" s="18">
        <v>1100</v>
      </c>
      <c r="F28" s="18">
        <f>D28</f>
        <v>606.20000000000005</v>
      </c>
      <c r="G28" s="28">
        <f>F28-E28</f>
        <v>-493.79999999999995</v>
      </c>
      <c r="H28" s="48">
        <f>F28*100/E28</f>
        <v>55.109090909090916</v>
      </c>
    </row>
    <row r="29" spans="1:8" ht="13.5" customHeight="1" x14ac:dyDescent="0.2">
      <c r="A29" s="12" t="s">
        <v>17</v>
      </c>
      <c r="B29" s="26"/>
      <c r="C29" s="16"/>
      <c r="D29" s="19"/>
      <c r="E29" s="19"/>
      <c r="F29" s="19"/>
      <c r="G29" s="29"/>
      <c r="H29" s="19"/>
    </row>
    <row r="30" spans="1:8" x14ac:dyDescent="0.2">
      <c r="A30" s="12" t="s">
        <v>3</v>
      </c>
      <c r="B30" s="26">
        <v>51</v>
      </c>
      <c r="C30" s="16">
        <v>925</v>
      </c>
      <c r="D30" s="18">
        <v>606.20000000000005</v>
      </c>
      <c r="E30" s="18">
        <v>1100</v>
      </c>
      <c r="F30" s="18">
        <f>D30</f>
        <v>606.20000000000005</v>
      </c>
      <c r="G30" s="28">
        <f>F30-E30</f>
        <v>-493.79999999999995</v>
      </c>
      <c r="H30" s="48">
        <f>F30*100/E30</f>
        <v>55.109090909090916</v>
      </c>
    </row>
    <row r="31" spans="1:8" ht="13.5" customHeight="1" x14ac:dyDescent="0.2">
      <c r="A31" s="11" t="s">
        <v>53</v>
      </c>
      <c r="B31" s="25">
        <v>60</v>
      </c>
      <c r="C31" s="17">
        <f>C23+C24+C27+C28</f>
        <v>38166.1</v>
      </c>
      <c r="D31" s="17">
        <f>D23+D24++D28</f>
        <v>53035.799999999996</v>
      </c>
      <c r="E31" s="17">
        <f>E23+E24+E28</f>
        <v>46505.7</v>
      </c>
      <c r="F31" s="17">
        <f>F23+F24++F28</f>
        <v>53035.799999999996</v>
      </c>
      <c r="G31" s="17">
        <f t="shared" ref="G31" si="2">G23+G24+G27+G28</f>
        <v>9762.2000000000007</v>
      </c>
      <c r="H31" s="48">
        <f>F31*100/E31</f>
        <v>114.04150458975997</v>
      </c>
    </row>
    <row r="32" spans="1:8" ht="14.25" customHeight="1" x14ac:dyDescent="0.2">
      <c r="A32" s="59" t="s">
        <v>54</v>
      </c>
      <c r="B32" s="60"/>
      <c r="C32" s="60"/>
      <c r="D32" s="60"/>
      <c r="E32" s="60"/>
      <c r="F32" s="60"/>
      <c r="G32" s="60"/>
      <c r="H32" s="61"/>
    </row>
    <row r="33" spans="1:8" ht="14.25" customHeight="1" x14ac:dyDescent="0.2">
      <c r="A33" s="12" t="s">
        <v>20</v>
      </c>
      <c r="B33" s="26">
        <v>70</v>
      </c>
      <c r="C33" s="18">
        <v>8767.49</v>
      </c>
      <c r="D33" s="16">
        <v>6908.6</v>
      </c>
      <c r="E33" s="16">
        <v>10398.1</v>
      </c>
      <c r="F33" s="16">
        <f>D33</f>
        <v>6908.6</v>
      </c>
      <c r="G33" s="28">
        <f>F33-E33</f>
        <v>-3489.5</v>
      </c>
      <c r="H33" s="48">
        <f t="shared" ref="H33:H38" si="3">F33*100/E33</f>
        <v>66.440984410613481</v>
      </c>
    </row>
    <row r="34" spans="1:8" ht="14.25" customHeight="1" x14ac:dyDescent="0.2">
      <c r="A34" s="12" t="s">
        <v>21</v>
      </c>
      <c r="B34" s="26">
        <v>80</v>
      </c>
      <c r="C34" s="16">
        <v>23424.46</v>
      </c>
      <c r="D34" s="16">
        <v>32641.3</v>
      </c>
      <c r="E34" s="16">
        <v>26950</v>
      </c>
      <c r="F34" s="16">
        <f t="shared" ref="F34:F37" si="4">D34</f>
        <v>32641.3</v>
      </c>
      <c r="G34" s="28">
        <f>F34-E34</f>
        <v>5691.2999999999993</v>
      </c>
      <c r="H34" s="48">
        <f t="shared" si="3"/>
        <v>121.11799628942487</v>
      </c>
    </row>
    <row r="35" spans="1:8" ht="14.25" customHeight="1" x14ac:dyDescent="0.2">
      <c r="A35" s="12" t="s">
        <v>22</v>
      </c>
      <c r="B35" s="26">
        <v>90</v>
      </c>
      <c r="C35" s="16">
        <v>4513.17</v>
      </c>
      <c r="D35" s="16">
        <v>7105.9</v>
      </c>
      <c r="E35" s="16">
        <v>5470.6</v>
      </c>
      <c r="F35" s="16">
        <f t="shared" si="4"/>
        <v>7105.9</v>
      </c>
      <c r="G35" s="28">
        <f>F35-E35</f>
        <v>1635.2999999999993</v>
      </c>
      <c r="H35" s="48">
        <f t="shared" si="3"/>
        <v>129.89251636017985</v>
      </c>
    </row>
    <row r="36" spans="1:8" ht="14.25" customHeight="1" x14ac:dyDescent="0.2">
      <c r="A36" s="12" t="s">
        <v>23</v>
      </c>
      <c r="B36" s="26">
        <v>100</v>
      </c>
      <c r="C36" s="16">
        <v>0</v>
      </c>
      <c r="D36" s="16">
        <v>4733.1000000000004</v>
      </c>
      <c r="E36" s="16">
        <v>2100</v>
      </c>
      <c r="F36" s="16">
        <f t="shared" si="4"/>
        <v>4733.1000000000004</v>
      </c>
      <c r="G36" s="28">
        <f>F36-E36</f>
        <v>2633.1000000000004</v>
      </c>
      <c r="H36" s="48">
        <f t="shared" si="3"/>
        <v>225.3857142857143</v>
      </c>
    </row>
    <row r="37" spans="1:8" ht="14.25" customHeight="1" x14ac:dyDescent="0.2">
      <c r="A37" s="12" t="s">
        <v>16</v>
      </c>
      <c r="B37" s="26">
        <v>110</v>
      </c>
      <c r="C37" s="16">
        <v>1460.98</v>
      </c>
      <c r="D37" s="16">
        <v>1646.9</v>
      </c>
      <c r="E37" s="16">
        <v>1587</v>
      </c>
      <c r="F37" s="16">
        <f t="shared" si="4"/>
        <v>1646.9</v>
      </c>
      <c r="G37" s="28">
        <f>F37-E37</f>
        <v>59.900000000000091</v>
      </c>
      <c r="H37" s="48">
        <f t="shared" si="3"/>
        <v>103.77441713925646</v>
      </c>
    </row>
    <row r="38" spans="1:8" ht="14.25" customHeight="1" x14ac:dyDescent="0.2">
      <c r="A38" s="11" t="s">
        <v>55</v>
      </c>
      <c r="B38" s="23">
        <v>120</v>
      </c>
      <c r="C38" s="17">
        <f>C33+C34+C35+C37</f>
        <v>38166.1</v>
      </c>
      <c r="D38" s="17">
        <f>D33+D34+D35+D37+D36</f>
        <v>53035.8</v>
      </c>
      <c r="E38" s="17">
        <f>E33+E34+E35+E37+E36</f>
        <v>46505.7</v>
      </c>
      <c r="F38" s="17">
        <f>F33+F34+F35+F37+F36</f>
        <v>53035.8</v>
      </c>
      <c r="G38" s="17">
        <f>G33+G34+G35+G37</f>
        <v>3896.9999999999986</v>
      </c>
      <c r="H38" s="48">
        <f t="shared" si="3"/>
        <v>114.04150458975997</v>
      </c>
    </row>
    <row r="39" spans="1:8" ht="14.25" customHeight="1" x14ac:dyDescent="0.2">
      <c r="A39" s="59" t="s">
        <v>56</v>
      </c>
      <c r="B39" s="60"/>
      <c r="C39" s="60"/>
      <c r="D39" s="60"/>
      <c r="E39" s="60"/>
      <c r="F39" s="60"/>
      <c r="G39" s="60"/>
      <c r="H39" s="61"/>
    </row>
    <row r="40" spans="1:8" ht="25.5" customHeight="1" x14ac:dyDescent="0.2">
      <c r="A40" s="12" t="s">
        <v>47</v>
      </c>
      <c r="B40" s="22">
        <v>130</v>
      </c>
      <c r="C40" s="44">
        <v>6930.77</v>
      </c>
      <c r="D40" s="44">
        <v>4905.3999999999996</v>
      </c>
      <c r="E40" s="44">
        <v>4800</v>
      </c>
      <c r="F40" s="44">
        <f>D40</f>
        <v>4905.3999999999996</v>
      </c>
      <c r="G40" s="28">
        <f>F40-E40</f>
        <v>105.39999999999964</v>
      </c>
      <c r="H40" s="48">
        <f t="shared" ref="H40:H46" si="5">F40*100/E40</f>
        <v>102.19583333333333</v>
      </c>
    </row>
    <row r="41" spans="1:8" ht="12" customHeight="1" x14ac:dyDescent="0.2">
      <c r="A41" s="12" t="s">
        <v>62</v>
      </c>
      <c r="B41" s="22">
        <v>131</v>
      </c>
      <c r="C41" s="44">
        <v>6829.71</v>
      </c>
      <c r="D41" s="18">
        <v>3474</v>
      </c>
      <c r="E41" s="18">
        <v>150</v>
      </c>
      <c r="F41" s="44">
        <f t="shared" ref="F41:F42" si="6">D41</f>
        <v>3474</v>
      </c>
      <c r="G41" s="28">
        <f>F41-E41</f>
        <v>3324</v>
      </c>
      <c r="H41" s="48">
        <f t="shared" si="5"/>
        <v>2316</v>
      </c>
    </row>
    <row r="42" spans="1:8" ht="12.75" customHeight="1" x14ac:dyDescent="0.2">
      <c r="A42" s="12" t="s">
        <v>57</v>
      </c>
      <c r="B42" s="22">
        <v>132</v>
      </c>
      <c r="C42" s="44"/>
      <c r="D42" s="18">
        <v>1351.4</v>
      </c>
      <c r="E42" s="18">
        <v>4500</v>
      </c>
      <c r="F42" s="44">
        <f t="shared" si="6"/>
        <v>1351.4</v>
      </c>
      <c r="G42" s="28">
        <f>F42-E42</f>
        <v>-3148.6</v>
      </c>
      <c r="H42" s="48">
        <f t="shared" si="5"/>
        <v>30.031111111111112</v>
      </c>
    </row>
    <row r="43" spans="1:8" ht="38.25" x14ac:dyDescent="0.2">
      <c r="A43" s="12" t="s">
        <v>24</v>
      </c>
      <c r="B43" s="22">
        <v>140</v>
      </c>
      <c r="C43" s="44">
        <v>51.81</v>
      </c>
      <c r="D43" s="44"/>
      <c r="E43" s="44"/>
      <c r="F43" s="44"/>
      <c r="G43" s="28"/>
      <c r="H43" s="48"/>
    </row>
    <row r="44" spans="1:8" x14ac:dyDescent="0.2">
      <c r="A44" s="12" t="s">
        <v>57</v>
      </c>
      <c r="B44" s="22">
        <v>141</v>
      </c>
      <c r="C44" s="47">
        <v>51.81</v>
      </c>
      <c r="D44" s="47"/>
      <c r="E44" s="47"/>
      <c r="F44" s="44"/>
      <c r="G44" s="28"/>
      <c r="H44" s="48"/>
    </row>
    <row r="45" spans="1:8" ht="12.75" customHeight="1" x14ac:dyDescent="0.2">
      <c r="A45" s="13" t="s">
        <v>4</v>
      </c>
      <c r="B45" s="23"/>
      <c r="C45" s="45">
        <f>C40+C43</f>
        <v>6982.5800000000008</v>
      </c>
      <c r="D45" s="45">
        <f t="shared" ref="D45:G45" si="7">D40+D43</f>
        <v>4905.3999999999996</v>
      </c>
      <c r="E45" s="45">
        <f t="shared" si="7"/>
        <v>4800</v>
      </c>
      <c r="F45" s="45">
        <f t="shared" si="7"/>
        <v>4905.3999999999996</v>
      </c>
      <c r="G45" s="45">
        <f t="shared" si="7"/>
        <v>105.39999999999964</v>
      </c>
      <c r="H45" s="48">
        <f t="shared" si="5"/>
        <v>102.19583333333333</v>
      </c>
    </row>
    <row r="46" spans="1:8" ht="24" customHeight="1" x14ac:dyDescent="0.2">
      <c r="A46" s="57" t="s">
        <v>59</v>
      </c>
      <c r="B46" s="56"/>
      <c r="C46" s="45">
        <f>C41+C44</f>
        <v>6881.52</v>
      </c>
      <c r="D46" s="45">
        <f>D41+D44+D42</f>
        <v>4825.3999999999996</v>
      </c>
      <c r="E46" s="45">
        <f>E41+E44+E42</f>
        <v>4650</v>
      </c>
      <c r="F46" s="45">
        <f>F41+F44+F42</f>
        <v>4825.3999999999996</v>
      </c>
      <c r="G46" s="45">
        <f t="shared" ref="G46" si="8">G41+G44</f>
        <v>3324</v>
      </c>
      <c r="H46" s="48">
        <f t="shared" si="5"/>
        <v>103.77204301075268</v>
      </c>
    </row>
    <row r="47" spans="1:8" ht="14.25" customHeight="1" x14ac:dyDescent="0.2">
      <c r="A47" s="59" t="s">
        <v>58</v>
      </c>
      <c r="B47" s="60"/>
      <c r="C47" s="60"/>
      <c r="D47" s="60"/>
      <c r="E47" s="60"/>
      <c r="F47" s="60"/>
      <c r="G47" s="60"/>
      <c r="H47" s="61"/>
    </row>
    <row r="48" spans="1:8" ht="14.25" customHeight="1" x14ac:dyDescent="0.2">
      <c r="A48" s="12" t="s">
        <v>8</v>
      </c>
      <c r="B48" s="22">
        <v>150</v>
      </c>
      <c r="C48" s="34">
        <v>743.5</v>
      </c>
      <c r="D48" s="16">
        <v>762.75</v>
      </c>
      <c r="E48" s="14">
        <v>762.75</v>
      </c>
      <c r="F48" s="14">
        <v>762.75</v>
      </c>
      <c r="G48" s="28">
        <f>F48-E48</f>
        <v>0</v>
      </c>
      <c r="H48" s="48">
        <f>F48*100/E48</f>
        <v>100</v>
      </c>
    </row>
    <row r="50" spans="1:8" ht="8.25" customHeight="1" x14ac:dyDescent="0.2"/>
    <row r="51" spans="1:8" ht="8.25" customHeight="1" x14ac:dyDescent="0.2"/>
    <row r="52" spans="1:8" ht="7.5" customHeight="1" x14ac:dyDescent="0.2"/>
    <row r="53" spans="1:8" s="50" customFormat="1" ht="15" x14ac:dyDescent="0.2">
      <c r="A53" s="54" t="s">
        <v>18</v>
      </c>
      <c r="B53" s="49"/>
      <c r="D53" s="51"/>
      <c r="F53" s="52" t="s">
        <v>45</v>
      </c>
      <c r="G53" s="52"/>
      <c r="H53" s="53"/>
    </row>
    <row r="54" spans="1:8" x14ac:dyDescent="0.2">
      <c r="A54" s="3" t="s">
        <v>7</v>
      </c>
      <c r="D54" s="2" t="s">
        <v>5</v>
      </c>
      <c r="F54" t="s">
        <v>6</v>
      </c>
    </row>
    <row r="55" spans="1:8" x14ac:dyDescent="0.2">
      <c r="A55" s="58" t="s">
        <v>46</v>
      </c>
      <c r="B55" s="58"/>
      <c r="C55" s="58"/>
      <c r="D55" s="58"/>
      <c r="E55" s="58"/>
      <c r="F55" s="58"/>
      <c r="G55" s="58"/>
      <c r="H55" s="58"/>
    </row>
  </sheetData>
  <mergeCells count="35">
    <mergeCell ref="A1:C1"/>
    <mergeCell ref="D1:F1"/>
    <mergeCell ref="G1:H1"/>
    <mergeCell ref="A4:C4"/>
    <mergeCell ref="D4:F4"/>
    <mergeCell ref="G4:H4"/>
    <mergeCell ref="A5:C5"/>
    <mergeCell ref="D5:F5"/>
    <mergeCell ref="G5:H5"/>
    <mergeCell ref="A2:C2"/>
    <mergeCell ref="D2:F2"/>
    <mergeCell ref="G2:H2"/>
    <mergeCell ref="A3:C3"/>
    <mergeCell ref="G3:H3"/>
    <mergeCell ref="E3:F3"/>
    <mergeCell ref="A8:C8"/>
    <mergeCell ref="D8:F8"/>
    <mergeCell ref="G8:H8"/>
    <mergeCell ref="A12:H12"/>
    <mergeCell ref="A13:H13"/>
    <mergeCell ref="A11:H11"/>
    <mergeCell ref="A6:C6"/>
    <mergeCell ref="D6:F6"/>
    <mergeCell ref="G6:H6"/>
    <mergeCell ref="A7:F7"/>
    <mergeCell ref="G7:H7"/>
    <mergeCell ref="A55:H55"/>
    <mergeCell ref="A47:H47"/>
    <mergeCell ref="A39:H39"/>
    <mergeCell ref="A32:H32"/>
    <mergeCell ref="A14:H14"/>
    <mergeCell ref="A16:A17"/>
    <mergeCell ref="B16:B17"/>
    <mergeCell ref="E16:H16"/>
    <mergeCell ref="C16:D16"/>
  </mergeCells>
  <pageMargins left="0.69" right="0.34" top="0.33" bottom="0.35433070866141736" header="0.31496062992125984" footer="0.31496062992125984"/>
  <pageSetup paperSize="9" scale="8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 20</vt:lpstr>
      <vt:lpstr>'фінплан 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k36</dc:creator>
  <cp:lastModifiedBy>Admin</cp:lastModifiedBy>
  <cp:lastPrinted>2022-11-21T13:27:05Z</cp:lastPrinted>
  <dcterms:created xsi:type="dcterms:W3CDTF">2019-05-02T07:08:05Z</dcterms:created>
  <dcterms:modified xsi:type="dcterms:W3CDTF">2022-12-13T05:58:10Z</dcterms:modified>
</cp:coreProperties>
</file>