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F2309D-38C2-48E6-ACE6-32A8664C8CAC}" xr6:coauthVersionLast="37" xr6:coauthVersionMax="37" xr10:uidLastSave="{00000000-0000-0000-0000-000000000000}"/>
  <bookViews>
    <workbookView xWindow="0" yWindow="0" windowWidth="23040" windowHeight="9060" xr2:uid="{F0295AA0-C526-4565-B5DA-7BB0E204484B}"/>
  </bookViews>
  <sheets>
    <sheet name="I. Фін результа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_xlnm.Database">'[11]Ener '!$A$1:$G$2645</definedName>
    <definedName name="dCPIb">[12]попер_роз!#REF!</definedName>
    <definedName name="dPPIb">[12]попер_роз!#REF!</definedName>
    <definedName name="ds">'[13]7  Інші витрати'!#REF!</definedName>
    <definedName name="Fact_Type_ID">#REF!</definedName>
    <definedName name="G">'[14]МТР Газ України'!$B$1</definedName>
    <definedName name="ij1sssss">'[15]7  Інші витрати'!#REF!</definedName>
    <definedName name="LastItem">[16]Лист1!$A$1</definedName>
    <definedName name="Load">'[17]МТР Газ України'!$B$4</definedName>
    <definedName name="Load_ID">'[18]МТР Газ України'!$B$4</definedName>
    <definedName name="Load_ID_10">'[19]7  Інші витрати'!#REF!</definedName>
    <definedName name="Load_ID_11">'[20]МТР Газ України'!$B$4</definedName>
    <definedName name="Load_ID_12">'[20]МТР Газ України'!$B$4</definedName>
    <definedName name="Load_ID_13">'[20]МТР Газ України'!$B$4</definedName>
    <definedName name="Load_ID_14">'[20]МТР Газ України'!$B$4</definedName>
    <definedName name="Load_ID_15">'[20]МТР Газ України'!$B$4</definedName>
    <definedName name="Load_ID_16">'[20]МТР Газ України'!$B$4</definedName>
    <definedName name="Load_ID_17">'[20]МТР Газ України'!$B$4</definedName>
    <definedName name="Load_ID_18">'[21]МТР Газ України'!$B$4</definedName>
    <definedName name="Load_ID_19">'[22]МТР Газ України'!$B$4</definedName>
    <definedName name="Load_ID_20">'[21]МТР Газ України'!$B$4</definedName>
    <definedName name="Load_ID_200">'[17]МТР Газ України'!$B$4</definedName>
    <definedName name="Load_ID_21">'[23]МТР Газ України'!$B$4</definedName>
    <definedName name="Load_ID_23">'[22]МТР Газ України'!$B$4</definedName>
    <definedName name="Load_ID_25">'[23]МТР Газ України'!$B$4</definedName>
    <definedName name="Load_ID_542">'[24]МТР Газ України'!$B$4</definedName>
    <definedName name="Load_ID_6">'[20]МТР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_xlnm.Print_Area" localSheetId="0">'I. Фін результат'!$A$1:$I$103</definedName>
    <definedName name="_xlnm.Print_Titles" localSheetId="0">'I. Фін результат'!$3:$5</definedName>
    <definedName name="QR">[25]Inform!$E$5</definedName>
    <definedName name="qw">[5]Inform!$E$5</definedName>
    <definedName name="qwert">[5]Inform!$G$2</definedName>
    <definedName name="qwerty">'[4]МТР Газ України'!$B$4</definedName>
    <definedName name="ShowFil">[16]!ShowFil</definedName>
    <definedName name="SU_ID">#REF!</definedName>
    <definedName name="Time_ID">'[18]МТР Газ України'!$B$1</definedName>
    <definedName name="Time_ID_10">'[19]7  Інші витрати'!#REF!</definedName>
    <definedName name="Time_ID_11">'[20]МТР Газ України'!$B$1</definedName>
    <definedName name="Time_ID_12">'[20]МТР Газ України'!$B$1</definedName>
    <definedName name="Time_ID_13">'[20]МТР Газ України'!$B$1</definedName>
    <definedName name="Time_ID_14">'[20]МТР Газ України'!$B$1</definedName>
    <definedName name="Time_ID_15">'[20]МТР Газ України'!$B$1</definedName>
    <definedName name="Time_ID_16">'[20]МТР Газ України'!$B$1</definedName>
    <definedName name="Time_ID_17">'[20]МТР Газ України'!$B$1</definedName>
    <definedName name="Time_ID_18">'[21]МТР Газ України'!$B$1</definedName>
    <definedName name="Time_ID_19">'[22]МТР Газ України'!$B$1</definedName>
    <definedName name="Time_ID_20">'[21]МТР Газ України'!$B$1</definedName>
    <definedName name="Time_ID_21">'[23]МТР Газ України'!$B$1</definedName>
    <definedName name="Time_ID_23">'[22]МТР Газ України'!$B$1</definedName>
    <definedName name="Time_ID_25">'[23]МТР Газ України'!$B$1</definedName>
    <definedName name="Time_ID_6">'[20]МТР Газ України'!$B$1</definedName>
    <definedName name="Time_ID0">'[18]МТР Газ України'!$F$1</definedName>
    <definedName name="Time_ID0_10">'[19]7  Інші витрати'!#REF!</definedName>
    <definedName name="Time_ID0_11">'[20]МТР Газ України'!$F$1</definedName>
    <definedName name="Time_ID0_12">'[20]МТР Газ України'!$F$1</definedName>
    <definedName name="Time_ID0_13">'[20]МТР Газ України'!$F$1</definedName>
    <definedName name="Time_ID0_14">'[20]МТР Газ України'!$F$1</definedName>
    <definedName name="Time_ID0_15">'[20]МТР Газ України'!$F$1</definedName>
    <definedName name="Time_ID0_16">'[20]МТР Газ України'!$F$1</definedName>
    <definedName name="Time_ID0_17">'[20]МТР Газ України'!$F$1</definedName>
    <definedName name="Time_ID0_18">'[21]МТР Газ України'!$F$1</definedName>
    <definedName name="Time_ID0_19">'[22]МТР Газ України'!$F$1</definedName>
    <definedName name="Time_ID0_20">'[21]МТР Газ України'!$F$1</definedName>
    <definedName name="Time_ID0_21">'[23]МТР Газ України'!$F$1</definedName>
    <definedName name="Time_ID0_23">'[22]МТР Газ України'!$F$1</definedName>
    <definedName name="Time_ID0_25">'[23]МТР Газ України'!$F$1</definedName>
    <definedName name="Time_ID0_6">'[20]МТР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'[26]МТР Газ України'!$B$4</definedName>
    <definedName name="wr">'[26]МТР Газ України'!$B$4</definedName>
    <definedName name="yyyy">#REF!</definedName>
    <definedName name="zx">'[4]МТР Газ України'!$F$1</definedName>
    <definedName name="zxc">[5]Inform!$E$38</definedName>
    <definedName name="а">'[15]7  Інші витрати'!#REF!</definedName>
    <definedName name="ав">#REF!</definedName>
    <definedName name="аен">'[26]МТР Газ України'!$B$4</definedName>
    <definedName name="в">'[27]МТР Газ України'!$F$1</definedName>
    <definedName name="ватт">'[28]БАЗА  '!#REF!</definedName>
    <definedName name="Д">'[17]МТР Газ України'!$B$4</definedName>
    <definedName name="е">#REF!</definedName>
    <definedName name="є">#REF!</definedName>
    <definedName name="Заголовки_для_печати_МИ">'[29]1993'!$1:$3,'[29]1993'!$A:$A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'[14]МТР Газ України'!$B$1</definedName>
    <definedName name="іцу">[25]Inform!$G$2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'[15]7  Інші витрати'!#REF!</definedName>
    <definedName name="пдв">'[17]МТР Газ України'!$B$4</definedName>
    <definedName name="пдв_утг">'[17]МТР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'[17]МТР Газ України'!$B$4</definedName>
    <definedName name="фів">'[26]МТР Газ України'!$B$4</definedName>
    <definedName name="фіваіф">'[30]7  Інші витрати'!#REF!</definedName>
    <definedName name="фф">'[27]МТР Газ України'!$F$1</definedName>
    <definedName name="ц">'[15]7  Інші витрати'!#REF!</definedName>
    <definedName name="ччч">'[36]БАЗА  '!#REF!</definedName>
    <definedName name="ш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C8" i="1"/>
  <c r="D8" i="1"/>
  <c r="D17" i="1" s="1"/>
  <c r="D60" i="1" s="1"/>
  <c r="E8" i="1"/>
  <c r="F8" i="1"/>
  <c r="G8" i="1" s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C17" i="1"/>
  <c r="C60" i="1" s="1"/>
  <c r="F17" i="1"/>
  <c r="C18" i="1"/>
  <c r="D18" i="1"/>
  <c r="E18" i="1"/>
  <c r="H18" i="1" s="1"/>
  <c r="F18" i="1"/>
  <c r="G18" i="1" s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C41" i="1"/>
  <c r="C80" i="1" s="1"/>
  <c r="D41" i="1"/>
  <c r="E41" i="1"/>
  <c r="F41" i="1"/>
  <c r="H41" i="1" s="1"/>
  <c r="G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E49" i="1"/>
  <c r="G49" i="1" s="1"/>
  <c r="G50" i="1"/>
  <c r="H50" i="1"/>
  <c r="G51" i="1"/>
  <c r="H51" i="1"/>
  <c r="G52" i="1"/>
  <c r="H52" i="1"/>
  <c r="C53" i="1"/>
  <c r="D53" i="1"/>
  <c r="E53" i="1"/>
  <c r="F53" i="1"/>
  <c r="G53" i="1" s="1"/>
  <c r="G54" i="1"/>
  <c r="H54" i="1"/>
  <c r="G55" i="1"/>
  <c r="H55" i="1"/>
  <c r="G56" i="1"/>
  <c r="H56" i="1"/>
  <c r="G57" i="1"/>
  <c r="H57" i="1"/>
  <c r="G58" i="1"/>
  <c r="H58" i="1"/>
  <c r="G59" i="1"/>
  <c r="H59" i="1"/>
  <c r="G61" i="1"/>
  <c r="H61" i="1"/>
  <c r="G62" i="1"/>
  <c r="H62" i="1"/>
  <c r="G63" i="1"/>
  <c r="H63" i="1"/>
  <c r="G64" i="1"/>
  <c r="H64" i="1"/>
  <c r="C65" i="1"/>
  <c r="D65" i="1"/>
  <c r="E65" i="1"/>
  <c r="F65" i="1"/>
  <c r="G65" i="1" s="1"/>
  <c r="G66" i="1"/>
  <c r="H66" i="1"/>
  <c r="H67" i="1"/>
  <c r="C68" i="1"/>
  <c r="D68" i="1"/>
  <c r="E68" i="1"/>
  <c r="F68" i="1"/>
  <c r="G68" i="1" s="1"/>
  <c r="H69" i="1"/>
  <c r="G70" i="1"/>
  <c r="H70" i="1"/>
  <c r="G72" i="1"/>
  <c r="H72" i="1"/>
  <c r="H73" i="1"/>
  <c r="H74" i="1"/>
  <c r="G75" i="1"/>
  <c r="H75" i="1"/>
  <c r="E76" i="1"/>
  <c r="G77" i="1"/>
  <c r="H77" i="1"/>
  <c r="G78" i="1"/>
  <c r="H78" i="1"/>
  <c r="C79" i="1"/>
  <c r="D79" i="1"/>
  <c r="D80" i="1"/>
  <c r="E80" i="1"/>
  <c r="G81" i="1"/>
  <c r="H81" i="1"/>
  <c r="C84" i="1"/>
  <c r="E84" i="1"/>
  <c r="G84" i="1" s="1"/>
  <c r="H84" i="1"/>
  <c r="C85" i="1"/>
  <c r="D85" i="1"/>
  <c r="E85" i="1"/>
  <c r="F85" i="1"/>
  <c r="H85" i="1" s="1"/>
  <c r="G85" i="1"/>
  <c r="C86" i="1"/>
  <c r="D86" i="1"/>
  <c r="E86" i="1"/>
  <c r="H86" i="1" s="1"/>
  <c r="F86" i="1"/>
  <c r="G86" i="1" s="1"/>
  <c r="C87" i="1"/>
  <c r="D87" i="1"/>
  <c r="E87" i="1"/>
  <c r="F87" i="1"/>
  <c r="H87" i="1"/>
  <c r="C88" i="1"/>
  <c r="D88" i="1"/>
  <c r="E88" i="1"/>
  <c r="F88" i="1"/>
  <c r="G88" i="1" s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C98" i="1"/>
  <c r="D98" i="1"/>
  <c r="E98" i="1"/>
  <c r="F98" i="1"/>
  <c r="G98" i="1"/>
  <c r="H98" i="1"/>
  <c r="C83" i="1" l="1"/>
  <c r="C89" i="1" s="1"/>
  <c r="C71" i="1"/>
  <c r="C76" i="1" s="1"/>
  <c r="D83" i="1"/>
  <c r="D89" i="1" s="1"/>
  <c r="D71" i="1"/>
  <c r="D76" i="1" s="1"/>
  <c r="F79" i="1"/>
  <c r="H68" i="1"/>
  <c r="H88" i="1"/>
  <c r="E79" i="1"/>
  <c r="H65" i="1"/>
  <c r="F60" i="1"/>
  <c r="H53" i="1"/>
  <c r="H49" i="1"/>
  <c r="E17" i="1"/>
  <c r="H8" i="1"/>
  <c r="F80" i="1"/>
  <c r="G80" i="1" l="1"/>
  <c r="H80" i="1"/>
  <c r="F71" i="1"/>
  <c r="F83" i="1"/>
  <c r="H60" i="1"/>
  <c r="E60" i="1"/>
  <c r="E83" i="1" s="1"/>
  <c r="E89" i="1" s="1"/>
  <c r="G17" i="1"/>
  <c r="H79" i="1"/>
  <c r="G79" i="1"/>
  <c r="H17" i="1"/>
  <c r="G83" i="1" l="1"/>
  <c r="F89" i="1"/>
  <c r="H83" i="1"/>
  <c r="G60" i="1"/>
  <c r="F76" i="1"/>
  <c r="G71" i="1"/>
  <c r="H71" i="1"/>
  <c r="G89" i="1" l="1"/>
  <c r="H89" i="1"/>
  <c r="G76" i="1"/>
  <c r="H76" i="1"/>
</calcChain>
</file>

<file path=xl/sharedStrings.xml><?xml version="1.0" encoding="utf-8"?>
<sst xmlns="http://schemas.openxmlformats.org/spreadsheetml/2006/main" count="261" uniqueCount="114">
  <si>
    <t>Сокольченко Л.З.</t>
  </si>
  <si>
    <t xml:space="preserve">Головний економіст </t>
  </si>
  <si>
    <t>Кузьмич В.В.</t>
  </si>
  <si>
    <t>_____________________________</t>
  </si>
  <si>
    <t>Головний бухгалтер</t>
  </si>
  <si>
    <t>Усього</t>
  </si>
  <si>
    <t>Інші операційні витрати</t>
  </si>
  <si>
    <t>Амортизація</t>
  </si>
  <si>
    <t>Відрахування на соціальні заходи</t>
  </si>
  <si>
    <t>Витрати на оплату праці</t>
  </si>
  <si>
    <t>витрати на паливо та енергію</t>
  </si>
  <si>
    <t>витрати на сировину та основні матеріали</t>
  </si>
  <si>
    <t>Матеріальні витрати, у тому числі:</t>
  </si>
  <si>
    <t>Елементи операційних витрат</t>
  </si>
  <si>
    <t>EBITDA</t>
  </si>
  <si>
    <t>плюс значні нетипові операційні витрати, рядок 1082</t>
  </si>
  <si>
    <t>мінус значні нетипові операційні доходи, рядок 1072</t>
  </si>
  <si>
    <t>плюс операційні витрати від курсових різниць, рядок 1081</t>
  </si>
  <si>
    <t>мінус операційні доходи від курсових різниць, рядок 1071</t>
  </si>
  <si>
    <t>плюс амортизація, рядок 1430</t>
  </si>
  <si>
    <t>Фінансовий результат від операційної діяльності, рядок 1100</t>
  </si>
  <si>
    <t>Розрахунок показника EBITDA</t>
  </si>
  <si>
    <t>Неконтрольована частка</t>
  </si>
  <si>
    <t>Усього витрат</t>
  </si>
  <si>
    <t>Усього доходів</t>
  </si>
  <si>
    <t>(    )</t>
  </si>
  <si>
    <t>збиток</t>
  </si>
  <si>
    <t xml:space="preserve">прибуток </t>
  </si>
  <si>
    <t>Чистий фінансовий результат, у тому числі:</t>
  </si>
  <si>
    <t xml:space="preserve">Збиток від припиненої діяльності після оподаткування </t>
  </si>
  <si>
    <t xml:space="preserve">Прибуток від припиненої діяльності після оподаткування </t>
  </si>
  <si>
    <t>Дохід з податку на прибуток</t>
  </si>
  <si>
    <t>Витрати з податку на прибуток</t>
  </si>
  <si>
    <t>Фінансовий результат до оподаткування</t>
  </si>
  <si>
    <t>інші витрати (розшифрувати)</t>
  </si>
  <si>
    <t>курсові різниці</t>
  </si>
  <si>
    <t>Інші витрати, усього, у тому числі:</t>
  </si>
  <si>
    <t>інші доходи (розшифрувати)</t>
  </si>
  <si>
    <t>Інші доходи, усього, у тому числі:</t>
  </si>
  <si>
    <t>Фінансові витрати (розшифрувати)</t>
  </si>
  <si>
    <t>Інші фінансові доходи (розшифрувати)</t>
  </si>
  <si>
    <t>Втрати від участі в капіталі (розшифрувати)</t>
  </si>
  <si>
    <t>Дохід від участі в капіталі (розшифрувати)</t>
  </si>
  <si>
    <t>Фінансовий результат від операційної діяльності</t>
  </si>
  <si>
    <t>інші операційні витрати (розшифрувати)</t>
  </si>
  <si>
    <t>відрахування до недержавних пенсійних фондів</t>
  </si>
  <si>
    <t>відрахування до резерву сумнівних боргів</t>
  </si>
  <si>
    <t>витрати на благодійну допомогу</t>
  </si>
  <si>
    <t>нетипові операційні витрати (розшифрувати)</t>
  </si>
  <si>
    <t>Інші операційні витрати, усього, у тому числі:</t>
  </si>
  <si>
    <t xml:space="preserve"> за рахунок  пільгисубсидій</t>
  </si>
  <si>
    <t>інші операційні доходи (розшифрувати)</t>
  </si>
  <si>
    <t>нетипові операційні доходи (розшифрувати)</t>
  </si>
  <si>
    <t>Інші операційні доходи, усього, у тому числі:</t>
  </si>
  <si>
    <t>інші витрати на збут (розшифрувати)</t>
  </si>
  <si>
    <t>витрати на рекламу</t>
  </si>
  <si>
    <t>амортизація основних засобів і нематеріальних активів</t>
  </si>
  <si>
    <t>відрахування на соціальні заходи</t>
  </si>
  <si>
    <t>витрати на оплату праці</t>
  </si>
  <si>
    <t>витрати на зберігання та упаковку</t>
  </si>
  <si>
    <t>транспортні витрати</t>
  </si>
  <si>
    <t>Витрати на збут, у тому числі:</t>
  </si>
  <si>
    <t>інші адміністративні витрати (розшифрувати)</t>
  </si>
  <si>
    <t>1050/1</t>
  </si>
  <si>
    <t>витрати на поліпшення основних фондів</t>
  </si>
  <si>
    <t>витрати на утримання основних фондів, інших необоротних активів загальногосподарського використання,  у тому числі:</t>
  </si>
  <si>
    <t xml:space="preserve">витрати на підвищення кваліфікації та перепідготовку кадрів </t>
  </si>
  <si>
    <t>витрати на охорону праці загальногосподарського персоналу</t>
  </si>
  <si>
    <t>послуги з оцінки майна</t>
  </si>
  <si>
    <t>юридичні послуги</t>
  </si>
  <si>
    <t>консультаційні та інформаційні послуги</t>
  </si>
  <si>
    <t xml:space="preserve">організаційно-технічні послуги </t>
  </si>
  <si>
    <t>витрати на страхування загальногосподарського персоналу</t>
  </si>
  <si>
    <t>витрати на страхування майна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</si>
  <si>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</si>
  <si>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амортизація основних засобів і нематеріальних активів загальногосподарського призначення</t>
  </si>
  <si>
    <t>зростання оплата праці на підстав.штат.розпису,гал.угоди кол.договору перед.тарифом</t>
  </si>
  <si>
    <t>витрати на зв’язок</t>
  </si>
  <si>
    <t>витрати на службові відрядження</t>
  </si>
  <si>
    <t>витрати на аудиторські послуги</t>
  </si>
  <si>
    <t>витрати на страхові послуги</t>
  </si>
  <si>
    <t>витрати на консалтингові послуги</t>
  </si>
  <si>
    <t>витрати на оренду службових автомобілів</t>
  </si>
  <si>
    <t>витрати, пов'язані з використанням власних службових автомобілів</t>
  </si>
  <si>
    <t>Адміністративні витрати, у тому числі:</t>
  </si>
  <si>
    <t>Валовий прибуток (збиток)</t>
  </si>
  <si>
    <t xml:space="preserve"> здорожчання розрах.касов обслуговування та послуг охорони</t>
  </si>
  <si>
    <t>Інші витрати (розшифрувати)</t>
  </si>
  <si>
    <t xml:space="preserve"> за рахунок амортизації житлових будинків</t>
  </si>
  <si>
    <t>Амортизація основних засобів і нематеріальних активів</t>
  </si>
  <si>
    <t>згідно  зростання ціни на вивезення ПВ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</si>
  <si>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</si>
  <si>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за рахунок використання енергозберігаючих пристроїв та простою ліфтів</t>
  </si>
  <si>
    <t>Витрати на електроенергію</t>
  </si>
  <si>
    <t xml:space="preserve"> здорожчання ПММ та придбання сміттєвоза</t>
  </si>
  <si>
    <t xml:space="preserve">Витрати на паливо </t>
  </si>
  <si>
    <t>недовиконання  плану поточного ремонту в звязку з погодними умовами</t>
  </si>
  <si>
    <t>Витрати на сировину та основні матеріали</t>
  </si>
  <si>
    <t>Собівартість реалізованої продукції (товарів, робіт, послуг)</t>
  </si>
  <si>
    <t xml:space="preserve">зменшення доходів від населення по утриманню житлового фонду </t>
  </si>
  <si>
    <t>Чистий дохід від реалізації продукції (товарів, робіт, послуг)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</si>
  <si>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</si>
  <si>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</si>
  <si>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виконання, %</t>
  </si>
  <si>
    <t>відхилення,  +/–</t>
  </si>
  <si>
    <t>факт 1 кв.2019р.</t>
  </si>
  <si>
    <t>план 1 кв.2019 р.</t>
  </si>
  <si>
    <t>поточний рік</t>
  </si>
  <si>
    <t>минулий рік</t>
  </si>
  <si>
    <t>Звітний період (квартал, рік)</t>
  </si>
  <si>
    <t>Факт наростаючим підсумком
з початку року</t>
  </si>
  <si>
    <t xml:space="preserve">Код рядка </t>
  </si>
  <si>
    <t>Найменування показника</t>
  </si>
  <si>
    <t>І. Формування фінансових результатів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</si>
</sst>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,##0.0"/>
    <numFmt numFmtId="165" formatCode="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4" fontId="2" fillId="0" borderId="0" xfId="0" quotePrefix="1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2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1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CC6F-30F7-471A-B93A-3DB33FF5C0EE}">
  <sheetPr>
    <tabColor indexed="43"/>
  </sheetPr>
  <dimension ref="A1:I328"/>
  <sheetViews>
    <sheetView tabSelected="1" zoomScale="75" zoomScaleNormal="70" zoomScaleSheetLayoutView="75" workbookViewId="0">
      <pane xSplit="2" ySplit="6" topLeftCell="C7" activePane="bottomRight" state="frozen"/>
      <selection activeCell="A67" sqref="A67"/>
      <selection pane="topRight" activeCell="A67" sqref="A67"/>
      <selection pane="bottomLeft" activeCell="A67" sqref="A67"/>
      <selection pane="bottomRight" activeCell="A102" sqref="A102"/>
    </sheetView>
  </sheetViews>
  <sheetFormatPr defaultColWidth="9.109375" defaultRowHeight="18" x14ac:dyDescent="0.25"/>
  <cols>
    <col min="1" max="1" width="92.88671875" style="1" customWidth="1"/>
    <col min="2" max="2" width="14.88671875" style="2" customWidth="1"/>
    <col min="3" max="7" width="22.44140625" style="2" customWidth="1"/>
    <col min="8" max="8" width="19.88671875" style="2" customWidth="1"/>
    <col min="9" max="9" width="95.44140625" style="2" customWidth="1"/>
    <col min="10" max="16384" width="9.109375" style="1"/>
  </cols>
  <sheetData>
    <row r="1" spans="1:9" x14ac:dyDescent="0.25">
      <c r="A1" s="48" t="s">
        <v>113</v>
      </c>
      <c r="B1" s="48"/>
      <c r="C1" s="48"/>
      <c r="D1" s="48"/>
      <c r="E1" s="48"/>
      <c r="F1" s="48"/>
      <c r="G1" s="48"/>
      <c r="H1" s="48"/>
      <c r="I1" s="48"/>
    </row>
    <row r="2" spans="1:9" ht="12.75" customHeight="1" x14ac:dyDescent="0.25">
      <c r="A2" s="47"/>
      <c r="B2" s="46"/>
      <c r="C2" s="46"/>
      <c r="D2" s="46"/>
      <c r="E2" s="46"/>
      <c r="F2" s="46"/>
      <c r="G2" s="46"/>
      <c r="H2" s="46"/>
      <c r="I2" s="46"/>
    </row>
    <row r="3" spans="1:9" ht="39" customHeight="1" x14ac:dyDescent="0.25">
      <c r="A3" s="45" t="s">
        <v>112</v>
      </c>
      <c r="B3" s="44" t="s">
        <v>111</v>
      </c>
      <c r="C3" s="44" t="s">
        <v>110</v>
      </c>
      <c r="D3" s="44"/>
      <c r="E3" s="45" t="s">
        <v>109</v>
      </c>
      <c r="F3" s="45"/>
      <c r="G3" s="45"/>
      <c r="H3" s="45"/>
      <c r="I3" s="45"/>
    </row>
    <row r="4" spans="1:9" x14ac:dyDescent="0.25">
      <c r="A4" s="45"/>
      <c r="B4" s="44"/>
      <c r="C4" s="38" t="s">
        <v>108</v>
      </c>
      <c r="D4" s="38" t="s">
        <v>107</v>
      </c>
      <c r="E4" s="38" t="s">
        <v>106</v>
      </c>
      <c r="F4" s="38" t="s">
        <v>105</v>
      </c>
      <c r="G4" s="43" t="s">
        <v>104</v>
      </c>
      <c r="H4" s="43" t="s">
        <v>103</v>
      </c>
      <c r="I4" s="38" t="s">
        <v>102</v>
      </c>
    </row>
    <row r="5" spans="1:9" x14ac:dyDescent="0.25">
      <c r="A5" s="36">
        <v>1</v>
      </c>
      <c r="B5" s="38">
        <v>2</v>
      </c>
      <c r="C5" s="36">
        <v>3</v>
      </c>
      <c r="D5" s="38">
        <v>4</v>
      </c>
      <c r="E5" s="36">
        <v>5</v>
      </c>
      <c r="F5" s="38">
        <v>6</v>
      </c>
      <c r="G5" s="36">
        <v>7</v>
      </c>
      <c r="H5" s="38">
        <v>8</v>
      </c>
      <c r="I5" s="36">
        <v>9</v>
      </c>
    </row>
    <row r="6" spans="1:9" s="13" customFormat="1" ht="24.9" customHeight="1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</row>
    <row r="7" spans="1:9" s="13" customFormat="1" ht="20.100000000000001" customHeight="1" x14ac:dyDescent="0.25">
      <c r="A7" s="24" t="s">
        <v>100</v>
      </c>
      <c r="B7" s="27">
        <v>1000</v>
      </c>
      <c r="C7" s="22">
        <v>3189</v>
      </c>
      <c r="D7" s="22">
        <v>4407</v>
      </c>
      <c r="E7" s="22">
        <v>4654</v>
      </c>
      <c r="F7" s="22">
        <v>4407</v>
      </c>
      <c r="G7" s="22">
        <f>F7-E7</f>
        <v>-247</v>
      </c>
      <c r="H7" s="21">
        <f>(F7/E7)*100</f>
        <v>94.692737430167597</v>
      </c>
      <c r="I7" s="41" t="s">
        <v>99</v>
      </c>
    </row>
    <row r="8" spans="1:9" ht="20.100000000000001" customHeight="1" x14ac:dyDescent="0.25">
      <c r="A8" s="24" t="s">
        <v>98</v>
      </c>
      <c r="B8" s="27">
        <v>1010</v>
      </c>
      <c r="C8" s="33">
        <f>SUM(C9:C16)</f>
        <v>-14512</v>
      </c>
      <c r="D8" s="33">
        <f>SUM(D9:D16)</f>
        <v>-16396.900000000001</v>
      </c>
      <c r="E8" s="33">
        <f>SUM(E9:E16)</f>
        <v>-4063</v>
      </c>
      <c r="F8" s="33">
        <f>SUM(F9:F16)</f>
        <v>-16396.900000000001</v>
      </c>
      <c r="G8" s="22">
        <f>F8-E8</f>
        <v>-12333.900000000001</v>
      </c>
      <c r="H8" s="21">
        <f>(F8/E8)*100</f>
        <v>403.56633029780954</v>
      </c>
      <c r="I8" s="25"/>
    </row>
    <row r="9" spans="1:9" s="5" customFormat="1" ht="20.100000000000001" customHeight="1" x14ac:dyDescent="0.25">
      <c r="A9" s="24" t="s">
        <v>97</v>
      </c>
      <c r="B9" s="38">
        <v>1011</v>
      </c>
      <c r="C9" s="22">
        <v>-180</v>
      </c>
      <c r="D9" s="22">
        <v>-272.89999999999998</v>
      </c>
      <c r="E9" s="22">
        <v>-333</v>
      </c>
      <c r="F9" s="22">
        <v>-272.89999999999998</v>
      </c>
      <c r="G9" s="22">
        <f>F9-E9</f>
        <v>60.100000000000023</v>
      </c>
      <c r="H9" s="21">
        <f>(F9/E9)*100</f>
        <v>81.951951951951941</v>
      </c>
      <c r="I9" s="25" t="s">
        <v>96</v>
      </c>
    </row>
    <row r="10" spans="1:9" s="5" customFormat="1" ht="20.100000000000001" customHeight="1" x14ac:dyDescent="0.25">
      <c r="A10" s="24" t="s">
        <v>95</v>
      </c>
      <c r="B10" s="38">
        <v>1012</v>
      </c>
      <c r="C10" s="22">
        <v>-34</v>
      </c>
      <c r="D10" s="22">
        <v>-85.8</v>
      </c>
      <c r="E10" s="22">
        <v>-35</v>
      </c>
      <c r="F10" s="22">
        <v>-85.8</v>
      </c>
      <c r="G10" s="22">
        <f>F10-E10</f>
        <v>-50.8</v>
      </c>
      <c r="H10" s="21">
        <f>(F10/E10)*100</f>
        <v>245.14285714285714</v>
      </c>
      <c r="I10" s="25" t="s">
        <v>94</v>
      </c>
    </row>
    <row r="11" spans="1:9" s="5" customFormat="1" ht="20.100000000000001" customHeight="1" x14ac:dyDescent="0.25">
      <c r="A11" s="24" t="s">
        <v>93</v>
      </c>
      <c r="B11" s="38">
        <v>1013</v>
      </c>
      <c r="C11" s="22">
        <v>-750</v>
      </c>
      <c r="D11" s="22">
        <v>-586.20000000000005</v>
      </c>
      <c r="E11" s="22">
        <v>-697</v>
      </c>
      <c r="F11" s="22">
        <v>-586.20000000000005</v>
      </c>
      <c r="G11" s="22">
        <f>F11-E11</f>
        <v>110.79999999999995</v>
      </c>
      <c r="H11" s="21">
        <f>(F11/E11)*100</f>
        <v>84.103299856527983</v>
      </c>
      <c r="I11" s="25" t="s">
        <v>92</v>
      </c>
    </row>
    <row r="12" spans="1:9" s="5" customFormat="1" ht="20.100000000000001" customHeight="1" x14ac:dyDescent="0.25">
      <c r="A12" s="24" t="s">
        <v>9</v>
      </c>
      <c r="B12" s="38">
        <v>1014</v>
      </c>
      <c r="C12" s="22">
        <v>-1601</v>
      </c>
      <c r="D12" s="22">
        <v>-1785.5</v>
      </c>
      <c r="E12" s="22">
        <v>-1621</v>
      </c>
      <c r="F12" s="22">
        <v>-1785.5</v>
      </c>
      <c r="G12" s="22">
        <f>F12-E12</f>
        <v>-164.5</v>
      </c>
      <c r="H12" s="21">
        <f>(F12/E12)*100</f>
        <v>110.14805675508946</v>
      </c>
      <c r="I12" s="25" t="s">
        <v>76</v>
      </c>
    </row>
    <row r="13" spans="1:9" s="5" customFormat="1" ht="20.100000000000001" customHeight="1" x14ac:dyDescent="0.25">
      <c r="A13" s="24" t="s">
        <v>8</v>
      </c>
      <c r="B13" s="38">
        <v>1015</v>
      </c>
      <c r="C13" s="22">
        <v>-344</v>
      </c>
      <c r="D13" s="22">
        <v>-394</v>
      </c>
      <c r="E13" s="22">
        <v>-357</v>
      </c>
      <c r="F13" s="22">
        <v>-394</v>
      </c>
      <c r="G13" s="22">
        <f>F13-E13</f>
        <v>-37</v>
      </c>
      <c r="H13" s="21">
        <f>(F13/E13)*100</f>
        <v>110.36414565826331</v>
      </c>
      <c r="I13" s="25" t="s">
        <v>76</v>
      </c>
    </row>
    <row r="14" spans="1:9" s="5" customFormat="1" ht="36" x14ac:dyDescent="0.25">
      <c r="A14" s="24" t="s">
        <v>91</v>
      </c>
      <c r="B14" s="38">
        <v>1016</v>
      </c>
      <c r="C14" s="22">
        <v>-1119</v>
      </c>
      <c r="D14" s="22">
        <v>-1066.7</v>
      </c>
      <c r="E14" s="22">
        <v>-877</v>
      </c>
      <c r="F14" s="22">
        <v>-1066.7</v>
      </c>
      <c r="G14" s="22">
        <f>F14-E14</f>
        <v>-189.70000000000005</v>
      </c>
      <c r="H14" s="21">
        <f>(F14/E14)*100</f>
        <v>121.63055872291906</v>
      </c>
      <c r="I14" s="25" t="s">
        <v>90</v>
      </c>
    </row>
    <row r="15" spans="1:9" s="5" customFormat="1" ht="20.100000000000001" customHeight="1" x14ac:dyDescent="0.25">
      <c r="A15" s="24" t="s">
        <v>89</v>
      </c>
      <c r="B15" s="38">
        <v>1017</v>
      </c>
      <c r="C15" s="22">
        <v>-10384</v>
      </c>
      <c r="D15" s="22">
        <v>-12064</v>
      </c>
      <c r="E15" s="22">
        <v>-5</v>
      </c>
      <c r="F15" s="22">
        <v>-12064</v>
      </c>
      <c r="G15" s="22">
        <f>F15-E15</f>
        <v>-12059</v>
      </c>
      <c r="H15" s="21">
        <f>(F15/E15)*100</f>
        <v>241280.00000000003</v>
      </c>
      <c r="I15" s="25" t="s">
        <v>88</v>
      </c>
    </row>
    <row r="16" spans="1:9" s="5" customFormat="1" ht="20.100000000000001" customHeight="1" x14ac:dyDescent="0.25">
      <c r="A16" s="24" t="s">
        <v>87</v>
      </c>
      <c r="B16" s="38">
        <v>1018</v>
      </c>
      <c r="C16" s="22">
        <v>-100</v>
      </c>
      <c r="D16" s="22">
        <v>-141.80000000000001</v>
      </c>
      <c r="E16" s="22">
        <v>-138</v>
      </c>
      <c r="F16" s="22">
        <v>-141.80000000000001</v>
      </c>
      <c r="G16" s="22">
        <f>F16-E16</f>
        <v>-3.8000000000000114</v>
      </c>
      <c r="H16" s="21">
        <f>(F16/E16)*100</f>
        <v>102.7536231884058</v>
      </c>
      <c r="I16" s="25" t="s">
        <v>86</v>
      </c>
    </row>
    <row r="17" spans="1:9" s="13" customFormat="1" ht="20.100000000000001" customHeight="1" x14ac:dyDescent="0.25">
      <c r="A17" s="19" t="s">
        <v>85</v>
      </c>
      <c r="B17" s="32">
        <v>1020</v>
      </c>
      <c r="C17" s="37">
        <f>SUM(C7,C8)</f>
        <v>-11323</v>
      </c>
      <c r="D17" s="37">
        <f>SUM(D7,D8)</f>
        <v>-11989.900000000001</v>
      </c>
      <c r="E17" s="37">
        <f>SUM(E7,E8)</f>
        <v>591</v>
      </c>
      <c r="F17" s="37">
        <f>SUM(F7,F8)</f>
        <v>-11989.900000000001</v>
      </c>
      <c r="G17" s="16">
        <f>F17-E17</f>
        <v>-12580.900000000001</v>
      </c>
      <c r="H17" s="15">
        <f>(F17/E17)*100</f>
        <v>-2028.7478849407787</v>
      </c>
      <c r="I17" s="41"/>
    </row>
    <row r="18" spans="1:9" ht="20.100000000000001" customHeight="1" x14ac:dyDescent="0.25">
      <c r="A18" s="24" t="s">
        <v>84</v>
      </c>
      <c r="B18" s="27">
        <v>1030</v>
      </c>
      <c r="C18" s="33">
        <f>SUM(C19:C38,C40)</f>
        <v>-702</v>
      </c>
      <c r="D18" s="33">
        <f>SUM(D19:D38,D40)</f>
        <v>-1193.8999999999999</v>
      </c>
      <c r="E18" s="33">
        <f>SUM(E19:E38,E40)</f>
        <v>-597</v>
      </c>
      <c r="F18" s="33">
        <f>SUM(F19:F38,F40)</f>
        <v>-1193.8999999999999</v>
      </c>
      <c r="G18" s="22">
        <f>F18-E18</f>
        <v>-596.89999999999986</v>
      </c>
      <c r="H18" s="21">
        <f>(F18/E18)*100</f>
        <v>199.98324958123951</v>
      </c>
      <c r="I18" s="25"/>
    </row>
    <row r="19" spans="1:9" ht="20.100000000000001" customHeight="1" x14ac:dyDescent="0.25">
      <c r="A19" s="24" t="s">
        <v>83</v>
      </c>
      <c r="B19" s="27">
        <v>1031</v>
      </c>
      <c r="C19" s="22" t="s">
        <v>25</v>
      </c>
      <c r="D19" s="22" t="s">
        <v>25</v>
      </c>
      <c r="E19" s="22">
        <v>0</v>
      </c>
      <c r="F19" s="22" t="s">
        <v>25</v>
      </c>
      <c r="G19" s="22" t="e">
        <f>F19-E19</f>
        <v>#VALUE!</v>
      </c>
      <c r="H19" s="21" t="e">
        <f>(F19/E19)*100</f>
        <v>#VALUE!</v>
      </c>
      <c r="I19" s="25"/>
    </row>
    <row r="20" spans="1:9" ht="20.100000000000001" customHeight="1" x14ac:dyDescent="0.25">
      <c r="A20" s="24" t="s">
        <v>82</v>
      </c>
      <c r="B20" s="27">
        <v>1032</v>
      </c>
      <c r="C20" s="22" t="s">
        <v>25</v>
      </c>
      <c r="D20" s="22" t="s">
        <v>25</v>
      </c>
      <c r="E20" s="22" t="s">
        <v>25</v>
      </c>
      <c r="F20" s="22" t="s">
        <v>25</v>
      </c>
      <c r="G20" s="22" t="e">
        <f>F20-E20</f>
        <v>#VALUE!</v>
      </c>
      <c r="H20" s="21" t="e">
        <f>(F20/E20)*100</f>
        <v>#VALUE!</v>
      </c>
      <c r="I20" s="25"/>
    </row>
    <row r="21" spans="1:9" ht="20.100000000000001" customHeight="1" x14ac:dyDescent="0.25">
      <c r="A21" s="24" t="s">
        <v>81</v>
      </c>
      <c r="B21" s="27">
        <v>1033</v>
      </c>
      <c r="C21" s="22" t="s">
        <v>25</v>
      </c>
      <c r="D21" s="22" t="s">
        <v>25</v>
      </c>
      <c r="E21" s="22" t="s">
        <v>25</v>
      </c>
      <c r="F21" s="22" t="s">
        <v>25</v>
      </c>
      <c r="G21" s="22" t="e">
        <f>F21-E21</f>
        <v>#VALUE!</v>
      </c>
      <c r="H21" s="21" t="e">
        <f>(F21/E21)*100</f>
        <v>#VALUE!</v>
      </c>
      <c r="I21" s="25"/>
    </row>
    <row r="22" spans="1:9" ht="20.100000000000001" customHeight="1" x14ac:dyDescent="0.25">
      <c r="A22" s="24" t="s">
        <v>80</v>
      </c>
      <c r="B22" s="27">
        <v>1034</v>
      </c>
      <c r="C22" s="22" t="s">
        <v>25</v>
      </c>
      <c r="D22" s="22" t="s">
        <v>25</v>
      </c>
      <c r="E22" s="22" t="s">
        <v>25</v>
      </c>
      <c r="F22" s="22" t="s">
        <v>25</v>
      </c>
      <c r="G22" s="22" t="e">
        <f>F22-E22</f>
        <v>#VALUE!</v>
      </c>
      <c r="H22" s="21" t="e">
        <f>(F22/E22)*100</f>
        <v>#VALUE!</v>
      </c>
      <c r="I22" s="25"/>
    </row>
    <row r="23" spans="1:9" ht="20.100000000000001" customHeight="1" x14ac:dyDescent="0.25">
      <c r="A23" s="24" t="s">
        <v>79</v>
      </c>
      <c r="B23" s="27">
        <v>1035</v>
      </c>
      <c r="C23" s="22" t="s">
        <v>25</v>
      </c>
      <c r="D23" s="22" t="s">
        <v>25</v>
      </c>
      <c r="E23" s="22" t="s">
        <v>25</v>
      </c>
      <c r="F23" s="22" t="s">
        <v>25</v>
      </c>
      <c r="G23" s="22" t="e">
        <f>F23-E23</f>
        <v>#VALUE!</v>
      </c>
      <c r="H23" s="21" t="e">
        <f>(F23/E23)*100</f>
        <v>#VALUE!</v>
      </c>
      <c r="I23" s="25"/>
    </row>
    <row r="24" spans="1:9" s="5" customFormat="1" ht="20.100000000000001" customHeight="1" x14ac:dyDescent="0.25">
      <c r="A24" s="24" t="s">
        <v>78</v>
      </c>
      <c r="B24" s="27">
        <v>1036</v>
      </c>
      <c r="C24" s="22" t="s">
        <v>25</v>
      </c>
      <c r="D24" s="22" t="s">
        <v>25</v>
      </c>
      <c r="E24" s="22" t="s">
        <v>25</v>
      </c>
      <c r="F24" s="22" t="s">
        <v>25</v>
      </c>
      <c r="G24" s="22" t="e">
        <f>F24-E24</f>
        <v>#VALUE!</v>
      </c>
      <c r="H24" s="21" t="e">
        <f>(F24/E24)*100</f>
        <v>#VALUE!</v>
      </c>
      <c r="I24" s="25"/>
    </row>
    <row r="25" spans="1:9" s="5" customFormat="1" ht="20.100000000000001" customHeight="1" x14ac:dyDescent="0.25">
      <c r="A25" s="24" t="s">
        <v>77</v>
      </c>
      <c r="B25" s="27">
        <v>1037</v>
      </c>
      <c r="C25" s="22" t="s">
        <v>25</v>
      </c>
      <c r="D25" s="22">
        <v>-2</v>
      </c>
      <c r="E25" s="22">
        <v>-2</v>
      </c>
      <c r="F25" s="22">
        <v>-2</v>
      </c>
      <c r="G25" s="22">
        <f>F25-E25</f>
        <v>0</v>
      </c>
      <c r="H25" s="21">
        <f>(F25/E25)*100</f>
        <v>100</v>
      </c>
      <c r="I25" s="25"/>
    </row>
    <row r="26" spans="1:9" s="5" customFormat="1" ht="20.100000000000001" customHeight="1" x14ac:dyDescent="0.25">
      <c r="A26" s="24" t="s">
        <v>58</v>
      </c>
      <c r="B26" s="27">
        <v>1038</v>
      </c>
      <c r="C26" s="22">
        <v>-424</v>
      </c>
      <c r="D26" s="22">
        <v>-812.9</v>
      </c>
      <c r="E26" s="22">
        <v>-403</v>
      </c>
      <c r="F26" s="22">
        <v>-812.9</v>
      </c>
      <c r="G26" s="22">
        <f>F26-E26</f>
        <v>-409.9</v>
      </c>
      <c r="H26" s="21">
        <f>(F26/E26)*100</f>
        <v>201.712158808933</v>
      </c>
      <c r="I26" s="40" t="s">
        <v>76</v>
      </c>
    </row>
    <row r="27" spans="1:9" s="5" customFormat="1" ht="20.100000000000001" customHeight="1" x14ac:dyDescent="0.25">
      <c r="A27" s="24" t="s">
        <v>57</v>
      </c>
      <c r="B27" s="27">
        <v>1039</v>
      </c>
      <c r="C27" s="22">
        <v>-89</v>
      </c>
      <c r="D27" s="22">
        <v>-173.9</v>
      </c>
      <c r="E27" s="22">
        <v>-88</v>
      </c>
      <c r="F27" s="22">
        <v>-173.9</v>
      </c>
      <c r="G27" s="22">
        <f>F27-E27</f>
        <v>-85.9</v>
      </c>
      <c r="H27" s="21">
        <f>(F27/E27)*100</f>
        <v>197.61363636363637</v>
      </c>
      <c r="I27" s="40" t="s">
        <v>76</v>
      </c>
    </row>
    <row r="28" spans="1:9" s="5" customFormat="1" ht="42.75" customHeight="1" x14ac:dyDescent="0.25">
      <c r="A28" s="24" t="s">
        <v>75</v>
      </c>
      <c r="B28" s="27">
        <v>1040</v>
      </c>
      <c r="C28" s="22" t="s">
        <v>25</v>
      </c>
      <c r="D28" s="22">
        <v>-5</v>
      </c>
      <c r="E28" s="22" t="s">
        <v>25</v>
      </c>
      <c r="F28" s="22">
        <v>-5</v>
      </c>
      <c r="G28" s="22" t="e">
        <f>F28-E28</f>
        <v>#VALUE!</v>
      </c>
      <c r="H28" s="21" t="e">
        <f>(F28/E28)*100</f>
        <v>#VALUE!</v>
      </c>
      <c r="I28" s="25"/>
    </row>
    <row r="29" spans="1:9" s="5" customFormat="1" ht="42.75" customHeight="1" x14ac:dyDescent="0.25">
      <c r="A29" s="24" t="s">
        <v>74</v>
      </c>
      <c r="B29" s="27">
        <v>1041</v>
      </c>
      <c r="C29" s="22">
        <v>-60</v>
      </c>
      <c r="D29" s="22">
        <v>-60</v>
      </c>
      <c r="E29" s="22" t="s">
        <v>25</v>
      </c>
      <c r="F29" s="22">
        <v>-60</v>
      </c>
      <c r="G29" s="22" t="e">
        <f>F29-E29</f>
        <v>#VALUE!</v>
      </c>
      <c r="H29" s="21" t="e">
        <f>(F29/E29)*100</f>
        <v>#VALUE!</v>
      </c>
      <c r="I29" s="25"/>
    </row>
    <row r="30" spans="1:9" s="5" customFormat="1" ht="20.100000000000001" customHeight="1" x14ac:dyDescent="0.25">
      <c r="A30" s="24" t="s">
        <v>73</v>
      </c>
      <c r="B30" s="27">
        <v>1042</v>
      </c>
      <c r="C30" s="22" t="s">
        <v>25</v>
      </c>
      <c r="D30" s="22" t="s">
        <v>25</v>
      </c>
      <c r="E30" s="22" t="s">
        <v>25</v>
      </c>
      <c r="F30" s="22" t="s">
        <v>25</v>
      </c>
      <c r="G30" s="22" t="e">
        <f>F30-E30</f>
        <v>#VALUE!</v>
      </c>
      <c r="H30" s="21" t="e">
        <f>(F30/E30)*100</f>
        <v>#VALUE!</v>
      </c>
      <c r="I30" s="25"/>
    </row>
    <row r="31" spans="1:9" s="5" customFormat="1" ht="20.100000000000001" customHeight="1" x14ac:dyDescent="0.25">
      <c r="A31" s="24" t="s">
        <v>72</v>
      </c>
      <c r="B31" s="27">
        <v>1043</v>
      </c>
      <c r="C31" s="22" t="s">
        <v>25</v>
      </c>
      <c r="D31" s="22" t="s">
        <v>25</v>
      </c>
      <c r="E31" s="22" t="s">
        <v>25</v>
      </c>
      <c r="F31" s="22" t="s">
        <v>25</v>
      </c>
      <c r="G31" s="22" t="e">
        <f>F31-E31</f>
        <v>#VALUE!</v>
      </c>
      <c r="H31" s="21" t="e">
        <f>(F31/E31)*100</f>
        <v>#VALUE!</v>
      </c>
      <c r="I31" s="25"/>
    </row>
    <row r="32" spans="1:9" s="5" customFormat="1" ht="20.100000000000001" customHeight="1" x14ac:dyDescent="0.25">
      <c r="A32" s="24" t="s">
        <v>71</v>
      </c>
      <c r="B32" s="27">
        <v>1044</v>
      </c>
      <c r="C32" s="22" t="s">
        <v>25</v>
      </c>
      <c r="D32" s="22" t="s">
        <v>25</v>
      </c>
      <c r="E32" s="22" t="s">
        <v>25</v>
      </c>
      <c r="F32" s="22" t="s">
        <v>25</v>
      </c>
      <c r="G32" s="22" t="e">
        <f>F32-E32</f>
        <v>#VALUE!</v>
      </c>
      <c r="H32" s="21" t="e">
        <f>(F32/E32)*100</f>
        <v>#VALUE!</v>
      </c>
      <c r="I32" s="25"/>
    </row>
    <row r="33" spans="1:9" s="5" customFormat="1" ht="20.100000000000001" customHeight="1" x14ac:dyDescent="0.25">
      <c r="A33" s="24" t="s">
        <v>70</v>
      </c>
      <c r="B33" s="27">
        <v>1045</v>
      </c>
      <c r="C33" s="22">
        <v>-3</v>
      </c>
      <c r="D33" s="22">
        <v>-5</v>
      </c>
      <c r="E33" s="22">
        <v>-5</v>
      </c>
      <c r="F33" s="22">
        <v>-5</v>
      </c>
      <c r="G33" s="22">
        <f>F33-E33</f>
        <v>0</v>
      </c>
      <c r="H33" s="21">
        <f>(F33/E33)*100</f>
        <v>100</v>
      </c>
      <c r="I33" s="25"/>
    </row>
    <row r="34" spans="1:9" s="5" customFormat="1" ht="20.100000000000001" customHeight="1" x14ac:dyDescent="0.25">
      <c r="A34" s="24" t="s">
        <v>69</v>
      </c>
      <c r="B34" s="27">
        <v>1046</v>
      </c>
      <c r="C34" s="22" t="s">
        <v>25</v>
      </c>
      <c r="D34" s="22" t="s">
        <v>25</v>
      </c>
      <c r="E34" s="22" t="s">
        <v>25</v>
      </c>
      <c r="F34" s="22" t="s">
        <v>25</v>
      </c>
      <c r="G34" s="22" t="e">
        <f>F34-E34</f>
        <v>#VALUE!</v>
      </c>
      <c r="H34" s="21" t="e">
        <f>(F34/E34)*100</f>
        <v>#VALUE!</v>
      </c>
      <c r="I34" s="20"/>
    </row>
    <row r="35" spans="1:9" s="5" customFormat="1" ht="20.100000000000001" customHeight="1" x14ac:dyDescent="0.25">
      <c r="A35" s="24" t="s">
        <v>68</v>
      </c>
      <c r="B35" s="27">
        <v>1047</v>
      </c>
      <c r="C35" s="22" t="s">
        <v>25</v>
      </c>
      <c r="D35" s="22" t="s">
        <v>25</v>
      </c>
      <c r="E35" s="22" t="s">
        <v>25</v>
      </c>
      <c r="F35" s="22" t="s">
        <v>25</v>
      </c>
      <c r="G35" s="22" t="e">
        <f>F35-E35</f>
        <v>#VALUE!</v>
      </c>
      <c r="H35" s="21" t="e">
        <f>(F35/E35)*100</f>
        <v>#VALUE!</v>
      </c>
      <c r="I35" s="20"/>
    </row>
    <row r="36" spans="1:9" s="5" customFormat="1" ht="20.100000000000001" customHeight="1" x14ac:dyDescent="0.25">
      <c r="A36" s="24" t="s">
        <v>67</v>
      </c>
      <c r="B36" s="27">
        <v>1048</v>
      </c>
      <c r="C36" s="22" t="s">
        <v>25</v>
      </c>
      <c r="D36" s="22" t="s">
        <v>25</v>
      </c>
      <c r="E36" s="22" t="s">
        <v>25</v>
      </c>
      <c r="F36" s="22" t="s">
        <v>25</v>
      </c>
      <c r="G36" s="22" t="e">
        <f>F36-E36</f>
        <v>#VALUE!</v>
      </c>
      <c r="H36" s="21" t="e">
        <f>(F36/E36)*100</f>
        <v>#VALUE!</v>
      </c>
      <c r="I36" s="20"/>
    </row>
    <row r="37" spans="1:9" s="5" customFormat="1" ht="20.100000000000001" customHeight="1" x14ac:dyDescent="0.25">
      <c r="A37" s="24" t="s">
        <v>66</v>
      </c>
      <c r="B37" s="27">
        <v>1049</v>
      </c>
      <c r="C37" s="22" t="s">
        <v>25</v>
      </c>
      <c r="D37" s="22" t="s">
        <v>25</v>
      </c>
      <c r="E37" s="22" t="s">
        <v>25</v>
      </c>
      <c r="F37" s="22" t="s">
        <v>25</v>
      </c>
      <c r="G37" s="22" t="e">
        <f>F37-E37</f>
        <v>#VALUE!</v>
      </c>
      <c r="H37" s="21" t="e">
        <f>(F37/E37)*100</f>
        <v>#VALUE!</v>
      </c>
      <c r="I37" s="20"/>
    </row>
    <row r="38" spans="1:9" s="5" customFormat="1" ht="42.75" customHeight="1" x14ac:dyDescent="0.25">
      <c r="A38" s="24" t="s">
        <v>65</v>
      </c>
      <c r="B38" s="27">
        <v>1050</v>
      </c>
      <c r="C38" s="22" t="s">
        <v>25</v>
      </c>
      <c r="D38" s="22" t="s">
        <v>25</v>
      </c>
      <c r="E38" s="22" t="s">
        <v>25</v>
      </c>
      <c r="F38" s="22" t="s">
        <v>25</v>
      </c>
      <c r="G38" s="22" t="e">
        <f>F38-E38</f>
        <v>#VALUE!</v>
      </c>
      <c r="H38" s="21" t="e">
        <f>(F38/E38)*100</f>
        <v>#VALUE!</v>
      </c>
      <c r="I38" s="20"/>
    </row>
    <row r="39" spans="1:9" s="5" customFormat="1" ht="20.100000000000001" customHeight="1" x14ac:dyDescent="0.25">
      <c r="A39" s="24" t="s">
        <v>64</v>
      </c>
      <c r="B39" s="36" t="s">
        <v>63</v>
      </c>
      <c r="C39" s="22" t="s">
        <v>25</v>
      </c>
      <c r="D39" s="22" t="s">
        <v>25</v>
      </c>
      <c r="E39" s="22" t="s">
        <v>25</v>
      </c>
      <c r="F39" s="22" t="s">
        <v>25</v>
      </c>
      <c r="G39" s="22" t="e">
        <f>F39-E39</f>
        <v>#VALUE!</v>
      </c>
      <c r="H39" s="21" t="e">
        <f>(F39/E39)*100</f>
        <v>#VALUE!</v>
      </c>
      <c r="I39" s="20"/>
    </row>
    <row r="40" spans="1:9" s="5" customFormat="1" ht="20.100000000000001" customHeight="1" x14ac:dyDescent="0.25">
      <c r="A40" s="24" t="s">
        <v>62</v>
      </c>
      <c r="B40" s="27">
        <v>1051</v>
      </c>
      <c r="C40" s="22">
        <v>-126</v>
      </c>
      <c r="D40" s="22">
        <v>-135.1</v>
      </c>
      <c r="E40" s="22">
        <v>-99</v>
      </c>
      <c r="F40" s="22">
        <v>-135.1</v>
      </c>
      <c r="G40" s="22">
        <f>F40-E40</f>
        <v>-36.099999999999994</v>
      </c>
      <c r="H40" s="21">
        <f>(F40/E40)*100</f>
        <v>136.46464646464648</v>
      </c>
      <c r="I40" s="20"/>
    </row>
    <row r="41" spans="1:9" ht="20.100000000000001" customHeight="1" x14ac:dyDescent="0.25">
      <c r="A41" s="24" t="s">
        <v>61</v>
      </c>
      <c r="B41" s="27">
        <v>1060</v>
      </c>
      <c r="C41" s="33">
        <f>SUM(C42:C48)</f>
        <v>0</v>
      </c>
      <c r="D41" s="33">
        <f>SUM(D42:D48)</f>
        <v>0</v>
      </c>
      <c r="E41" s="33">
        <f>SUM(E42:E48)</f>
        <v>0</v>
      </c>
      <c r="F41" s="33">
        <f>SUM(F42:F48)</f>
        <v>0</v>
      </c>
      <c r="G41" s="22">
        <f>F41-E41</f>
        <v>0</v>
      </c>
      <c r="H41" s="21" t="e">
        <f>(F41/E41)*100</f>
        <v>#DIV/0!</v>
      </c>
      <c r="I41" s="20"/>
    </row>
    <row r="42" spans="1:9" s="5" customFormat="1" ht="20.100000000000001" customHeight="1" x14ac:dyDescent="0.25">
      <c r="A42" s="24" t="s">
        <v>60</v>
      </c>
      <c r="B42" s="27">
        <v>1061</v>
      </c>
      <c r="C42" s="22" t="s">
        <v>25</v>
      </c>
      <c r="D42" s="22" t="s">
        <v>25</v>
      </c>
      <c r="E42" s="22" t="s">
        <v>25</v>
      </c>
      <c r="F42" s="22" t="s">
        <v>25</v>
      </c>
      <c r="G42" s="22" t="e">
        <f>F42-E42</f>
        <v>#VALUE!</v>
      </c>
      <c r="H42" s="21" t="e">
        <f>(F42/E42)*100</f>
        <v>#VALUE!</v>
      </c>
      <c r="I42" s="20"/>
    </row>
    <row r="43" spans="1:9" s="5" customFormat="1" ht="20.100000000000001" customHeight="1" x14ac:dyDescent="0.25">
      <c r="A43" s="24" t="s">
        <v>59</v>
      </c>
      <c r="B43" s="27">
        <v>1062</v>
      </c>
      <c r="C43" s="22" t="s">
        <v>25</v>
      </c>
      <c r="D43" s="22" t="s">
        <v>25</v>
      </c>
      <c r="E43" s="22" t="s">
        <v>25</v>
      </c>
      <c r="F43" s="22" t="s">
        <v>25</v>
      </c>
      <c r="G43" s="22" t="e">
        <f>F43-E43</f>
        <v>#VALUE!</v>
      </c>
      <c r="H43" s="21" t="e">
        <f>(F43/E43)*100</f>
        <v>#VALUE!</v>
      </c>
      <c r="I43" s="20"/>
    </row>
    <row r="44" spans="1:9" s="5" customFormat="1" ht="20.100000000000001" customHeight="1" x14ac:dyDescent="0.25">
      <c r="A44" s="24" t="s">
        <v>58</v>
      </c>
      <c r="B44" s="27">
        <v>1063</v>
      </c>
      <c r="C44" s="22" t="s">
        <v>25</v>
      </c>
      <c r="D44" s="22" t="s">
        <v>25</v>
      </c>
      <c r="E44" s="22" t="s">
        <v>25</v>
      </c>
      <c r="F44" s="22" t="s">
        <v>25</v>
      </c>
      <c r="G44" s="22" t="e">
        <f>F44-E44</f>
        <v>#VALUE!</v>
      </c>
      <c r="H44" s="21" t="e">
        <f>(F44/E44)*100</f>
        <v>#VALUE!</v>
      </c>
      <c r="I44" s="20"/>
    </row>
    <row r="45" spans="1:9" s="5" customFormat="1" ht="20.100000000000001" customHeight="1" x14ac:dyDescent="0.25">
      <c r="A45" s="24" t="s">
        <v>57</v>
      </c>
      <c r="B45" s="27">
        <v>1064</v>
      </c>
      <c r="C45" s="22" t="s">
        <v>25</v>
      </c>
      <c r="D45" s="22" t="s">
        <v>25</v>
      </c>
      <c r="E45" s="22" t="s">
        <v>25</v>
      </c>
      <c r="F45" s="22" t="s">
        <v>25</v>
      </c>
      <c r="G45" s="22" t="e">
        <f>F45-E45</f>
        <v>#VALUE!</v>
      </c>
      <c r="H45" s="21" t="e">
        <f>(F45/E45)*100</f>
        <v>#VALUE!</v>
      </c>
      <c r="I45" s="20"/>
    </row>
    <row r="46" spans="1:9" s="5" customFormat="1" ht="20.100000000000001" customHeight="1" x14ac:dyDescent="0.25">
      <c r="A46" s="24" t="s">
        <v>56</v>
      </c>
      <c r="B46" s="27">
        <v>1065</v>
      </c>
      <c r="C46" s="22" t="s">
        <v>25</v>
      </c>
      <c r="D46" s="22" t="s">
        <v>25</v>
      </c>
      <c r="E46" s="22" t="s">
        <v>25</v>
      </c>
      <c r="F46" s="22" t="s">
        <v>25</v>
      </c>
      <c r="G46" s="22" t="e">
        <f>F46-E46</f>
        <v>#VALUE!</v>
      </c>
      <c r="H46" s="21" t="e">
        <f>(F46/E46)*100</f>
        <v>#VALUE!</v>
      </c>
      <c r="I46" s="20"/>
    </row>
    <row r="47" spans="1:9" s="5" customFormat="1" ht="20.100000000000001" customHeight="1" x14ac:dyDescent="0.25">
      <c r="A47" s="24" t="s">
        <v>55</v>
      </c>
      <c r="B47" s="27">
        <v>1066</v>
      </c>
      <c r="C47" s="22" t="s">
        <v>25</v>
      </c>
      <c r="D47" s="22" t="s">
        <v>25</v>
      </c>
      <c r="E47" s="22" t="s">
        <v>25</v>
      </c>
      <c r="F47" s="22" t="s">
        <v>25</v>
      </c>
      <c r="G47" s="22" t="e">
        <f>F47-E47</f>
        <v>#VALUE!</v>
      </c>
      <c r="H47" s="21" t="e">
        <f>(F47/E47)*100</f>
        <v>#VALUE!</v>
      </c>
      <c r="I47" s="20"/>
    </row>
    <row r="48" spans="1:9" s="5" customFormat="1" ht="20.100000000000001" customHeight="1" x14ac:dyDescent="0.25">
      <c r="A48" s="24" t="s">
        <v>54</v>
      </c>
      <c r="B48" s="27">
        <v>1067</v>
      </c>
      <c r="C48" s="22" t="s">
        <v>25</v>
      </c>
      <c r="D48" s="22" t="s">
        <v>25</v>
      </c>
      <c r="E48" s="22" t="s">
        <v>25</v>
      </c>
      <c r="F48" s="22" t="s">
        <v>25</v>
      </c>
      <c r="G48" s="22" t="e">
        <f>F48-E48</f>
        <v>#VALUE!</v>
      </c>
      <c r="H48" s="21" t="e">
        <f>(F48/E48)*100</f>
        <v>#VALUE!</v>
      </c>
      <c r="I48" s="20"/>
    </row>
    <row r="49" spans="1:9" s="5" customFormat="1" ht="20.100000000000001" customHeight="1" x14ac:dyDescent="0.25">
      <c r="A49" s="24" t="s">
        <v>53</v>
      </c>
      <c r="B49" s="27">
        <v>1070</v>
      </c>
      <c r="C49" s="33">
        <v>2068</v>
      </c>
      <c r="D49" s="33">
        <v>614</v>
      </c>
      <c r="E49" s="33">
        <f>SUM(E50:E52)</f>
        <v>43</v>
      </c>
      <c r="F49" s="33">
        <v>614</v>
      </c>
      <c r="G49" s="22">
        <f>F49-E49</f>
        <v>571</v>
      </c>
      <c r="H49" s="21">
        <f>(F49/E49)*100</f>
        <v>1427.9069767441861</v>
      </c>
      <c r="I49" s="20"/>
    </row>
    <row r="50" spans="1:9" s="5" customFormat="1" ht="20.100000000000001" customHeight="1" x14ac:dyDescent="0.25">
      <c r="A50" s="24" t="s">
        <v>35</v>
      </c>
      <c r="B50" s="27">
        <v>1071</v>
      </c>
      <c r="C50" s="22"/>
      <c r="D50" s="22"/>
      <c r="E50" s="22"/>
      <c r="F50" s="22"/>
      <c r="G50" s="22">
        <f>F50-E50</f>
        <v>0</v>
      </c>
      <c r="H50" s="21" t="e">
        <f>(F50/E50)*100</f>
        <v>#DIV/0!</v>
      </c>
      <c r="I50" s="20"/>
    </row>
    <row r="51" spans="1:9" s="5" customFormat="1" ht="20.100000000000001" customHeight="1" x14ac:dyDescent="0.25">
      <c r="A51" s="24" t="s">
        <v>52</v>
      </c>
      <c r="B51" s="27">
        <v>1072</v>
      </c>
      <c r="C51" s="22"/>
      <c r="D51" s="22"/>
      <c r="E51" s="22"/>
      <c r="F51" s="22"/>
      <c r="G51" s="22">
        <f>F51-E51</f>
        <v>0</v>
      </c>
      <c r="H51" s="21" t="e">
        <f>(F51/E51)*100</f>
        <v>#DIV/0!</v>
      </c>
      <c r="I51" s="20"/>
    </row>
    <row r="52" spans="1:9" s="5" customFormat="1" ht="20.100000000000001" customHeight="1" x14ac:dyDescent="0.25">
      <c r="A52" s="24" t="s">
        <v>51</v>
      </c>
      <c r="B52" s="27">
        <v>1073</v>
      </c>
      <c r="C52" s="22"/>
      <c r="D52" s="22">
        <v>614</v>
      </c>
      <c r="E52" s="22">
        <v>43</v>
      </c>
      <c r="F52" s="22">
        <v>614</v>
      </c>
      <c r="G52" s="22">
        <f>F52-E52</f>
        <v>571</v>
      </c>
      <c r="H52" s="21">
        <f>(F52/E52)*100</f>
        <v>1427.9069767441861</v>
      </c>
      <c r="I52" s="25" t="s">
        <v>50</v>
      </c>
    </row>
    <row r="53" spans="1:9" s="5" customFormat="1" ht="20.100000000000001" customHeight="1" x14ac:dyDescent="0.25">
      <c r="A53" s="39" t="s">
        <v>49</v>
      </c>
      <c r="B53" s="27">
        <v>1080</v>
      </c>
      <c r="C53" s="33">
        <f>SUM(C54:C59)</f>
        <v>-2</v>
      </c>
      <c r="D53" s="33">
        <f>SUM(D54:D59)</f>
        <v>0</v>
      </c>
      <c r="E53" s="33">
        <f>SUM(E54:E59)</f>
        <v>0</v>
      </c>
      <c r="F53" s="33">
        <f>SUM(F54:F59)</f>
        <v>0</v>
      </c>
      <c r="G53" s="22">
        <f>F53-E53</f>
        <v>0</v>
      </c>
      <c r="H53" s="21" t="e">
        <f>(F53/E53)*100</f>
        <v>#DIV/0!</v>
      </c>
      <c r="I53" s="20"/>
    </row>
    <row r="54" spans="1:9" s="5" customFormat="1" ht="20.100000000000001" customHeight="1" x14ac:dyDescent="0.25">
      <c r="A54" s="24" t="s">
        <v>35</v>
      </c>
      <c r="B54" s="27">
        <v>1081</v>
      </c>
      <c r="C54" s="22" t="s">
        <v>25</v>
      </c>
      <c r="D54" s="22" t="s">
        <v>25</v>
      </c>
      <c r="E54" s="22" t="s">
        <v>25</v>
      </c>
      <c r="F54" s="22" t="s">
        <v>25</v>
      </c>
      <c r="G54" s="22" t="e">
        <f>F54-E54</f>
        <v>#VALUE!</v>
      </c>
      <c r="H54" s="21" t="e">
        <f>(F54/E54)*100</f>
        <v>#VALUE!</v>
      </c>
      <c r="I54" s="20"/>
    </row>
    <row r="55" spans="1:9" s="5" customFormat="1" ht="20.100000000000001" customHeight="1" x14ac:dyDescent="0.25">
      <c r="A55" s="24" t="s">
        <v>48</v>
      </c>
      <c r="B55" s="27">
        <v>1082</v>
      </c>
      <c r="C55" s="22" t="s">
        <v>25</v>
      </c>
      <c r="D55" s="22" t="s">
        <v>25</v>
      </c>
      <c r="E55" s="22" t="s">
        <v>25</v>
      </c>
      <c r="F55" s="22" t="s">
        <v>25</v>
      </c>
      <c r="G55" s="22" t="e">
        <f>F55-E55</f>
        <v>#VALUE!</v>
      </c>
      <c r="H55" s="21" t="e">
        <f>(F55/E55)*100</f>
        <v>#VALUE!</v>
      </c>
      <c r="I55" s="20"/>
    </row>
    <row r="56" spans="1:9" s="5" customFormat="1" ht="20.100000000000001" customHeight="1" x14ac:dyDescent="0.25">
      <c r="A56" s="24" t="s">
        <v>47</v>
      </c>
      <c r="B56" s="27">
        <v>1083</v>
      </c>
      <c r="C56" s="22" t="s">
        <v>25</v>
      </c>
      <c r="D56" s="22" t="s">
        <v>25</v>
      </c>
      <c r="E56" s="22" t="s">
        <v>25</v>
      </c>
      <c r="F56" s="22" t="s">
        <v>25</v>
      </c>
      <c r="G56" s="22" t="e">
        <f>F56-E56</f>
        <v>#VALUE!</v>
      </c>
      <c r="H56" s="21" t="e">
        <f>(F56/E56)*100</f>
        <v>#VALUE!</v>
      </c>
      <c r="I56" s="20"/>
    </row>
    <row r="57" spans="1:9" s="5" customFormat="1" ht="20.100000000000001" customHeight="1" x14ac:dyDescent="0.25">
      <c r="A57" s="24" t="s">
        <v>46</v>
      </c>
      <c r="B57" s="27">
        <v>1084</v>
      </c>
      <c r="C57" s="22" t="s">
        <v>25</v>
      </c>
      <c r="D57" s="22" t="s">
        <v>25</v>
      </c>
      <c r="E57" s="22" t="s">
        <v>25</v>
      </c>
      <c r="F57" s="22" t="s">
        <v>25</v>
      </c>
      <c r="G57" s="22" t="e">
        <f>F57-E57</f>
        <v>#VALUE!</v>
      </c>
      <c r="H57" s="21" t="e">
        <f>(F57/E57)*100</f>
        <v>#VALUE!</v>
      </c>
      <c r="I57" s="20"/>
    </row>
    <row r="58" spans="1:9" s="5" customFormat="1" ht="20.100000000000001" customHeight="1" x14ac:dyDescent="0.25">
      <c r="A58" s="24" t="s">
        <v>45</v>
      </c>
      <c r="B58" s="27">
        <v>1085</v>
      </c>
      <c r="C58" s="22" t="s">
        <v>25</v>
      </c>
      <c r="D58" s="22" t="s">
        <v>25</v>
      </c>
      <c r="E58" s="22" t="s">
        <v>25</v>
      </c>
      <c r="F58" s="22" t="s">
        <v>25</v>
      </c>
      <c r="G58" s="22" t="e">
        <f>F58-E58</f>
        <v>#VALUE!</v>
      </c>
      <c r="H58" s="21" t="e">
        <f>(F58/E58)*100</f>
        <v>#VALUE!</v>
      </c>
      <c r="I58" s="20"/>
    </row>
    <row r="59" spans="1:9" s="5" customFormat="1" ht="20.100000000000001" customHeight="1" x14ac:dyDescent="0.25">
      <c r="A59" s="24" t="s">
        <v>44</v>
      </c>
      <c r="B59" s="27">
        <v>1086</v>
      </c>
      <c r="C59" s="22">
        <v>-2</v>
      </c>
      <c r="D59" s="22" t="s">
        <v>25</v>
      </c>
      <c r="E59" s="22" t="s">
        <v>25</v>
      </c>
      <c r="F59" s="22" t="s">
        <v>25</v>
      </c>
      <c r="G59" s="22" t="e">
        <f>F59-E59</f>
        <v>#VALUE!</v>
      </c>
      <c r="H59" s="21" t="e">
        <f>(F59/E59)*100</f>
        <v>#VALUE!</v>
      </c>
      <c r="I59" s="20"/>
    </row>
    <row r="60" spans="1:9" s="13" customFormat="1" ht="20.100000000000001" customHeight="1" x14ac:dyDescent="0.25">
      <c r="A60" s="19" t="s">
        <v>43</v>
      </c>
      <c r="B60" s="32">
        <v>1100</v>
      </c>
      <c r="C60" s="37">
        <f>SUM(C17,C18,C41,C49,C53)</f>
        <v>-9959</v>
      </c>
      <c r="D60" s="37">
        <f>SUM(D17,D18,D41,D49,D53)</f>
        <v>-12569.800000000001</v>
      </c>
      <c r="E60" s="37">
        <f>SUM(E17,E18,E41,E49,E53)</f>
        <v>37</v>
      </c>
      <c r="F60" s="37">
        <f>SUM(F17,F18,F41,F49,F53)</f>
        <v>-12569.800000000001</v>
      </c>
      <c r="G60" s="16">
        <f>F60-E60</f>
        <v>-12606.800000000001</v>
      </c>
      <c r="H60" s="15">
        <f>(F60/E60)*100</f>
        <v>-33972.432432432433</v>
      </c>
      <c r="I60" s="14"/>
    </row>
    <row r="61" spans="1:9" ht="20.100000000000001" customHeight="1" x14ac:dyDescent="0.25">
      <c r="A61" s="24" t="s">
        <v>42</v>
      </c>
      <c r="B61" s="27">
        <v>1110</v>
      </c>
      <c r="C61" s="22"/>
      <c r="D61" s="22"/>
      <c r="E61" s="22"/>
      <c r="F61" s="22"/>
      <c r="G61" s="22">
        <f>F61-E61</f>
        <v>0</v>
      </c>
      <c r="H61" s="21" t="e">
        <f>(F61/E61)*100</f>
        <v>#DIV/0!</v>
      </c>
      <c r="I61" s="20"/>
    </row>
    <row r="62" spans="1:9" ht="20.100000000000001" customHeight="1" x14ac:dyDescent="0.25">
      <c r="A62" s="24" t="s">
        <v>41</v>
      </c>
      <c r="B62" s="27">
        <v>1120</v>
      </c>
      <c r="C62" s="22" t="s">
        <v>25</v>
      </c>
      <c r="D62" s="22" t="s">
        <v>25</v>
      </c>
      <c r="E62" s="22" t="s">
        <v>25</v>
      </c>
      <c r="F62" s="22" t="s">
        <v>25</v>
      </c>
      <c r="G62" s="22" t="e">
        <f>F62-E62</f>
        <v>#VALUE!</v>
      </c>
      <c r="H62" s="21" t="e">
        <f>(F62/E62)*100</f>
        <v>#VALUE!</v>
      </c>
      <c r="I62" s="20"/>
    </row>
    <row r="63" spans="1:9" ht="20.100000000000001" customHeight="1" x14ac:dyDescent="0.25">
      <c r="A63" s="24" t="s">
        <v>40</v>
      </c>
      <c r="B63" s="27">
        <v>1130</v>
      </c>
      <c r="C63" s="22"/>
      <c r="D63" s="22"/>
      <c r="E63" s="22"/>
      <c r="F63" s="22"/>
      <c r="G63" s="22">
        <f>F63-E63</f>
        <v>0</v>
      </c>
      <c r="H63" s="21" t="e">
        <f>(F63/E63)*100</f>
        <v>#DIV/0!</v>
      </c>
      <c r="I63" s="20"/>
    </row>
    <row r="64" spans="1:9" ht="20.100000000000001" customHeight="1" x14ac:dyDescent="0.25">
      <c r="A64" s="24" t="s">
        <v>39</v>
      </c>
      <c r="B64" s="27">
        <v>1140</v>
      </c>
      <c r="C64" s="22" t="s">
        <v>25</v>
      </c>
      <c r="D64" s="22" t="s">
        <v>25</v>
      </c>
      <c r="E64" s="22" t="s">
        <v>25</v>
      </c>
      <c r="F64" s="22" t="s">
        <v>25</v>
      </c>
      <c r="G64" s="22" t="e">
        <f>F64-E64</f>
        <v>#VALUE!</v>
      </c>
      <c r="H64" s="21" t="e">
        <f>(F64/E64)*100</f>
        <v>#VALUE!</v>
      </c>
      <c r="I64" s="20"/>
    </row>
    <row r="65" spans="1:9" ht="20.100000000000001" customHeight="1" x14ac:dyDescent="0.25">
      <c r="A65" s="24" t="s">
        <v>38</v>
      </c>
      <c r="B65" s="27">
        <v>1150</v>
      </c>
      <c r="C65" s="33">
        <f>SUM(C66:C67)</f>
        <v>10383</v>
      </c>
      <c r="D65" s="33">
        <f>SUM(D66:D67)</f>
        <v>12043</v>
      </c>
      <c r="E65" s="33">
        <f>SUM(E66:E67)</f>
        <v>0</v>
      </c>
      <c r="F65" s="33">
        <f>SUM(F66:F67)</f>
        <v>12043</v>
      </c>
      <c r="G65" s="22">
        <f>F65-E65</f>
        <v>12043</v>
      </c>
      <c r="H65" s="21" t="e">
        <f>(F65/E65)*100</f>
        <v>#DIV/0!</v>
      </c>
      <c r="I65" s="20"/>
    </row>
    <row r="66" spans="1:9" ht="20.100000000000001" customHeight="1" x14ac:dyDescent="0.25">
      <c r="A66" s="24" t="s">
        <v>35</v>
      </c>
      <c r="B66" s="27">
        <v>1151</v>
      </c>
      <c r="C66" s="22"/>
      <c r="D66" s="22"/>
      <c r="E66" s="22"/>
      <c r="F66" s="22"/>
      <c r="G66" s="22">
        <f>F66-E66</f>
        <v>0</v>
      </c>
      <c r="H66" s="21" t="e">
        <f>(F66/E66)*100</f>
        <v>#DIV/0!</v>
      </c>
      <c r="I66" s="20"/>
    </row>
    <row r="67" spans="1:9" ht="20.100000000000001" customHeight="1" x14ac:dyDescent="0.25">
      <c r="A67" s="24" t="s">
        <v>37</v>
      </c>
      <c r="B67" s="27">
        <v>1152</v>
      </c>
      <c r="C67" s="22">
        <v>10383</v>
      </c>
      <c r="D67" s="22">
        <v>12043</v>
      </c>
      <c r="E67" s="22"/>
      <c r="F67" s="22">
        <v>12043</v>
      </c>
      <c r="G67" s="22"/>
      <c r="H67" s="21" t="e">
        <f>(F67/E67)*100</f>
        <v>#DIV/0!</v>
      </c>
      <c r="I67" s="20"/>
    </row>
    <row r="68" spans="1:9" ht="20.100000000000001" customHeight="1" x14ac:dyDescent="0.25">
      <c r="A68" s="24" t="s">
        <v>36</v>
      </c>
      <c r="B68" s="27">
        <v>1160</v>
      </c>
      <c r="C68" s="33">
        <f>SUM(C69:C70)</f>
        <v>0</v>
      </c>
      <c r="D68" s="33">
        <f>SUM(D69:D70)</f>
        <v>0</v>
      </c>
      <c r="E68" s="33">
        <f>SUM(E69:E70)</f>
        <v>0</v>
      </c>
      <c r="F68" s="33">
        <f>SUM(F69:F70)</f>
        <v>0</v>
      </c>
      <c r="G68" s="22">
        <f>F68-E68</f>
        <v>0</v>
      </c>
      <c r="H68" s="21" t="e">
        <f>(F68/E68)*100</f>
        <v>#DIV/0!</v>
      </c>
      <c r="I68" s="20"/>
    </row>
    <row r="69" spans="1:9" ht="20.100000000000001" customHeight="1" x14ac:dyDescent="0.25">
      <c r="A69" s="24" t="s">
        <v>35</v>
      </c>
      <c r="B69" s="27">
        <v>1161</v>
      </c>
      <c r="C69" s="22" t="s">
        <v>25</v>
      </c>
      <c r="D69" s="22" t="s">
        <v>25</v>
      </c>
      <c r="E69" s="22" t="s">
        <v>25</v>
      </c>
      <c r="F69" s="22" t="s">
        <v>25</v>
      </c>
      <c r="G69" s="22"/>
      <c r="H69" s="21" t="e">
        <f>(F69/E69)*100</f>
        <v>#VALUE!</v>
      </c>
      <c r="I69" s="20"/>
    </row>
    <row r="70" spans="1:9" ht="20.100000000000001" customHeight="1" x14ac:dyDescent="0.25">
      <c r="A70" s="24" t="s">
        <v>34</v>
      </c>
      <c r="B70" s="27">
        <v>1162</v>
      </c>
      <c r="C70" s="22" t="s">
        <v>25</v>
      </c>
      <c r="D70" s="22" t="s">
        <v>25</v>
      </c>
      <c r="E70" s="22" t="s">
        <v>25</v>
      </c>
      <c r="F70" s="22" t="s">
        <v>25</v>
      </c>
      <c r="G70" s="22" t="e">
        <f>F70-E70</f>
        <v>#VALUE!</v>
      </c>
      <c r="H70" s="21" t="e">
        <f>(F70/E70)*100</f>
        <v>#VALUE!</v>
      </c>
      <c r="I70" s="20"/>
    </row>
    <row r="71" spans="1:9" s="13" customFormat="1" ht="20.100000000000001" customHeight="1" x14ac:dyDescent="0.25">
      <c r="A71" s="19" t="s">
        <v>33</v>
      </c>
      <c r="B71" s="32">
        <v>1170</v>
      </c>
      <c r="C71" s="37">
        <f>SUM(C60,C61,C62,C63,C64,C65,C68)</f>
        <v>424</v>
      </c>
      <c r="D71" s="37">
        <f>SUM(D60,D61,D62,D63,D64,D65,D68)</f>
        <v>-526.80000000000109</v>
      </c>
      <c r="E71" s="37">
        <v>37</v>
      </c>
      <c r="F71" s="37">
        <f>SUM(F60,F61,F62,F63,F64,F65,F68)</f>
        <v>-526.80000000000109</v>
      </c>
      <c r="G71" s="16">
        <f>F71-E71</f>
        <v>-563.80000000000109</v>
      </c>
      <c r="H71" s="15">
        <f>(F71/E71)*100</f>
        <v>-1423.7837837837867</v>
      </c>
      <c r="I71" s="14"/>
    </row>
    <row r="72" spans="1:9" ht="20.100000000000001" customHeight="1" x14ac:dyDescent="0.25">
      <c r="A72" s="24" t="s">
        <v>32</v>
      </c>
      <c r="B72" s="38">
        <v>1180</v>
      </c>
      <c r="C72" s="22">
        <v>-76</v>
      </c>
      <c r="D72" s="22" t="s">
        <v>25</v>
      </c>
      <c r="E72" s="22" t="s">
        <v>25</v>
      </c>
      <c r="F72" s="22" t="s">
        <v>25</v>
      </c>
      <c r="G72" s="22" t="e">
        <f>F72-E72</f>
        <v>#VALUE!</v>
      </c>
      <c r="H72" s="21" t="e">
        <f>(F72/E72)*100</f>
        <v>#VALUE!</v>
      </c>
      <c r="I72" s="20"/>
    </row>
    <row r="73" spans="1:9" ht="20.100000000000001" customHeight="1" x14ac:dyDescent="0.25">
      <c r="A73" s="24" t="s">
        <v>31</v>
      </c>
      <c r="B73" s="38">
        <v>1181</v>
      </c>
      <c r="C73" s="22"/>
      <c r="D73" s="22"/>
      <c r="E73" s="22"/>
      <c r="F73" s="22"/>
      <c r="G73" s="22"/>
      <c r="H73" s="21" t="e">
        <f>(F73/E73)*100</f>
        <v>#DIV/0!</v>
      </c>
      <c r="I73" s="20"/>
    </row>
    <row r="74" spans="1:9" ht="20.100000000000001" customHeight="1" x14ac:dyDescent="0.25">
      <c r="A74" s="24" t="s">
        <v>30</v>
      </c>
      <c r="B74" s="27">
        <v>1190</v>
      </c>
      <c r="C74" s="22"/>
      <c r="D74" s="22"/>
      <c r="E74" s="22"/>
      <c r="F74" s="22"/>
      <c r="G74" s="22"/>
      <c r="H74" s="21" t="e">
        <f>(F74/E74)*100</f>
        <v>#DIV/0!</v>
      </c>
      <c r="I74" s="20"/>
    </row>
    <row r="75" spans="1:9" ht="20.100000000000001" customHeight="1" x14ac:dyDescent="0.25">
      <c r="A75" s="24" t="s">
        <v>29</v>
      </c>
      <c r="B75" s="36">
        <v>1191</v>
      </c>
      <c r="C75" s="22" t="s">
        <v>25</v>
      </c>
      <c r="D75" s="22" t="s">
        <v>25</v>
      </c>
      <c r="E75" s="22" t="s">
        <v>25</v>
      </c>
      <c r="F75" s="22" t="s">
        <v>25</v>
      </c>
      <c r="G75" s="22" t="e">
        <f>F75-E75</f>
        <v>#VALUE!</v>
      </c>
      <c r="H75" s="21" t="e">
        <f>(F75/E75)*100</f>
        <v>#VALUE!</v>
      </c>
      <c r="I75" s="20"/>
    </row>
    <row r="76" spans="1:9" s="13" customFormat="1" ht="20.100000000000001" customHeight="1" x14ac:dyDescent="0.25">
      <c r="A76" s="19" t="s">
        <v>28</v>
      </c>
      <c r="B76" s="32">
        <v>1200</v>
      </c>
      <c r="C76" s="37">
        <f>SUM(C71,C72,C73,C74,C75)</f>
        <v>348</v>
      </c>
      <c r="D76" s="37">
        <f>SUM(D71,D72,D73,D74,D75)</f>
        <v>-526.80000000000109</v>
      </c>
      <c r="E76" s="37">
        <f>SUM(E71,E72,E73,E74,E75)</f>
        <v>37</v>
      </c>
      <c r="F76" s="37">
        <f>SUM(F71,F72,F73,F74,F75)</f>
        <v>-526.80000000000109</v>
      </c>
      <c r="G76" s="16">
        <f>F76-E76</f>
        <v>-563.80000000000109</v>
      </c>
      <c r="H76" s="15">
        <f>(F76/E76)*100</f>
        <v>-1423.7837837837867</v>
      </c>
      <c r="I76" s="14"/>
    </row>
    <row r="77" spans="1:9" ht="20.100000000000001" customHeight="1" x14ac:dyDescent="0.25">
      <c r="A77" s="24" t="s">
        <v>27</v>
      </c>
      <c r="B77" s="36">
        <v>1201</v>
      </c>
      <c r="C77" s="22">
        <v>348</v>
      </c>
      <c r="D77" s="22"/>
      <c r="E77" s="22">
        <v>37</v>
      </c>
      <c r="F77" s="22"/>
      <c r="G77" s="22">
        <f>F77-E77</f>
        <v>-37</v>
      </c>
      <c r="H77" s="21">
        <f>(F77/E77)*100</f>
        <v>0</v>
      </c>
      <c r="I77" s="25"/>
    </row>
    <row r="78" spans="1:9" ht="20.100000000000001" customHeight="1" x14ac:dyDescent="0.25">
      <c r="A78" s="24" t="s">
        <v>26</v>
      </c>
      <c r="B78" s="36">
        <v>1202</v>
      </c>
      <c r="C78" s="22" t="s">
        <v>25</v>
      </c>
      <c r="D78" s="22">
        <v>-527</v>
      </c>
      <c r="E78" s="22"/>
      <c r="F78" s="22">
        <v>-527</v>
      </c>
      <c r="G78" s="22">
        <f>F78-E78</f>
        <v>-527</v>
      </c>
      <c r="H78" s="21" t="e">
        <f>(F78/E78)*100</f>
        <v>#DIV/0!</v>
      </c>
      <c r="I78" s="25"/>
    </row>
    <row r="79" spans="1:9" ht="20.100000000000001" customHeight="1" x14ac:dyDescent="0.25">
      <c r="A79" s="19" t="s">
        <v>24</v>
      </c>
      <c r="B79" s="27">
        <v>1210</v>
      </c>
      <c r="C79" s="35">
        <f>SUM(C7,C49,C61,C63,C65,C73,C74)</f>
        <v>15640</v>
      </c>
      <c r="D79" s="35">
        <f>SUM(D7,D49,D61,D63,D65,D73,D74)</f>
        <v>17064</v>
      </c>
      <c r="E79" s="35">
        <f>SUM(E7,E49,E61,E63,E65,E73,E74)</f>
        <v>4697</v>
      </c>
      <c r="F79" s="35">
        <f>SUM(F7,F49,F61,F63,F65,F73,F74)</f>
        <v>17064</v>
      </c>
      <c r="G79" s="16">
        <f>F79-E79</f>
        <v>12367</v>
      </c>
      <c r="H79" s="15">
        <f>(F79/E79)*100</f>
        <v>363.29572067276985</v>
      </c>
      <c r="I79" s="20"/>
    </row>
    <row r="80" spans="1:9" ht="20.100000000000001" customHeight="1" x14ac:dyDescent="0.25">
      <c r="A80" s="19" t="s">
        <v>23</v>
      </c>
      <c r="B80" s="27">
        <v>1220</v>
      </c>
      <c r="C80" s="35">
        <f>SUM(C8,C18,C41,C53,C62,C64,C68,C72,C75)</f>
        <v>-15292</v>
      </c>
      <c r="D80" s="35">
        <f>SUM(D8,D18,D41,D53,D62,D64,D68,D72,D75)</f>
        <v>-17590.800000000003</v>
      </c>
      <c r="E80" s="35">
        <f>SUM(E8,E18,E41,E53,E62,E64,E68,E72,E75)</f>
        <v>-4660</v>
      </c>
      <c r="F80" s="35">
        <f>SUM(F8,F18,F41,F53,F62,F64,F68,F72,F75)</f>
        <v>-17590.800000000003</v>
      </c>
      <c r="G80" s="16">
        <f>F80-E80</f>
        <v>-12930.800000000003</v>
      </c>
      <c r="H80" s="15">
        <f>(F80/E80)*100</f>
        <v>377.4849785407726</v>
      </c>
      <c r="I80" s="20"/>
    </row>
    <row r="81" spans="1:9" ht="20.100000000000001" customHeight="1" x14ac:dyDescent="0.25">
      <c r="A81" s="24" t="s">
        <v>22</v>
      </c>
      <c r="B81" s="27">
        <v>1230</v>
      </c>
      <c r="C81" s="22"/>
      <c r="D81" s="22"/>
      <c r="E81" s="22"/>
      <c r="F81" s="22"/>
      <c r="G81" s="22">
        <f>F81-E81</f>
        <v>0</v>
      </c>
      <c r="H81" s="21" t="e">
        <f>(F81/E81)*100</f>
        <v>#DIV/0!</v>
      </c>
      <c r="I81" s="20"/>
    </row>
    <row r="82" spans="1:9" ht="24.9" customHeight="1" x14ac:dyDescent="0.25">
      <c r="A82" s="34" t="s">
        <v>21</v>
      </c>
      <c r="B82" s="34"/>
      <c r="C82" s="34"/>
      <c r="D82" s="34"/>
      <c r="E82" s="34"/>
      <c r="F82" s="34"/>
      <c r="G82" s="34"/>
      <c r="H82" s="34"/>
      <c r="I82" s="34"/>
    </row>
    <row r="83" spans="1:9" ht="20.100000000000001" customHeight="1" x14ac:dyDescent="0.25">
      <c r="A83" s="24" t="s">
        <v>20</v>
      </c>
      <c r="B83" s="27">
        <v>1300</v>
      </c>
      <c r="C83" s="33">
        <f>C60</f>
        <v>-9959</v>
      </c>
      <c r="D83" s="33">
        <f>D60</f>
        <v>-12569.800000000001</v>
      </c>
      <c r="E83" s="33">
        <f>E60</f>
        <v>37</v>
      </c>
      <c r="F83" s="33">
        <f>F60</f>
        <v>-12569.800000000001</v>
      </c>
      <c r="G83" s="22">
        <f>F83-E83</f>
        <v>-12606.800000000001</v>
      </c>
      <c r="H83" s="21">
        <f>(F83/E83)*100</f>
        <v>-33972.432432432433</v>
      </c>
      <c r="I83" s="20"/>
    </row>
    <row r="84" spans="1:9" ht="20.100000000000001" customHeight="1" x14ac:dyDescent="0.25">
      <c r="A84" s="24" t="s">
        <v>19</v>
      </c>
      <c r="B84" s="27">
        <v>1301</v>
      </c>
      <c r="C84" s="33">
        <f>C96</f>
        <v>10384</v>
      </c>
      <c r="D84" s="33">
        <v>12043</v>
      </c>
      <c r="E84" s="33">
        <f>E96</f>
        <v>5</v>
      </c>
      <c r="F84" s="33">
        <v>12043</v>
      </c>
      <c r="G84" s="22">
        <f>F84-E84</f>
        <v>12038</v>
      </c>
      <c r="H84" s="21">
        <f>(F84/E84)*100</f>
        <v>240860</v>
      </c>
      <c r="I84" s="20"/>
    </row>
    <row r="85" spans="1:9" ht="20.100000000000001" customHeight="1" x14ac:dyDescent="0.25">
      <c r="A85" s="24" t="s">
        <v>18</v>
      </c>
      <c r="B85" s="27">
        <v>1302</v>
      </c>
      <c r="C85" s="33">
        <f>C50</f>
        <v>0</v>
      </c>
      <c r="D85" s="33">
        <f>D50</f>
        <v>0</v>
      </c>
      <c r="E85" s="33">
        <f>E50</f>
        <v>0</v>
      </c>
      <c r="F85" s="33">
        <f>F50</f>
        <v>0</v>
      </c>
      <c r="G85" s="22">
        <f>F85-E85</f>
        <v>0</v>
      </c>
      <c r="H85" s="21" t="e">
        <f>(F85/E85)*100</f>
        <v>#DIV/0!</v>
      </c>
      <c r="I85" s="20"/>
    </row>
    <row r="86" spans="1:9" ht="19.5" customHeight="1" x14ac:dyDescent="0.25">
      <c r="A86" s="24" t="s">
        <v>17</v>
      </c>
      <c r="B86" s="27">
        <v>1303</v>
      </c>
      <c r="C86" s="33" t="str">
        <f>C54</f>
        <v>(    )</v>
      </c>
      <c r="D86" s="33" t="str">
        <f>D54</f>
        <v>(    )</v>
      </c>
      <c r="E86" s="33" t="str">
        <f>E54</f>
        <v>(    )</v>
      </c>
      <c r="F86" s="33" t="str">
        <f>F54</f>
        <v>(    )</v>
      </c>
      <c r="G86" s="22" t="e">
        <f>F86-E86</f>
        <v>#VALUE!</v>
      </c>
      <c r="H86" s="21" t="e">
        <f>(F86/E86)*100</f>
        <v>#VALUE!</v>
      </c>
      <c r="I86" s="20"/>
    </row>
    <row r="87" spans="1:9" ht="20.100000000000001" customHeight="1" x14ac:dyDescent="0.25">
      <c r="A87" s="24" t="s">
        <v>16</v>
      </c>
      <c r="B87" s="27">
        <v>1304</v>
      </c>
      <c r="C87" s="33">
        <f>C51</f>
        <v>0</v>
      </c>
      <c r="D87" s="33">
        <f>D51</f>
        <v>0</v>
      </c>
      <c r="E87" s="33">
        <f>E51</f>
        <v>0</v>
      </c>
      <c r="F87" s="33">
        <f>F51</f>
        <v>0</v>
      </c>
      <c r="G87" s="22"/>
      <c r="H87" s="21" t="e">
        <f>(F87/E87)*100</f>
        <v>#DIV/0!</v>
      </c>
      <c r="I87" s="20"/>
    </row>
    <row r="88" spans="1:9" ht="20.100000000000001" customHeight="1" x14ac:dyDescent="0.25">
      <c r="A88" s="24" t="s">
        <v>15</v>
      </c>
      <c r="B88" s="27">
        <v>1305</v>
      </c>
      <c r="C88" s="33" t="str">
        <f>C55</f>
        <v>(    )</v>
      </c>
      <c r="D88" s="33" t="str">
        <f>D55</f>
        <v>(    )</v>
      </c>
      <c r="E88" s="33" t="str">
        <f>E55</f>
        <v>(    )</v>
      </c>
      <c r="F88" s="33" t="str">
        <f>F55</f>
        <v>(    )</v>
      </c>
      <c r="G88" s="22" t="e">
        <f>F88-E88</f>
        <v>#VALUE!</v>
      </c>
      <c r="H88" s="21" t="e">
        <f>(F88/E88)*100</f>
        <v>#VALUE!</v>
      </c>
      <c r="I88" s="20"/>
    </row>
    <row r="89" spans="1:9" s="13" customFormat="1" ht="20.100000000000001" customHeight="1" x14ac:dyDescent="0.25">
      <c r="A89" s="19" t="s">
        <v>14</v>
      </c>
      <c r="B89" s="32">
        <v>1310</v>
      </c>
      <c r="C89" s="31" t="e">
        <f>C83+C84-C85-C86-C87-C88</f>
        <v>#VALUE!</v>
      </c>
      <c r="D89" s="31" t="e">
        <f>D83+D84-D85-D86-D87-D88</f>
        <v>#VALUE!</v>
      </c>
      <c r="E89" s="31" t="e">
        <f>E83+E84-E85-E86-E87-E88</f>
        <v>#VALUE!</v>
      </c>
      <c r="F89" s="31" t="e">
        <f>F83+F84-F85-F86-F87-F88</f>
        <v>#VALUE!</v>
      </c>
      <c r="G89" s="16" t="e">
        <f>F89-E89</f>
        <v>#VALUE!</v>
      </c>
      <c r="H89" s="15" t="e">
        <f>(F89/E89)*100</f>
        <v>#VALUE!</v>
      </c>
      <c r="I89" s="14"/>
    </row>
    <row r="90" spans="1:9" s="13" customFormat="1" ht="20.100000000000001" customHeight="1" x14ac:dyDescent="0.25">
      <c r="A90" s="30" t="s">
        <v>13</v>
      </c>
      <c r="B90" s="29"/>
      <c r="C90" s="29"/>
      <c r="D90" s="29"/>
      <c r="E90" s="29"/>
      <c r="F90" s="29"/>
      <c r="G90" s="29"/>
      <c r="H90" s="29"/>
      <c r="I90" s="28"/>
    </row>
    <row r="91" spans="1:9" s="13" customFormat="1" ht="20.100000000000001" customHeight="1" x14ac:dyDescent="0.25">
      <c r="A91" s="24" t="s">
        <v>12</v>
      </c>
      <c r="B91" s="27">
        <v>1400</v>
      </c>
      <c r="C91" s="22">
        <v>1971</v>
      </c>
      <c r="D91" s="22">
        <v>2132</v>
      </c>
      <c r="E91" s="22">
        <v>1942</v>
      </c>
      <c r="F91" s="22">
        <v>2132</v>
      </c>
      <c r="G91" s="22">
        <f>F91-E91</f>
        <v>190</v>
      </c>
      <c r="H91" s="21">
        <f>(F91/E91)*100</f>
        <v>109.783728115345</v>
      </c>
      <c r="I91" s="20"/>
    </row>
    <row r="92" spans="1:9" s="13" customFormat="1" ht="20.100000000000001" customHeight="1" x14ac:dyDescent="0.35">
      <c r="A92" s="24" t="s">
        <v>11</v>
      </c>
      <c r="B92" s="26">
        <v>1401</v>
      </c>
      <c r="C92" s="22">
        <v>1187</v>
      </c>
      <c r="D92" s="22">
        <v>1460</v>
      </c>
      <c r="E92" s="22">
        <v>1210</v>
      </c>
      <c r="F92" s="22">
        <v>1460</v>
      </c>
      <c r="G92" s="22">
        <f>F92-E92</f>
        <v>250</v>
      </c>
      <c r="H92" s="21">
        <f>(F92/E92)*100</f>
        <v>120.66115702479338</v>
      </c>
      <c r="I92" s="25"/>
    </row>
    <row r="93" spans="1:9" s="13" customFormat="1" ht="20.100000000000001" customHeight="1" x14ac:dyDescent="0.35">
      <c r="A93" s="24" t="s">
        <v>10</v>
      </c>
      <c r="B93" s="26">
        <v>1402</v>
      </c>
      <c r="C93" s="22">
        <v>784</v>
      </c>
      <c r="D93" s="22">
        <v>672</v>
      </c>
      <c r="E93" s="22">
        <v>732</v>
      </c>
      <c r="F93" s="22">
        <v>672</v>
      </c>
      <c r="G93" s="22">
        <f>F93-E93</f>
        <v>-60</v>
      </c>
      <c r="H93" s="21">
        <f>(F93/E93)*100</f>
        <v>91.803278688524586</v>
      </c>
      <c r="I93" s="25"/>
    </row>
    <row r="94" spans="1:9" s="13" customFormat="1" ht="20.100000000000001" customHeight="1" x14ac:dyDescent="0.35">
      <c r="A94" s="24" t="s">
        <v>9</v>
      </c>
      <c r="B94" s="23">
        <v>1410</v>
      </c>
      <c r="C94" s="22">
        <v>2025</v>
      </c>
      <c r="D94" s="22">
        <v>2599</v>
      </c>
      <c r="E94" s="22">
        <v>2024</v>
      </c>
      <c r="F94" s="22">
        <v>2599</v>
      </c>
      <c r="G94" s="22">
        <f>F94-E94</f>
        <v>575</v>
      </c>
      <c r="H94" s="21">
        <f>(F94/E94)*100</f>
        <v>128.40909090909091</v>
      </c>
      <c r="I94" s="20"/>
    </row>
    <row r="95" spans="1:9" s="13" customFormat="1" ht="20.100000000000001" customHeight="1" x14ac:dyDescent="0.35">
      <c r="A95" s="24" t="s">
        <v>8</v>
      </c>
      <c r="B95" s="23">
        <v>1420</v>
      </c>
      <c r="C95" s="22">
        <v>433</v>
      </c>
      <c r="D95" s="22">
        <v>568</v>
      </c>
      <c r="E95" s="22">
        <v>445</v>
      </c>
      <c r="F95" s="22">
        <v>568</v>
      </c>
      <c r="G95" s="22">
        <f>F95-E95</f>
        <v>123</v>
      </c>
      <c r="H95" s="21">
        <f>(F95/E95)*100</f>
        <v>127.64044943820225</v>
      </c>
      <c r="I95" s="20"/>
    </row>
    <row r="96" spans="1:9" s="13" customFormat="1" ht="20.100000000000001" customHeight="1" x14ac:dyDescent="0.35">
      <c r="A96" s="24" t="s">
        <v>7</v>
      </c>
      <c r="B96" s="23">
        <v>1430</v>
      </c>
      <c r="C96" s="22">
        <v>10384</v>
      </c>
      <c r="D96" s="22">
        <v>12069</v>
      </c>
      <c r="E96" s="22">
        <v>5</v>
      </c>
      <c r="F96" s="22">
        <v>12069</v>
      </c>
      <c r="G96" s="22">
        <f>F96-E96</f>
        <v>12064</v>
      </c>
      <c r="H96" s="21">
        <f>(F96/E96)*100</f>
        <v>241380.00000000003</v>
      </c>
      <c r="I96" s="20"/>
    </row>
    <row r="97" spans="1:9" s="13" customFormat="1" ht="20.100000000000001" customHeight="1" x14ac:dyDescent="0.35">
      <c r="A97" s="24" t="s">
        <v>6</v>
      </c>
      <c r="B97" s="23">
        <v>1440</v>
      </c>
      <c r="C97" s="22">
        <v>403</v>
      </c>
      <c r="D97" s="22">
        <v>222</v>
      </c>
      <c r="E97" s="22">
        <v>244</v>
      </c>
      <c r="F97" s="22">
        <v>222</v>
      </c>
      <c r="G97" s="22">
        <f>F97-E97</f>
        <v>-22</v>
      </c>
      <c r="H97" s="21">
        <f>(F97/E97)*100</f>
        <v>90.983606557377044</v>
      </c>
      <c r="I97" s="20"/>
    </row>
    <row r="98" spans="1:9" s="13" customFormat="1" ht="17.399999999999999" x14ac:dyDescent="0.3">
      <c r="A98" s="19" t="s">
        <v>5</v>
      </c>
      <c r="B98" s="18">
        <v>1450</v>
      </c>
      <c r="C98" s="17">
        <f>SUM(C91,C94:C97)</f>
        <v>15216</v>
      </c>
      <c r="D98" s="17">
        <f>SUM(D91,D94:D97)</f>
        <v>17590</v>
      </c>
      <c r="E98" s="17">
        <f>SUM(E91,E94:E97)</f>
        <v>4660</v>
      </c>
      <c r="F98" s="17">
        <f>SUM(F91,F94:F97)</f>
        <v>17590</v>
      </c>
      <c r="G98" s="16">
        <f>F98-E98</f>
        <v>12930</v>
      </c>
      <c r="H98" s="15">
        <f>(F98/E98)*100</f>
        <v>377.46781115879833</v>
      </c>
      <c r="I98" s="14"/>
    </row>
    <row r="99" spans="1:9" s="13" customFormat="1" ht="18.75" customHeight="1" x14ac:dyDescent="0.25">
      <c r="A99" s="4" t="s">
        <v>4</v>
      </c>
      <c r="B99" s="12"/>
      <c r="C99" s="11" t="s">
        <v>3</v>
      </c>
      <c r="D99" s="11"/>
      <c r="E99" s="10"/>
      <c r="F99" s="9" t="s">
        <v>2</v>
      </c>
      <c r="G99" s="9"/>
      <c r="H99" s="9"/>
      <c r="I99" s="1"/>
    </row>
    <row r="100" spans="1:9" s="13" customFormat="1" x14ac:dyDescent="0.25">
      <c r="A100" s="4" t="s">
        <v>1</v>
      </c>
      <c r="B100" s="2"/>
      <c r="C100" s="2"/>
      <c r="D100" s="2"/>
      <c r="E100" s="2"/>
      <c r="F100" s="2" t="s">
        <v>0</v>
      </c>
      <c r="G100" s="2"/>
      <c r="H100" s="2"/>
      <c r="I100" s="2"/>
    </row>
    <row r="101" spans="1:9" x14ac:dyDescent="0.25">
      <c r="A101" s="4"/>
    </row>
    <row r="102" spans="1:9" ht="27.75" customHeight="1" x14ac:dyDescent="0.25">
      <c r="A102" s="4"/>
      <c r="B102" s="12"/>
      <c r="C102" s="11"/>
      <c r="D102" s="11"/>
      <c r="E102" s="10"/>
      <c r="F102" s="9"/>
      <c r="G102" s="9"/>
      <c r="H102" s="9"/>
      <c r="I102" s="1"/>
    </row>
    <row r="103" spans="1:9" s="5" customFormat="1" x14ac:dyDescent="0.25">
      <c r="A103" s="8"/>
      <c r="B103" s="1"/>
      <c r="C103" s="7"/>
      <c r="D103" s="7"/>
      <c r="E103" s="1"/>
      <c r="F103" s="6"/>
      <c r="G103" s="6"/>
      <c r="H103" s="6"/>
    </row>
    <row r="104" spans="1:9" x14ac:dyDescent="0.25">
      <c r="A104" s="4"/>
    </row>
    <row r="105" spans="1:9" x14ac:dyDescent="0.25">
      <c r="A105" s="4"/>
    </row>
    <row r="106" spans="1:9" x14ac:dyDescent="0.25">
      <c r="A106" s="4"/>
    </row>
    <row r="107" spans="1:9" x14ac:dyDescent="0.25">
      <c r="A107" s="4"/>
    </row>
    <row r="108" spans="1:9" x14ac:dyDescent="0.25">
      <c r="A108" s="4"/>
    </row>
    <row r="109" spans="1:9" x14ac:dyDescent="0.25">
      <c r="A109" s="4"/>
    </row>
    <row r="110" spans="1:9" x14ac:dyDescent="0.25">
      <c r="A110" s="4"/>
    </row>
    <row r="111" spans="1:9" x14ac:dyDescent="0.25">
      <c r="A111" s="4"/>
    </row>
    <row r="112" spans="1:9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</sheetData>
  <mergeCells count="14">
    <mergeCell ref="A1:I1"/>
    <mergeCell ref="A90:I90"/>
    <mergeCell ref="C3:D3"/>
    <mergeCell ref="E3:I3"/>
    <mergeCell ref="B3:B4"/>
    <mergeCell ref="A3:A4"/>
    <mergeCell ref="C99:D99"/>
    <mergeCell ref="F99:H99"/>
    <mergeCell ref="A6:I6"/>
    <mergeCell ref="A82:I82"/>
    <mergeCell ref="C103:D103"/>
    <mergeCell ref="F103:H103"/>
    <mergeCell ref="C102:D102"/>
    <mergeCell ref="F102:H102"/>
  </mergeCells>
  <pageMargins left="1.1811023622047245" right="0.39370078740157483" top="0.78740157480314965" bottom="0.78740157480314965" header="0.19685039370078741" footer="0.11811023622047245"/>
  <pageSetup paperSize="9" scale="38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 Фін результат</vt:lpstr>
      <vt:lpstr>'I. Фін результат'!Print_Area</vt:lpstr>
      <vt:lpstr>'I. Фін результат'!Print_Titles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2019-07-18T09:08:28Z</dcterms:created>
  <dcterms:modified xsi:type="dcterms:W3CDTF">2019-07-18T09:09:17Z</dcterms:modified>
</cp:coreProperties>
</file>