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495" yWindow="30" windowWidth="16335" windowHeight="9330" tabRatio="847" activeTab="1"/>
  </bookViews>
  <sheets>
    <sheet name="Паспорт" sheetId="31" r:id="rId1"/>
    <sheet name="Звіт" sheetId="32" r:id="rId2"/>
  </sheets>
  <definedNames>
    <definedName name="_xlnm.Print_Area" localSheetId="1">Звіт!$A$1:$N$126</definedName>
    <definedName name="_xlnm.Print_Area" localSheetId="0">Паспорт!$A$1:$N$125</definedName>
  </definedNames>
  <calcPr calcId="114210"/>
</workbook>
</file>

<file path=xl/calcChain.xml><?xml version="1.0" encoding="utf-8"?>
<calcChain xmlns="http://schemas.openxmlformats.org/spreadsheetml/2006/main">
  <c r="B106" i="32"/>
  <c r="B73"/>
  <c r="D27"/>
  <c r="B25"/>
  <c r="J113" i="31"/>
  <c r="J43" i="32"/>
  <c r="J105"/>
  <c r="I105"/>
  <c r="J98" i="31"/>
  <c r="J97"/>
  <c r="I70" i="32"/>
  <c r="J42"/>
  <c r="J64"/>
  <c r="I42"/>
  <c r="I64"/>
  <c r="J54"/>
  <c r="I54"/>
  <c r="K43"/>
  <c r="G43"/>
  <c r="M43"/>
  <c r="G42"/>
  <c r="G115"/>
  <c r="F115"/>
  <c r="G112"/>
  <c r="F112"/>
  <c r="G109"/>
  <c r="F109"/>
  <c r="F106"/>
  <c r="I106"/>
  <c r="I109"/>
  <c r="G106"/>
  <c r="J106"/>
  <c r="J109"/>
  <c r="G105"/>
  <c r="F105"/>
  <c r="E115"/>
  <c r="D115"/>
  <c r="E112"/>
  <c r="D112"/>
  <c r="E109"/>
  <c r="D109"/>
  <c r="E64"/>
  <c r="D106"/>
  <c r="E106"/>
  <c r="E105"/>
  <c r="D105"/>
  <c r="E100"/>
  <c r="D100"/>
  <c r="D92"/>
  <c r="E92"/>
  <c r="D93"/>
  <c r="D94"/>
  <c r="D95"/>
  <c r="E95"/>
  <c r="D96"/>
  <c r="E96"/>
  <c r="D97"/>
  <c r="E97"/>
  <c r="E91"/>
  <c r="D91"/>
  <c r="G100"/>
  <c r="F100"/>
  <c r="F92"/>
  <c r="G92"/>
  <c r="F93"/>
  <c r="G93"/>
  <c r="F94"/>
  <c r="G94"/>
  <c r="F95"/>
  <c r="G95"/>
  <c r="F96"/>
  <c r="G96"/>
  <c r="F97"/>
  <c r="G97"/>
  <c r="G91"/>
  <c r="F91"/>
  <c r="F74"/>
  <c r="I74"/>
  <c r="G74"/>
  <c r="J74"/>
  <c r="F75"/>
  <c r="I75"/>
  <c r="G75"/>
  <c r="J75"/>
  <c r="F76"/>
  <c r="I76"/>
  <c r="G76"/>
  <c r="J76"/>
  <c r="F77"/>
  <c r="I77"/>
  <c r="G77"/>
  <c r="J77"/>
  <c r="F78"/>
  <c r="I78"/>
  <c r="G78"/>
  <c r="J78"/>
  <c r="F79"/>
  <c r="I79"/>
  <c r="G79"/>
  <c r="J79"/>
  <c r="F80"/>
  <c r="I80"/>
  <c r="G80"/>
  <c r="J80"/>
  <c r="F81"/>
  <c r="I81"/>
  <c r="G81"/>
  <c r="J81"/>
  <c r="F82"/>
  <c r="I82"/>
  <c r="G82"/>
  <c r="J82"/>
  <c r="F83"/>
  <c r="I83"/>
  <c r="G83"/>
  <c r="J83"/>
  <c r="F84"/>
  <c r="I84"/>
  <c r="G84"/>
  <c r="J84"/>
  <c r="F85"/>
  <c r="I85"/>
  <c r="G85"/>
  <c r="J85"/>
  <c r="F86"/>
  <c r="I86"/>
  <c r="G86"/>
  <c r="J86"/>
  <c r="F87"/>
  <c r="I87"/>
  <c r="G87"/>
  <c r="J87"/>
  <c r="F88"/>
  <c r="I88"/>
  <c r="G88"/>
  <c r="J88"/>
  <c r="G73"/>
  <c r="J73"/>
  <c r="F73"/>
  <c r="I73"/>
  <c r="F65"/>
  <c r="G65"/>
  <c r="F66"/>
  <c r="G66"/>
  <c r="F67"/>
  <c r="G67"/>
  <c r="F68"/>
  <c r="G68"/>
  <c r="F69"/>
  <c r="G69"/>
  <c r="F70"/>
  <c r="G70"/>
  <c r="G64"/>
  <c r="F64"/>
  <c r="J92"/>
  <c r="J100"/>
  <c r="I92"/>
  <c r="I100"/>
  <c r="I115"/>
  <c r="I112"/>
  <c r="J112"/>
  <c r="K112"/>
  <c r="J115"/>
  <c r="D74"/>
  <c r="E74"/>
  <c r="D75"/>
  <c r="E75"/>
  <c r="D76"/>
  <c r="E76"/>
  <c r="D77"/>
  <c r="E77"/>
  <c r="D78"/>
  <c r="E78"/>
  <c r="D79"/>
  <c r="E79"/>
  <c r="D80"/>
  <c r="E80"/>
  <c r="D81"/>
  <c r="E81"/>
  <c r="D82"/>
  <c r="E82"/>
  <c r="D83"/>
  <c r="E83"/>
  <c r="D84"/>
  <c r="E84"/>
  <c r="D85"/>
  <c r="E85"/>
  <c r="D86"/>
  <c r="E86"/>
  <c r="D87"/>
  <c r="E87"/>
  <c r="D88"/>
  <c r="E88"/>
  <c r="E73"/>
  <c r="D73"/>
  <c r="D65"/>
  <c r="E65"/>
  <c r="D66"/>
  <c r="E66"/>
  <c r="D67"/>
  <c r="D68"/>
  <c r="D69"/>
  <c r="E69"/>
  <c r="D70"/>
  <c r="E70"/>
  <c r="D64"/>
  <c r="M115"/>
  <c r="L115"/>
  <c r="K115"/>
  <c r="H115"/>
  <c r="M112"/>
  <c r="L112"/>
  <c r="H112"/>
  <c r="M109"/>
  <c r="L109"/>
  <c r="K109"/>
  <c r="H109"/>
  <c r="H106"/>
  <c r="K106"/>
  <c r="N106"/>
  <c r="L106"/>
  <c r="M106"/>
  <c r="M105"/>
  <c r="L105"/>
  <c r="K105"/>
  <c r="H105"/>
  <c r="M100"/>
  <c r="L100"/>
  <c r="K100"/>
  <c r="H100"/>
  <c r="H97"/>
  <c r="K97"/>
  <c r="L97"/>
  <c r="M97"/>
  <c r="H92"/>
  <c r="K92"/>
  <c r="L92"/>
  <c r="M92"/>
  <c r="H93"/>
  <c r="H94"/>
  <c r="H95"/>
  <c r="K95"/>
  <c r="L95"/>
  <c r="M95"/>
  <c r="H96"/>
  <c r="K96"/>
  <c r="L96"/>
  <c r="M96"/>
  <c r="M91"/>
  <c r="H91"/>
  <c r="H84"/>
  <c r="K84"/>
  <c r="L84"/>
  <c r="M84"/>
  <c r="H85"/>
  <c r="K85"/>
  <c r="N85"/>
  <c r="L85"/>
  <c r="M85"/>
  <c r="H86"/>
  <c r="K86"/>
  <c r="N86"/>
  <c r="L86"/>
  <c r="M86"/>
  <c r="H87"/>
  <c r="K87"/>
  <c r="N87"/>
  <c r="L87"/>
  <c r="M87"/>
  <c r="H88"/>
  <c r="K88"/>
  <c r="L88"/>
  <c r="M88"/>
  <c r="H74"/>
  <c r="K74"/>
  <c r="L74"/>
  <c r="M74"/>
  <c r="H75"/>
  <c r="K75"/>
  <c r="L75"/>
  <c r="M75"/>
  <c r="H76"/>
  <c r="K76"/>
  <c r="N76"/>
  <c r="L76"/>
  <c r="M76"/>
  <c r="H77"/>
  <c r="K77"/>
  <c r="L77"/>
  <c r="M77"/>
  <c r="H78"/>
  <c r="K78"/>
  <c r="L78"/>
  <c r="M78"/>
  <c r="H79"/>
  <c r="K79"/>
  <c r="L79"/>
  <c r="M79"/>
  <c r="H80"/>
  <c r="K80"/>
  <c r="N80"/>
  <c r="L80"/>
  <c r="M80"/>
  <c r="H81"/>
  <c r="K81"/>
  <c r="L81"/>
  <c r="M81"/>
  <c r="H82"/>
  <c r="K82"/>
  <c r="L82"/>
  <c r="M82"/>
  <c r="H83"/>
  <c r="K83"/>
  <c r="L83"/>
  <c r="M83"/>
  <c r="M73"/>
  <c r="L73"/>
  <c r="K73"/>
  <c r="H73"/>
  <c r="J94"/>
  <c r="M94"/>
  <c r="J93"/>
  <c r="M93"/>
  <c r="N77"/>
  <c r="I93"/>
  <c r="I94"/>
  <c r="N83"/>
  <c r="N82"/>
  <c r="N81"/>
  <c r="N109"/>
  <c r="N73"/>
  <c r="N95"/>
  <c r="N115"/>
  <c r="N112"/>
  <c r="N105"/>
  <c r="N92"/>
  <c r="N97"/>
  <c r="N75"/>
  <c r="N79"/>
  <c r="N74"/>
  <c r="N88"/>
  <c r="N78"/>
  <c r="N84"/>
  <c r="N96"/>
  <c r="N100"/>
  <c r="A114"/>
  <c r="A111"/>
  <c r="A108"/>
  <c r="A104"/>
  <c r="A99"/>
  <c r="A90"/>
  <c r="L64"/>
  <c r="M64"/>
  <c r="L65"/>
  <c r="M65"/>
  <c r="L66"/>
  <c r="M66"/>
  <c r="L67"/>
  <c r="M67"/>
  <c r="L68"/>
  <c r="M68"/>
  <c r="L69"/>
  <c r="M69"/>
  <c r="L70"/>
  <c r="M70"/>
  <c r="K64"/>
  <c r="K65"/>
  <c r="K66"/>
  <c r="K67"/>
  <c r="K68"/>
  <c r="K69"/>
  <c r="K70"/>
  <c r="I91"/>
  <c r="H64"/>
  <c r="H65"/>
  <c r="H66"/>
  <c r="H67"/>
  <c r="H68"/>
  <c r="H69"/>
  <c r="H70"/>
  <c r="B108"/>
  <c r="B109"/>
  <c r="B111"/>
  <c r="B112"/>
  <c r="B114"/>
  <c r="B115"/>
  <c r="B99"/>
  <c r="B100"/>
  <c r="B104"/>
  <c r="B105"/>
  <c r="B97"/>
  <c r="B93"/>
  <c r="B94"/>
  <c r="B95"/>
  <c r="B96"/>
  <c r="B87"/>
  <c r="B88"/>
  <c r="B90"/>
  <c r="B91"/>
  <c r="B92"/>
  <c r="B81"/>
  <c r="B82"/>
  <c r="B83"/>
  <c r="B84"/>
  <c r="B85"/>
  <c r="B86"/>
  <c r="A72"/>
  <c r="B64"/>
  <c r="B65"/>
  <c r="B66"/>
  <c r="B67"/>
  <c r="B68"/>
  <c r="B69"/>
  <c r="B70"/>
  <c r="B72"/>
  <c r="B74"/>
  <c r="B75"/>
  <c r="B76"/>
  <c r="B77"/>
  <c r="B78"/>
  <c r="B79"/>
  <c r="B80"/>
  <c r="B63"/>
  <c r="G54"/>
  <c r="M54"/>
  <c r="F54"/>
  <c r="B54"/>
  <c r="K54"/>
  <c r="I44"/>
  <c r="J44"/>
  <c r="F43"/>
  <c r="F42"/>
  <c r="B43"/>
  <c r="B42"/>
  <c r="A43"/>
  <c r="A42"/>
  <c r="B34"/>
  <c r="B33"/>
  <c r="A34"/>
  <c r="A33"/>
  <c r="D50" i="31"/>
  <c r="H43" i="32"/>
  <c r="L43"/>
  <c r="L94"/>
  <c r="K94"/>
  <c r="N94"/>
  <c r="L93"/>
  <c r="K93"/>
  <c r="N93"/>
  <c r="K91"/>
  <c r="N91"/>
  <c r="L91"/>
  <c r="N69"/>
  <c r="N65"/>
  <c r="N70"/>
  <c r="N66"/>
  <c r="N68"/>
  <c r="N64"/>
  <c r="N67"/>
  <c r="H42"/>
  <c r="G44"/>
  <c r="H54"/>
  <c r="N54"/>
  <c r="L54"/>
  <c r="F44"/>
  <c r="J72" i="31"/>
  <c r="I63"/>
  <c r="I62"/>
  <c r="H44" i="32"/>
  <c r="N43"/>
  <c r="K89" i="31"/>
  <c r="K88"/>
  <c r="K85"/>
  <c r="J85"/>
  <c r="J88"/>
  <c r="J86"/>
  <c r="J89"/>
  <c r="J82"/>
  <c r="J81"/>
  <c r="J80"/>
  <c r="G99"/>
  <c r="E93" i="32"/>
  <c r="H50" i="31"/>
  <c r="K84"/>
  <c r="J84"/>
  <c r="K87"/>
  <c r="J87"/>
  <c r="L101"/>
  <c r="L102"/>
  <c r="L103"/>
  <c r="K111"/>
  <c r="J111"/>
  <c r="L109"/>
  <c r="K108"/>
  <c r="J108"/>
  <c r="B106"/>
  <c r="B70"/>
  <c r="L111"/>
  <c r="K113"/>
  <c r="L108"/>
  <c r="K72"/>
  <c r="K98"/>
  <c r="L85"/>
  <c r="L86"/>
  <c r="L88"/>
  <c r="L89"/>
  <c r="L82"/>
  <c r="L81"/>
  <c r="L83"/>
  <c r="L80"/>
  <c r="G52"/>
  <c r="H51"/>
  <c r="L113"/>
  <c r="K99"/>
  <c r="K100"/>
  <c r="D52"/>
  <c r="H52"/>
  <c r="L98"/>
  <c r="L105"/>
  <c r="L93"/>
  <c r="L90"/>
  <c r="L78"/>
  <c r="K105"/>
  <c r="K93"/>
  <c r="K90"/>
  <c r="L97"/>
  <c r="L72"/>
  <c r="J78"/>
  <c r="L84"/>
  <c r="G100"/>
  <c r="E94" i="32"/>
  <c r="G63" i="31"/>
  <c r="J100"/>
  <c r="L100"/>
  <c r="J99"/>
  <c r="L99"/>
  <c r="H63"/>
  <c r="L87"/>
  <c r="J105"/>
  <c r="K42" i="32"/>
  <c r="K44"/>
  <c r="J93" i="31"/>
  <c r="J90"/>
  <c r="L42" i="32"/>
  <c r="L44"/>
  <c r="N42"/>
  <c r="N44"/>
  <c r="M42"/>
  <c r="M44"/>
</calcChain>
</file>

<file path=xl/sharedStrings.xml><?xml version="1.0" encoding="utf-8"?>
<sst xmlns="http://schemas.openxmlformats.org/spreadsheetml/2006/main" count="323" uniqueCount="158">
  <si>
    <t>од.</t>
  </si>
  <si>
    <t>%</t>
  </si>
  <si>
    <t>№ з/п</t>
  </si>
  <si>
    <t>Загальний фонд</t>
  </si>
  <si>
    <t>Спеціальний фонд</t>
  </si>
  <si>
    <t>спеціальний фонд</t>
  </si>
  <si>
    <t>Одиниця виміру</t>
  </si>
  <si>
    <t>Джерело інформації</t>
  </si>
  <si>
    <t>Кількість установ</t>
  </si>
  <si>
    <t>Відсоток осіб,охоплених соціальним обслуговуванням, до загальної чисельності осіб,які потребують соціальних послуг</t>
  </si>
  <si>
    <t>осіб</t>
  </si>
  <si>
    <t>ЗАТВЕРДЖЕНО</t>
  </si>
  <si>
    <t>Наказ Міністерства фінансів України</t>
  </si>
  <si>
    <t xml:space="preserve">                                                                      </t>
  </si>
  <si>
    <t>(найменування головного розпорядника)</t>
  </si>
  <si>
    <t>(найменування відповідального виконавця)</t>
  </si>
  <si>
    <t>КПКВК</t>
  </si>
  <si>
    <t>Усього</t>
  </si>
  <si>
    <t>грн.</t>
  </si>
  <si>
    <t>розрахунково</t>
  </si>
  <si>
    <t>____________</t>
  </si>
  <si>
    <t>(підпис)</t>
  </si>
  <si>
    <t>(ініціали та прізвище)</t>
  </si>
  <si>
    <t>від 26.08.2014  № 836</t>
  </si>
  <si>
    <t>Рішення виконкому районної у місті ради від 19.10.2016 № 391 "Про затвердження структури, загальної чисельності штату працівників КУ "Територіальний центр соціального обслуговування (надання соціальних послуг) у Металургійному районі", положення про територіальний центр</t>
  </si>
  <si>
    <t>Кількість ліжок у стаціонарних відділеннях постійного та тимчасового проживання</t>
  </si>
  <si>
    <t>чоловіків</t>
  </si>
  <si>
    <t>жінок</t>
  </si>
  <si>
    <t>ЗВІТ</t>
  </si>
  <si>
    <t>(КТФКВК-1)</t>
  </si>
  <si>
    <t>Затверджено паспортом бюджетної програми</t>
  </si>
  <si>
    <t>Відхилення</t>
  </si>
  <si>
    <t>Показники</t>
  </si>
  <si>
    <t>Начальник управління праці та соціального захисту населення виконкому Дзержинської районної у місті ради</t>
  </si>
  <si>
    <t>С.І.Ляліна</t>
  </si>
  <si>
    <t>Головний бухгалтер управління праці та соціального захисту населення виконкому Дзержинської районної у місті ради</t>
  </si>
  <si>
    <t>С.М. Левченкова</t>
  </si>
  <si>
    <t>про виконання паспорта бюджетної програми Металургійного районного у місті бюджету</t>
  </si>
  <si>
    <t>-</t>
  </si>
  <si>
    <t>1. ___0800000_________     ___Управління праці та соціального захисту населення виконкому Металургійної районної у місті ради_________________________</t>
  </si>
  <si>
    <t>2. ___0810000_________     ___Управління праці та соціального захисту населення виконкому Металургійної районної у місті ради_________________________</t>
  </si>
  <si>
    <t xml:space="preserve">ПАСПОРТ  </t>
  </si>
  <si>
    <t>бюджетної програми Металургійного районного у місті бюджету</t>
  </si>
  <si>
    <t>Наказ управління праці та соціального захисту населення виконкому Металургійної районної у місті ради</t>
  </si>
  <si>
    <t>Начальник управління праці та соціального захисту населення виконкому Металургійної районної у місті ради</t>
  </si>
  <si>
    <r>
      <t>_____</t>
    </r>
    <r>
      <rPr>
        <u/>
        <sz val="10"/>
        <rFont val="Times New Roman"/>
        <family val="1"/>
        <charset val="204"/>
      </rPr>
      <t>С.І. Ляліна</t>
    </r>
    <r>
      <rPr>
        <sz val="10"/>
        <rFont val="Times New Roman"/>
        <family val="1"/>
        <charset val="204"/>
      </rPr>
      <t>_____</t>
    </r>
  </si>
  <si>
    <t>ПОГОДЖЕНО:</t>
  </si>
  <si>
    <t>затрат</t>
  </si>
  <si>
    <t>продукту</t>
  </si>
  <si>
    <t>ефективності</t>
  </si>
  <si>
    <t>якості</t>
  </si>
  <si>
    <t>розрахунково, аналітичні дані установи</t>
  </si>
  <si>
    <t xml:space="preserve">Надання соціальних послуг, зокрема стаціонарного догляду,догляду вдома,денного догляду  громадянам похилого віку, особам з інвалідністю, дітям з інвалідністю в установах соціального обслуговування системи органів праці та соціального захисту населення. </t>
  </si>
  <si>
    <t>Кількість відділень, у тому числі:</t>
  </si>
  <si>
    <t>О.І. Николайчук</t>
  </si>
  <si>
    <t>Начальник самостійного фінансового відділу 
виконкому Металургійної районної у місті ради</t>
  </si>
  <si>
    <t xml:space="preserve"> на 2019 рік</t>
  </si>
  <si>
    <t xml:space="preserve">                                                           (найменування бюджетної програми)</t>
  </si>
  <si>
    <t>(КТПКВК МБ)</t>
  </si>
  <si>
    <t>Завдання</t>
  </si>
  <si>
    <t>усього</t>
  </si>
  <si>
    <t>Напрями використання бюджетних коштів</t>
  </si>
  <si>
    <t>(грн)</t>
  </si>
  <si>
    <t xml:space="preserve">Найменування місцевої /регіональної  програми </t>
  </si>
  <si>
    <t>Показник</t>
  </si>
  <si>
    <t>-кількість стаціонарних відділень постійного проживання</t>
  </si>
  <si>
    <t>-кількість стаціонарних відділень тимчасового проживання</t>
  </si>
  <si>
    <t>Кількість штатних одиниць персоналу,у тому числі :</t>
  </si>
  <si>
    <t>кількість осіб,які потребують соціального обслуговування (надання соціальних послуг) у тому числі:</t>
  </si>
  <si>
    <t>-з 5 групою рухової активності</t>
  </si>
  <si>
    <t>Середньорічна кількість осіб,які потребують соціального обслуговування (надання соціальних послуг), з них:</t>
  </si>
  <si>
    <t>Середньорічна кількість осіб,забезпечених соціальним обслуговуванням (наданням соціальних послуг), з них:</t>
  </si>
  <si>
    <t>Середньорічна кількість осіб у стаціонарних відділенях постійного чи тимчасового проживання, з них:</t>
  </si>
  <si>
    <t>Середньорічна кількість осіб з інвалідністю і ліжко хворих в стаціонарних відділеннях, з них:</t>
  </si>
  <si>
    <t>кількість обслуговуваних осіб на одну штатну одиницю професіонала,фахівця та робітника, які надають соціальні послуги</t>
  </si>
  <si>
    <t>Середні витрати на соціальне обслуговування (надання соціальних послуг) 1 особи територіальним центром, за винятком стаціонарних відділень, на рік</t>
  </si>
  <si>
    <t>Середні витрати на соціальне обслуговування (надання соціальних послуг) 1 чоловіка територіальним центром, за винятком стаціонарних відділень, на рік</t>
  </si>
  <si>
    <t>Середні витрати на соціальне обслуговування (надання соціальних послуг) 1 жінки територіальним центром, за винятком стаціонарних відділень, на рік</t>
  </si>
  <si>
    <t>Середні витрати на соціальне обслуговування (надання соціальних послуг) 1 особи у стаціонарному відділенні постійного та тимчасового проживання , на рік</t>
  </si>
  <si>
    <t>Середні витрати на соціальне обслуговування (надання соціальних послуг) 1 чоловіка у стаціонарному відділенні постійного та тимчасового проживання , на рік</t>
  </si>
  <si>
    <t>Середні витрати на соціальне обслуговування (надання соціальних послуг) 1 жінки у стаціонарному відділенні постійного та тимчасового проживання , на рік</t>
  </si>
  <si>
    <t>Забезпечення соціальними послугами за місцем проживання громадян, не здатних до самообслуговування у зв’язку з похилим віком, хворобою, інвалідністю, а також громадян, які перебувають у складних життєвих обставинах</t>
  </si>
  <si>
    <t>Забезпечення реалізації проекта - переможця конкурсу проектів місцевого розвитку "Громадський бюджет"</t>
  </si>
  <si>
    <t xml:space="preserve">кошторис на 2019 рік </t>
  </si>
  <si>
    <t>Мережа розпорядників і одержувачів коштів місцевого бюджету на 2019 рік</t>
  </si>
  <si>
    <t>кількість обладнання, яке необхідно придбати</t>
  </si>
  <si>
    <t>кількість обладнання, яке планується придбати</t>
  </si>
  <si>
    <t>середні витрати на придбання одиниці обладнання</t>
  </si>
  <si>
    <t>відсоток кількості придбаного обладнання до запланованого</t>
  </si>
  <si>
    <t xml:space="preserve">кошторис на 2019 рік, прогнозний показник </t>
  </si>
  <si>
    <t>розрахунок</t>
  </si>
  <si>
    <t>грн./рік</t>
  </si>
  <si>
    <t xml:space="preserve">Обсяг видатків </t>
  </si>
  <si>
    <t>Завдання 1</t>
  </si>
  <si>
    <t>Завдання 2</t>
  </si>
  <si>
    <t xml:space="preserve">КТПКВК МБ)              (КФКВК) </t>
  </si>
  <si>
    <t>штатний розпис станом на 01.01.2019 року</t>
  </si>
  <si>
    <t xml:space="preserve">штатний розпис станом на 01.01.2019 року, 
Наказ Мінсоцполітики від 29.03.17 № 518
"Довідник кваліфікаційних характеристик
професій працівників" (випуск 80 Соціальні послуги)
</t>
  </si>
  <si>
    <t>-професіоналів,фахівців та робітників,які надають соціальні послуги</t>
  </si>
  <si>
    <r>
      <t>5. Підстави для виконання  бюджетної програми:</t>
    </r>
    <r>
      <rPr>
        <sz val="10"/>
        <rFont val="Times New Roman"/>
        <family val="1"/>
        <charset val="204"/>
      </rPr>
      <t xml:space="preserve"> Конституція України, Бюджетний кодекс України, Закон України "Про Державний бюджет України на 2019 рік", Наказ Міністерства фінансів України від 26.08.2014 № 836 «Про деякі питання запровадження програмно – цільового методу складання та виконання місцевих бюджетів» (зі змінами), Наказ Міністерства фінансів України від 14.05.2018 № 688 "Про затвердження Типового переліку бюджетних програм та результативних показників їх виконання для місцевих бюджетів у галузі "Соціальний захист та соціальне забезпечення", рішення районної у місті ради від 26.12.2018 № 277 "Про районний у місті бюджет на 2019 рік", зі змінами</t>
    </r>
  </si>
  <si>
    <t>(у редакції наказу Міністерства фінансів України від 29.12.2018 року № 1209)</t>
  </si>
  <si>
    <t>(найменування головного розпорядника коштів місцевого бюджету)</t>
  </si>
  <si>
    <r>
      <t xml:space="preserve">_____________________________  </t>
    </r>
    <r>
      <rPr>
        <sz val="10"/>
        <rFont val="Times New Roman"/>
        <family val="1"/>
        <charset val="204"/>
      </rPr>
      <t>№ ________</t>
    </r>
  </si>
  <si>
    <t>6. Цілі державної політики, на досягнення яких спрямована реалізація бюджетної програми</t>
  </si>
  <si>
    <t>Ціль державної політики</t>
  </si>
  <si>
    <t>7. Мета бюджетної програми:</t>
  </si>
  <si>
    <t>8. Завдання бюджетної програми:</t>
  </si>
  <si>
    <t>9. Напрями використання бюджетних коштів</t>
  </si>
  <si>
    <t>10. Перелік місцевих/регіональних програм, що виконуються у складі бюджетної програми</t>
  </si>
  <si>
    <t>11. Результативні показники бюджетної програми :</t>
  </si>
  <si>
    <t>Дата погодження</t>
  </si>
  <si>
    <t>М.П.</t>
  </si>
  <si>
    <t>Забезпечення соціальними послугами за місцем проживання громадян, які не здатні до самообслуговування у зв’язку з похилим віком, хворобою,  інвалідністю</t>
  </si>
  <si>
    <r>
      <t xml:space="preserve">3. </t>
    </r>
    <r>
      <rPr>
        <b/>
        <u/>
        <sz val="10"/>
        <rFont val="Times New Roman"/>
        <family val="1"/>
        <charset val="204"/>
      </rPr>
      <t xml:space="preserve">___0813104      </t>
    </r>
    <r>
      <rPr>
        <b/>
        <sz val="10"/>
        <rFont val="Times New Roman"/>
        <family val="1"/>
        <charset val="204"/>
      </rPr>
      <t xml:space="preserve">     </t>
    </r>
    <r>
      <rPr>
        <b/>
        <u/>
        <sz val="10"/>
        <rFont val="Times New Roman"/>
        <family val="1"/>
        <charset val="204"/>
      </rPr>
      <t xml:space="preserve">     1020    </t>
    </r>
    <r>
      <rPr>
        <b/>
        <sz val="10"/>
        <rFont val="Times New Roman"/>
        <family val="1"/>
        <charset val="204"/>
      </rPr>
      <t xml:space="preserve">     </t>
    </r>
  </si>
  <si>
    <t>Формування ефективної системи соціального захисту населення, забезпечення соціальними послугами</t>
  </si>
  <si>
    <t>Надання соціальних послуг за місцем проживання громадянам, не здатним до самообслуговування у зв’язку з похилим віком, хворобою, інвалідністю, а також громадянам, які перебувають у складних життєвих обставинах</t>
  </si>
  <si>
    <t>Форма 12-соц, аналітичні дані установи</t>
  </si>
  <si>
    <t>Програма соціального захисту окремих категорій мешканців району на 2017-2019 роки (зі змінами)</t>
  </si>
  <si>
    <t>Реалізація проекта - переможця конкурсу проектів місцевого розвитку "Громадський бюджет"</t>
  </si>
  <si>
    <t>4. Обсяг бюджетних призначень/бюджетних асигнувань  - 12 569 722,80,00 гривень, у тому числі  загального фонду -12 085 722,80 гривень та  спеціального фонду - 
 484 000,00 гривень.</t>
  </si>
  <si>
    <t>розрахунково 
Форма 12-соц , кількість осіб,забезпечених  соціальним обслуговуванням (наданням соціальних послуг), всього 2344 осіб / чисельність професіоналів, фахівців та робітників, які надають соціальні послуги 146,5 шт.од. = 16 осіб)</t>
  </si>
  <si>
    <t>кошторис на 2019 рік (з урахуванням внесених змін)</t>
  </si>
  <si>
    <t>(код)</t>
  </si>
  <si>
    <r>
      <t xml:space="preserve">1.      </t>
    </r>
    <r>
      <rPr>
        <u/>
        <sz val="10"/>
        <rFont val="Times New Roman"/>
        <family val="1"/>
        <charset val="204"/>
      </rPr>
      <t xml:space="preserve"> 0 8 0 0 0 0 0 </t>
    </r>
    <r>
      <rPr>
        <sz val="10"/>
        <rFont val="Times New Roman"/>
        <family val="1"/>
        <charset val="204"/>
      </rPr>
      <t xml:space="preserve">                                </t>
    </r>
    <r>
      <rPr>
        <u/>
        <sz val="10"/>
        <rFont val="Times New Roman"/>
        <family val="1"/>
        <charset val="204"/>
      </rPr>
      <t>Управління праці та соціального захисту населення виконкому Металургійної районної у місті ради</t>
    </r>
  </si>
  <si>
    <r>
      <rPr>
        <sz val="10"/>
        <rFont val="Times New Roman"/>
        <family val="1"/>
        <charset val="204"/>
      </rPr>
      <t xml:space="preserve">2.      </t>
    </r>
    <r>
      <rPr>
        <u/>
        <sz val="10"/>
        <rFont val="Times New Roman"/>
        <family val="1"/>
        <charset val="204"/>
      </rPr>
      <t>0 8 1 0 0 0 0                                 Управління праці та соціального захисту населення виконкому Металургійної районної у місті ради</t>
    </r>
  </si>
  <si>
    <t xml:space="preserve">                                                      (найменування бюджетної програми)</t>
  </si>
  <si>
    <t xml:space="preserve">    (найменування відповідального виконавця)</t>
  </si>
  <si>
    <t>4. Цілі державної політики, на досягнення яких спрямовано реалізацію бюджетної програми</t>
  </si>
  <si>
    <t>гривень</t>
  </si>
  <si>
    <t xml:space="preserve"> Напрями використання бюджетних коштів</t>
  </si>
  <si>
    <t>Касові видатки ( надані кредити з бюджету)</t>
  </si>
  <si>
    <t>7.  Видатки (надані кредити з бюджету) та напрями використання бюджетних коштів за бюджетною програмою</t>
  </si>
  <si>
    <t>5.  Мета бюджетної програми</t>
  </si>
  <si>
    <t>6.  Завдання бюджетної програми</t>
  </si>
  <si>
    <t xml:space="preserve"> Найменування місцевої/ регіональної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</si>
  <si>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</si>
  <si>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 xml:space="preserve">9. Результативні показники бюджетної програми та аналіз їх виконання </t>
  </si>
  <si>
    <t>кількість осіб, забезпечених соціальним обслуговуванням (наданням соціальних послуг)</t>
  </si>
  <si>
    <t>(ініціали/ініціал, прізвище)</t>
  </si>
  <si>
    <t>Напрям 1 : Надання соціальних послуг за місцем проживання громадянам, не здатним до самообслуговування у зв’язку з похилим віком, хворобою, інвалідністю, а також громадянам, які перебувають у складних життєвих обставинах</t>
  </si>
  <si>
    <t>Напрям 2:  Реалізація проекта - переможця конкурсу проектів місцевого розвитку "Громадський бюджет"</t>
  </si>
  <si>
    <t>Пояснення щодо причин розбіжностей між фактичними та затвердженими результативними показниками : 
Розбіжностей не виявлено</t>
  </si>
  <si>
    <t>Пояснення щодо причин розбіжностей між фактичними та затвердженими результативними показниками : 
У 2019 році чисельність осіб,охоплених соціальним обслуговуванням дорівнює загальній чисельності осіб, які потребують соціальних послуг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</si>
  <si>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 :
Відхилення по загальному фонду виникли за рахунок: економії коштів по зарплаті - наявні вакансії по установі протягом року, в середньому, в кількості 24 шт.од. (на 01.01.20 - 21 шт.од.);  економії коштів по енергоносіям - різниця між запланованими тарифами та фактичними; придбання обладнання для навчально-оздоровчого центру для людей похилого віку на базі територіального центра, в рамках реалізації проекта - переможця конкурсу «Громадський бюджет» 2019, за меншою ціною ніж було заплановано.
Відхилення по спеціальному фонду виникли за рахунок: невиконання надходжень планових показників спеціального фонду по наданню платних послуг громадянам (зменшення контингенту на 101 особу або на 11,4 % кількості громадян, яким надано платні соціальні послуги (за 2019 рік – 787 осіб, за 2018 рік – 888 осіб);  придбання обладнання для навчально-оздоровчого центру для людей похилого віку на базі територіального центра, в рамках реалізації проекта - переможця конкурсу «Громадський бюджет» 2019, за меншою ціною ніж було заплановано.</t>
  </si>
  <si>
    <t>Пояснення щодо причин розбіжностей між фактичними та затвердженими результативними показниками :
Розбіжність в кількості обслуговуваних осіб на одну штатну одиницю професіонала, фахівця та робітника, які надають соціальні послуги пов"язана з наявністю існуючих вакансй, відповідно навантаженість збільнується на 2 чол.; 
Розбіжність середніх витрат на соціальне обслуговування (надання соціальних послуг) 1 особи територіальним центром,за винятком стаціонарних відділень (в т.ч. 1 жінки і 1 чоловіка) в сумі 70,3 грн. пояснюється невиконанням касових видатків по загальному та спеціальному фондам. По загальному фонду невиконання в сумі 48152,70 грн. виникло за рахунок економіїї коштів по зарплаті - наявні вакансії по установі протягом року, в середньому за рік, в кількості 24 шт.од. (на 01.01.20 - 21 шт.од.);  економії коштів по енергоносіям - різниця між запланованими тарифами та фактичними; придбання обладнання для навчально-оздоровчого центру для людей похилого віку на базі територіального центра, в рамках реалізації проекта - переможця конкурсу «Громадський бюджет» 2019, за меншою ціною ніж було заплановано. Невиконання по спеціальному фонду в сумі 30977,47 грн. виникло за рахунок: невиконання надходжень планових показників спеціального фонду від надання платних послуг громадянам (зменшення контингенту на 101 особу або на 11,4 %  від показників 2018 року (за 2019 рік – 787 осіб, за 2018 рік – 888 осіб).</t>
  </si>
  <si>
    <t>Пояснення щодо причин розбіжностей між фактичними та затвердженими результативними показниками :
Показник Обсяг видатків : Відхилення по загальному фонду виникли за рахунок: економії коштів по зарплаті - наявні вакансії по установі протягом року, в середньому, в кількості 24 шт.од. (на 01.01.20 - 21 шт.од.);  економії коштів по енергоносіям - різниця між запланованими тарифами та фактичними; придбання обладнання для навчально-оздоровчого центру для людей похилого віку на базі територіального центра, в рамках реалізації проекта - переможця конкурсу «Громадський бюджет» 2019, за меншою ціною ніж було заплановано. Відхилення по спеціальному фонду виникли за рахунок: невиконання надходжень планових показників спеціального фонду від надання платних послуг громадянам (зменшення контингенту на 101 особу або на 11,4 % кількості громадян, яким надано платні соціальні послуги (за 2019 рік – 787 осіб, за 2018 рік – 888 осіб);
Показник Кількість штатних одиниць персоналу :  Розбіжності пояснюються плинністю кадрів та наявністю вакантних посад по установі в кількості 21 шт.од., в т.ч. професіоналів,фахівців та робітників,які надають соціальні послуги  - 18 шт.од.</t>
  </si>
  <si>
    <t>Пояснення щодо причин розбіжностей між фактичними та затвердженими результативними показниками :
Розбіжність запланованих та касових видатків пояснюється придбанням обладнання для навчально-оздоровчого центру для людей похилого віку на базі територіального центра, в рамках реалізації проекта - переможця конкурсу «Громадський бюджет» 2019, за меншою ціною ніж було заплановано.</t>
  </si>
  <si>
    <t xml:space="preserve">Пояснення щодо причин розбіжностей між фактичними та затвердженими результативними показниками :
Розбіжність середніх витрат на придбання одиниці обладнання пояснюється невиконанням касових видатків по загальному та спеціальному фондам.Невиконання винакло зарахунок економії коштів, а саме, придбанням обладнання для навчально-оздоровчого центру для людей похилого віку на базі територіального центра, в рамках реалізації проекта - переможця конкурсу «Громадський бюджет» 2019, за меншою ціною ніж було заплановано. </t>
  </si>
  <si>
    <t xml:space="preserve">розрахунково 
(обсяг видатків (напрям 1)  / кількість осіб забезпечених соціальним обслуговуванням (наданням соціальних послуг) </t>
  </si>
  <si>
    <t>розрахунок
(обсяг видатків (напрям 2) / кількість обладнання, яке планується придбати</t>
  </si>
  <si>
    <t>Пояснення щодо причин розбіжностей між фактичними та затвердженими результативними показниками :
Розбіжностей не виявлено</t>
  </si>
  <si>
    <t>Пояснення щодо причин розбіжностей між фактичними та затвердженими результативними показниками :
Розбіжностей не виявлено.</t>
  </si>
  <si>
    <t>10. Узагальнений висновок про виконання бюджетної програми:</t>
  </si>
  <si>
    <t xml:space="preserve">      Проведено заходи з метою формування ефективної системи соціального захисту населення шляхом надання соціальних послуг, зокрема стаціонарного догляду, догляду вдома, денного догляду  громадянам похилого віку, особам з інвалідністю, дітям з інвалідністю в установах соціального обслуговування системи органів праці та соціального захисту населення. Виконання програми становить 99,2% та проведено за наступними напрямами : - надано соціальні послуги за місцем проживання громадянам, не здатним до самообслуговування у зв’язку з похилим віком, хворобою, інвалідністю, а також громадянам, які перебувають у складних життєвих обставинах; - реалізовано проект - переможець конкурсу проектів місцевого розвитку "Громадський бюджет", що відповідає затвердженим паспортом меті, завданням та напрямам використання бюджетних коштів для досягнення цілі державної політики у сфері соціального захисту та соціального забезпечення. Незначні розбіжності планових та касових показників на стан виконання програми та запланованих заходів не вплинули.</t>
  </si>
  <si>
    <t>Аналіз стану виконання результативних показників : 
За результатами проведеного аналізу стану виконання результативних показників встановлено, що завдання виконано в повному обсязі. Кількість осіб,які потребують соціального обслуговування на 100% дорівнює кількості осіб, забезпечених соціальним обслуговуванням - 2344 осіб. Незначна економія коштів на стан виконання  запланованих заходів не вплинули.</t>
  </si>
  <si>
    <t>Аналіз стану виконання результативних показників : 
За результатами проведеного аналізу стану виконання результативних показників встановлено, що завдання виконано в повному обсязі. Кількість обладнання, яке необхідно придбати на 100% дорівнює кількості придбаного обладнання - 56 одиниць. Обладнання придбано для навчально-оздоровчого центру для людей похилого віку на базі територіального центра, в рамках реалізації проекта - переможця конкурсу «Громадський бюджет» 2019. Незначна економія коштів на стан виконання запланованих заходів не вплинула.</t>
  </si>
  <si>
    <t>на  2019 рік</t>
  </si>
  <si>
    <r>
      <t xml:space="preserve">3.    </t>
    </r>
    <r>
      <rPr>
        <b/>
        <u/>
        <sz val="10"/>
        <rFont val="Times New Roman"/>
        <family val="1"/>
        <charset val="204"/>
      </rPr>
      <t xml:space="preserve">0 8 1 3 1 0 4 </t>
    </r>
    <r>
      <rPr>
        <b/>
        <sz val="10"/>
        <rFont val="Times New Roman"/>
        <family val="1"/>
        <charset val="204"/>
      </rPr>
      <t xml:space="preserve">              </t>
    </r>
    <r>
      <rPr>
        <b/>
        <u/>
        <sz val="10"/>
        <rFont val="Times New Roman"/>
        <family val="1"/>
        <charset val="204"/>
      </rPr>
      <t xml:space="preserve">3 1 0 4  </t>
    </r>
    <r>
      <rPr>
        <b/>
        <sz val="10"/>
        <rFont val="Times New Roman"/>
        <family val="1"/>
        <charset val="204"/>
      </rPr>
      <t xml:space="preserve">      </t>
    </r>
    <r>
      <rPr>
        <b/>
        <u/>
        <sz val="10"/>
        <rFont val="Times New Roman"/>
        <family val="1"/>
        <charset val="204"/>
      </rPr>
      <t xml:space="preserve">   Надання соціальних та реабілітаційних послуг громадянам похилого віку, інвалідам, дітям-інвалідам в установах соціального обслуговування</t>
    </r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</si>
</sst>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name val="Arial Cyr"/>
      <charset val="204"/>
    </font>
    <font>
      <sz val="10"/>
      <color indexed="10"/>
      <name val="Times New Roman"/>
      <family val="1"/>
      <charset val="204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2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/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/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/>
    <xf numFmtId="164" fontId="1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Fill="1"/>
    <xf numFmtId="0" fontId="5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1" fillId="0" borderId="0" xfId="0" applyFont="1" applyAlignment="1">
      <alignment horizontal="left" wrapText="1"/>
    </xf>
    <xf numFmtId="16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/>
    <xf numFmtId="0" fontId="4" fillId="0" borderId="0" xfId="0" applyFont="1" applyBorder="1"/>
    <xf numFmtId="2" fontId="1" fillId="2" borderId="0" xfId="1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1" fontId="1" fillId="0" borderId="2" xfId="1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0" fontId="5" fillId="0" borderId="1" xfId="0" applyFont="1" applyBorder="1" applyAlignment="1"/>
    <xf numFmtId="4" fontId="1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0" borderId="1" xfId="1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164" fontId="5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9" fillId="0" borderId="0" xfId="0" applyFont="1"/>
    <xf numFmtId="1" fontId="1" fillId="0" borderId="2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1" fontId="9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 vertical="center"/>
    </xf>
    <xf numFmtId="164" fontId="1" fillId="0" borderId="0" xfId="0" applyNumberFormat="1" applyFont="1"/>
    <xf numFmtId="164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Fill="1"/>
    <xf numFmtId="0" fontId="5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2" fontId="1" fillId="0" borderId="1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1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right"/>
    </xf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/>
    <xf numFmtId="0" fontId="5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5" fillId="3" borderId="2" xfId="0" applyFont="1" applyFill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wrapText="1"/>
    </xf>
    <xf numFmtId="49" fontId="1" fillId="0" borderId="5" xfId="0" applyNumberFormat="1" applyFont="1" applyFill="1" applyBorder="1" applyAlignment="1">
      <alignment horizontal="center" wrapText="1"/>
    </xf>
    <xf numFmtId="49" fontId="1" fillId="0" borderId="4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2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wrapText="1"/>
    </xf>
    <xf numFmtId="0" fontId="1" fillId="0" borderId="5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5"/>
  <sheetViews>
    <sheetView view="pageBreakPreview" zoomScale="85" zoomScaleNormal="90" zoomScaleSheetLayoutView="85" workbookViewId="0">
      <selection activeCell="P124" sqref="P124"/>
    </sheetView>
  </sheetViews>
  <sheetFormatPr defaultRowHeight="12.75"/>
  <cols>
    <col min="1" max="1" width="10.7109375" customWidth="1"/>
    <col min="2" max="2" width="24.85546875" customWidth="1"/>
    <col min="4" max="4" width="7.7109375" customWidth="1"/>
    <col min="5" max="5" width="3.85546875" customWidth="1"/>
    <col min="6" max="6" width="7.7109375" hidden="1" customWidth="1"/>
    <col min="7" max="7" width="11.5703125" customWidth="1"/>
    <col min="8" max="8" width="11.7109375" customWidth="1"/>
    <col min="9" max="9" width="12.28515625" customWidth="1"/>
    <col min="10" max="10" width="13.5703125" customWidth="1"/>
    <col min="11" max="11" width="11" customWidth="1"/>
    <col min="12" max="12" width="12.42578125" customWidth="1"/>
    <col min="13" max="13" width="9.42578125" bestFit="1" customWidth="1"/>
    <col min="14" max="14" width="11.42578125" customWidth="1"/>
    <col min="15" max="15" width="11.28515625" customWidth="1"/>
    <col min="17" max="17" width="13.7109375" customWidth="1"/>
  </cols>
  <sheetData>
    <row r="1" spans="1:20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05" t="s">
        <v>11</v>
      </c>
      <c r="L1" s="105"/>
      <c r="M1" s="105"/>
      <c r="N1" s="105"/>
    </row>
    <row r="2" spans="1:20">
      <c r="A2" s="1"/>
      <c r="B2" s="1"/>
      <c r="C2" s="1"/>
      <c r="D2" s="1"/>
      <c r="E2" s="1"/>
      <c r="F2" s="1"/>
      <c r="G2" s="1"/>
      <c r="H2" s="1"/>
      <c r="I2" s="1"/>
      <c r="J2" s="1"/>
      <c r="K2" s="105" t="s">
        <v>12</v>
      </c>
      <c r="L2" s="105"/>
      <c r="M2" s="105"/>
      <c r="N2" s="105"/>
    </row>
    <row r="3" spans="1:20" ht="2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05" t="s">
        <v>23</v>
      </c>
      <c r="L3" s="105"/>
      <c r="M3" s="105"/>
      <c r="N3" s="105"/>
    </row>
    <row r="4" spans="1:20" ht="27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55" t="s">
        <v>100</v>
      </c>
      <c r="L4" s="105"/>
      <c r="M4" s="105"/>
      <c r="N4" s="105"/>
    </row>
    <row r="5" spans="1:20" ht="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32"/>
      <c r="L5" s="7"/>
      <c r="M5" s="7"/>
      <c r="N5" s="7"/>
    </row>
    <row r="6" spans="1:20" ht="8.4499999999999993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05"/>
      <c r="L6" s="105"/>
      <c r="M6" s="105"/>
      <c r="N6" s="105"/>
    </row>
    <row r="7" spans="1:20" ht="18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05" t="s">
        <v>11</v>
      </c>
      <c r="L7" s="105"/>
      <c r="M7" s="105"/>
      <c r="N7" s="105"/>
    </row>
    <row r="8" spans="1:20" ht="40.9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56" t="s">
        <v>43</v>
      </c>
      <c r="L8" s="156"/>
      <c r="M8" s="156"/>
      <c r="N8" s="156"/>
    </row>
    <row r="9" spans="1:20" ht="25.9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38" t="s">
        <v>101</v>
      </c>
      <c r="L9" s="138"/>
      <c r="M9" s="138"/>
      <c r="N9" s="138"/>
    </row>
    <row r="10" spans="1:20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20" t="s">
        <v>102</v>
      </c>
      <c r="L10" s="121"/>
      <c r="M10" s="121"/>
      <c r="N10" s="121"/>
    </row>
    <row r="11" spans="1:20" ht="14.4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05"/>
      <c r="L11" s="105"/>
      <c r="M11" s="105"/>
      <c r="N11" s="105"/>
    </row>
    <row r="12" spans="1:20" ht="18" customHeight="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0" ht="15.6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7"/>
      <c r="L13" s="7"/>
      <c r="M13" s="7"/>
      <c r="N13" s="7"/>
    </row>
    <row r="14" spans="1:20" ht="14.25">
      <c r="A14" s="133" t="s">
        <v>41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2"/>
      <c r="P14" s="132"/>
      <c r="Q14" s="132"/>
      <c r="R14" s="132"/>
      <c r="S14" s="132"/>
      <c r="T14" s="132"/>
    </row>
    <row r="15" spans="1:20" ht="14.25">
      <c r="A15" s="133" t="s">
        <v>42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</row>
    <row r="16" spans="1:20" ht="14.25">
      <c r="A16" s="133" t="s">
        <v>56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5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124" t="s">
        <v>39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</row>
    <row r="19" spans="1:14">
      <c r="A19" s="136" t="s">
        <v>58</v>
      </c>
      <c r="B19" s="136"/>
      <c r="C19" s="136" t="s">
        <v>14</v>
      </c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24" t="s">
        <v>40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</row>
    <row r="22" spans="1:14">
      <c r="A22" s="136" t="s">
        <v>58</v>
      </c>
      <c r="B22" s="136"/>
      <c r="C22" s="136" t="s">
        <v>15</v>
      </c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31.15" customHeight="1">
      <c r="A24" s="130" t="s">
        <v>113</v>
      </c>
      <c r="B24" s="130"/>
      <c r="C24" s="160" t="s">
        <v>112</v>
      </c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</row>
    <row r="25" spans="1:14">
      <c r="A25" s="105" t="s">
        <v>95</v>
      </c>
      <c r="B25" s="105"/>
      <c r="C25" s="153" t="s">
        <v>57</v>
      </c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</row>
    <row r="26" spans="1:14" ht="8.4499999999999993" customHeight="1">
      <c r="A26" s="6"/>
      <c r="B26" s="6"/>
      <c r="C26" s="7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11.4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34.9" customHeight="1">
      <c r="A28" s="154" t="s">
        <v>119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</row>
    <row r="29" spans="1:14" ht="7.1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60" customHeight="1">
      <c r="A30" s="130" t="s">
        <v>99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</row>
    <row r="31" spans="1:14">
      <c r="A31" s="10" t="s">
        <v>103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28" t="s">
        <v>2</v>
      </c>
      <c r="B33" s="129"/>
      <c r="C33" s="145" t="s">
        <v>104</v>
      </c>
      <c r="D33" s="146"/>
      <c r="E33" s="147"/>
      <c r="F33" s="147"/>
      <c r="G33" s="147"/>
      <c r="H33" s="147"/>
      <c r="I33" s="147"/>
      <c r="J33" s="147"/>
      <c r="K33" s="147"/>
      <c r="L33" s="147"/>
      <c r="M33" s="147"/>
      <c r="N33" s="148"/>
    </row>
    <row r="34" spans="1:14" ht="34.9" customHeight="1">
      <c r="A34" s="125">
        <v>1</v>
      </c>
      <c r="B34" s="126"/>
      <c r="C34" s="149" t="s">
        <v>114</v>
      </c>
      <c r="D34" s="150"/>
      <c r="E34" s="151"/>
      <c r="F34" s="151"/>
      <c r="G34" s="151"/>
      <c r="H34" s="151"/>
      <c r="I34" s="151"/>
      <c r="J34" s="151"/>
      <c r="K34" s="151"/>
      <c r="L34" s="151"/>
      <c r="M34" s="151"/>
      <c r="N34" s="152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39" customHeight="1">
      <c r="A36" s="130" t="s">
        <v>105</v>
      </c>
      <c r="B36" s="130"/>
      <c r="C36" s="130"/>
      <c r="D36" s="144" t="s">
        <v>52</v>
      </c>
      <c r="E36" s="144"/>
      <c r="F36" s="144"/>
      <c r="G36" s="144"/>
      <c r="H36" s="144"/>
      <c r="I36" s="144"/>
      <c r="J36" s="144"/>
      <c r="K36" s="144"/>
      <c r="L36" s="144"/>
      <c r="M36" s="144"/>
      <c r="N36" s="144"/>
    </row>
    <row r="37" spans="1:14">
      <c r="A37" s="8"/>
      <c r="B37" s="8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>
      <c r="A38" s="127" t="s">
        <v>106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28" t="s">
        <v>2</v>
      </c>
      <c r="B40" s="129"/>
      <c r="C40" s="145" t="s">
        <v>59</v>
      </c>
      <c r="D40" s="146"/>
      <c r="E40" s="147"/>
      <c r="F40" s="147"/>
      <c r="G40" s="147"/>
      <c r="H40" s="147"/>
      <c r="I40" s="147"/>
      <c r="J40" s="147"/>
      <c r="K40" s="147"/>
      <c r="L40" s="147"/>
      <c r="M40" s="147"/>
      <c r="N40" s="148"/>
    </row>
    <row r="41" spans="1:14" ht="30.6" customHeight="1">
      <c r="A41" s="125">
        <v>1</v>
      </c>
      <c r="B41" s="126"/>
      <c r="C41" s="149" t="s">
        <v>81</v>
      </c>
      <c r="D41" s="150"/>
      <c r="E41" s="151"/>
      <c r="F41" s="151"/>
      <c r="G41" s="151"/>
      <c r="H41" s="151"/>
      <c r="I41" s="151"/>
      <c r="J41" s="151"/>
      <c r="K41" s="151"/>
      <c r="L41" s="151"/>
      <c r="M41" s="151"/>
      <c r="N41" s="152"/>
    </row>
    <row r="42" spans="1:14" ht="30.6" customHeight="1">
      <c r="A42" s="125">
        <v>2</v>
      </c>
      <c r="B42" s="126"/>
      <c r="C42" s="149" t="s">
        <v>82</v>
      </c>
      <c r="D42" s="150"/>
      <c r="E42" s="151"/>
      <c r="F42" s="151"/>
      <c r="G42" s="151"/>
      <c r="H42" s="151"/>
      <c r="I42" s="151"/>
      <c r="J42" s="151"/>
      <c r="K42" s="151"/>
      <c r="L42" s="151"/>
      <c r="M42" s="151"/>
      <c r="N42" s="152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0" t="s">
        <v>107</v>
      </c>
      <c r="B44" s="10"/>
      <c r="C44" s="10"/>
      <c r="D44" s="10"/>
      <c r="E44" s="10"/>
      <c r="F44" s="10"/>
      <c r="G44" s="10"/>
      <c r="H44" s="10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B46" s="1"/>
      <c r="C46" s="1"/>
      <c r="D46" s="1"/>
      <c r="E46" s="1"/>
      <c r="F46" s="1"/>
      <c r="G46" s="1"/>
      <c r="H46" s="1"/>
      <c r="I46" s="6" t="s">
        <v>62</v>
      </c>
      <c r="J46" s="1"/>
      <c r="K46" s="1"/>
      <c r="L46" s="1"/>
      <c r="M46" s="1"/>
      <c r="N46" s="1"/>
    </row>
    <row r="47" spans="1:14" ht="12.75" customHeight="1">
      <c r="A47" s="137" t="s">
        <v>2</v>
      </c>
      <c r="B47" s="122" t="s">
        <v>61</v>
      </c>
      <c r="C47" s="142"/>
      <c r="D47" s="122" t="s">
        <v>3</v>
      </c>
      <c r="E47" s="138"/>
      <c r="F47" s="139"/>
      <c r="G47" s="168" t="s">
        <v>4</v>
      </c>
      <c r="H47" s="168" t="s">
        <v>60</v>
      </c>
      <c r="I47" s="11"/>
      <c r="J47" s="11"/>
      <c r="K47" s="11"/>
      <c r="L47" s="1"/>
      <c r="M47" s="1"/>
    </row>
    <row r="48" spans="1:14" ht="31.15" customHeight="1">
      <c r="A48" s="137"/>
      <c r="B48" s="123"/>
      <c r="C48" s="143"/>
      <c r="D48" s="123"/>
      <c r="E48" s="140"/>
      <c r="F48" s="141"/>
      <c r="G48" s="168"/>
      <c r="H48" s="168"/>
      <c r="I48" s="12"/>
      <c r="J48" s="12"/>
      <c r="K48" s="12"/>
      <c r="L48" s="1"/>
      <c r="M48" s="1"/>
    </row>
    <row r="49" spans="1:16">
      <c r="A49" s="3">
        <v>1</v>
      </c>
      <c r="B49" s="182">
        <v>2</v>
      </c>
      <c r="C49" s="183"/>
      <c r="D49" s="137">
        <v>3</v>
      </c>
      <c r="E49" s="137"/>
      <c r="F49" s="137"/>
      <c r="G49" s="3">
        <v>4</v>
      </c>
      <c r="H49" s="3">
        <v>6</v>
      </c>
      <c r="I49" s="13"/>
      <c r="J49" s="13"/>
      <c r="K49" s="13"/>
      <c r="L49" s="1"/>
      <c r="M49" s="1"/>
    </row>
    <row r="50" spans="1:16" ht="85.15" customHeight="1">
      <c r="A50" s="53">
        <v>1</v>
      </c>
      <c r="B50" s="111" t="s">
        <v>115</v>
      </c>
      <c r="C50" s="112"/>
      <c r="D50" s="164">
        <f>12085722.8-D51</f>
        <v>12032262.800000001</v>
      </c>
      <c r="E50" s="165"/>
      <c r="F50" s="166"/>
      <c r="G50" s="54">
        <v>400000</v>
      </c>
      <c r="H50" s="54">
        <f>D50+G50</f>
        <v>12432262.800000001</v>
      </c>
      <c r="I50" s="15"/>
      <c r="J50" s="15"/>
      <c r="K50" s="15"/>
      <c r="L50" s="10"/>
      <c r="M50" s="10"/>
      <c r="N50" s="5"/>
      <c r="O50" s="5"/>
    </row>
    <row r="51" spans="1:16" ht="42.6" customHeight="1">
      <c r="A51" s="53">
        <v>2</v>
      </c>
      <c r="B51" s="111" t="s">
        <v>118</v>
      </c>
      <c r="C51" s="112"/>
      <c r="D51" s="164">
        <v>53460</v>
      </c>
      <c r="E51" s="165"/>
      <c r="F51" s="55"/>
      <c r="G51" s="54">
        <v>84000</v>
      </c>
      <c r="H51" s="54">
        <f>D51+G51</f>
        <v>137460</v>
      </c>
      <c r="I51" s="15"/>
      <c r="J51" s="15"/>
      <c r="K51" s="15"/>
      <c r="L51" s="10"/>
      <c r="M51" s="10"/>
      <c r="N51" s="5"/>
      <c r="O51" s="5"/>
    </row>
    <row r="52" spans="1:16">
      <c r="A52" s="114" t="s">
        <v>17</v>
      </c>
      <c r="B52" s="115"/>
      <c r="C52" s="116"/>
      <c r="D52" s="114">
        <f>D50+D51</f>
        <v>12085722.800000001</v>
      </c>
      <c r="E52" s="115"/>
      <c r="F52" s="116"/>
      <c r="G52" s="52">
        <f>G50+G51</f>
        <v>484000</v>
      </c>
      <c r="H52" s="52">
        <f>H50+H51</f>
        <v>12569722.800000001</v>
      </c>
      <c r="I52" s="15"/>
      <c r="J52" s="15"/>
      <c r="K52" s="15"/>
      <c r="L52" s="10"/>
      <c r="M52" s="10"/>
      <c r="N52" s="5"/>
      <c r="O52" s="5"/>
    </row>
    <row r="53" spans="1:16" ht="15" customHeight="1">
      <c r="A53" s="30"/>
      <c r="B53" s="30"/>
      <c r="C53" s="30"/>
      <c r="D53" s="31"/>
      <c r="E53" s="31"/>
      <c r="F53" s="31"/>
      <c r="G53" s="15"/>
      <c r="H53" s="15"/>
      <c r="I53" s="15"/>
      <c r="J53" s="15"/>
      <c r="K53" s="15"/>
      <c r="L53" s="15"/>
      <c r="M53" s="10"/>
      <c r="N53" s="10"/>
      <c r="O53" s="5"/>
      <c r="P53" s="5"/>
    </row>
    <row r="54" spans="1: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6">
      <c r="A55" s="10" t="s">
        <v>108</v>
      </c>
      <c r="B55" s="10"/>
      <c r="C55" s="10"/>
      <c r="D55" s="10"/>
      <c r="E55" s="10"/>
      <c r="F55" s="10"/>
      <c r="G55" s="10"/>
      <c r="H55" s="10"/>
      <c r="I55" s="10"/>
      <c r="J55" s="10"/>
      <c r="K55" s="1"/>
      <c r="L55" s="1"/>
      <c r="M55" s="1"/>
      <c r="N55" s="1"/>
    </row>
    <row r="56" spans="1: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6">
      <c r="A58" s="1"/>
      <c r="B58" s="1"/>
      <c r="C58" s="1"/>
      <c r="D58" s="1"/>
      <c r="E58" s="1"/>
      <c r="F58" s="1"/>
      <c r="G58" s="1"/>
      <c r="H58" s="1"/>
      <c r="I58" s="6" t="s">
        <v>62</v>
      </c>
      <c r="J58" s="1"/>
      <c r="K58" s="1"/>
      <c r="L58" s="1"/>
      <c r="M58" s="1"/>
      <c r="N58" s="1"/>
    </row>
    <row r="59" spans="1:16" ht="13.15" customHeight="1">
      <c r="A59" s="131" t="s">
        <v>63</v>
      </c>
      <c r="B59" s="131"/>
      <c r="C59" s="131"/>
      <c r="D59" s="131"/>
      <c r="E59" s="131"/>
      <c r="F59" s="122" t="s">
        <v>16</v>
      </c>
      <c r="G59" s="122" t="s">
        <v>3</v>
      </c>
      <c r="H59" s="168" t="s">
        <v>4</v>
      </c>
      <c r="I59" s="122" t="s">
        <v>17</v>
      </c>
      <c r="J59" s="17"/>
      <c r="K59" s="11"/>
      <c r="L59" s="1"/>
      <c r="M59" s="1"/>
      <c r="N59" s="1"/>
    </row>
    <row r="60" spans="1:16">
      <c r="A60" s="131"/>
      <c r="B60" s="131"/>
      <c r="C60" s="131"/>
      <c r="D60" s="131"/>
      <c r="E60" s="131"/>
      <c r="F60" s="123"/>
      <c r="G60" s="123"/>
      <c r="H60" s="168"/>
      <c r="I60" s="123"/>
      <c r="J60" s="18"/>
      <c r="K60" s="12"/>
      <c r="L60" s="1"/>
      <c r="M60" s="1"/>
      <c r="N60" s="1"/>
    </row>
    <row r="61" spans="1:16">
      <c r="A61" s="137">
        <v>1</v>
      </c>
      <c r="B61" s="137"/>
      <c r="C61" s="137"/>
      <c r="D61" s="137"/>
      <c r="E61" s="137"/>
      <c r="F61" s="3">
        <v>2</v>
      </c>
      <c r="G61" s="3">
        <v>2</v>
      </c>
      <c r="H61" s="3">
        <v>3</v>
      </c>
      <c r="I61" s="16">
        <v>4</v>
      </c>
      <c r="J61" s="19"/>
      <c r="K61" s="20"/>
      <c r="L61" s="1"/>
      <c r="M61" s="1"/>
      <c r="N61" s="1"/>
    </row>
    <row r="62" spans="1:16" ht="31.15" customHeight="1">
      <c r="A62" s="157" t="s">
        <v>117</v>
      </c>
      <c r="B62" s="158"/>
      <c r="C62" s="158"/>
      <c r="D62" s="158"/>
      <c r="E62" s="159"/>
      <c r="F62" s="3" t="s">
        <v>38</v>
      </c>
      <c r="G62" s="69">
        <v>53460</v>
      </c>
      <c r="H62" s="69">
        <v>84000</v>
      </c>
      <c r="I62" s="70">
        <f>G62+H62</f>
        <v>137460</v>
      </c>
      <c r="J62" s="19"/>
      <c r="K62" s="20"/>
      <c r="L62" s="1"/>
      <c r="M62" s="1"/>
      <c r="N62" s="1"/>
      <c r="O62" s="5"/>
    </row>
    <row r="63" spans="1:16">
      <c r="A63" s="113" t="s">
        <v>17</v>
      </c>
      <c r="B63" s="113"/>
      <c r="C63" s="113"/>
      <c r="D63" s="113"/>
      <c r="E63" s="113"/>
      <c r="F63" s="21" t="s">
        <v>38</v>
      </c>
      <c r="G63" s="67">
        <f>G62</f>
        <v>53460</v>
      </c>
      <c r="H63" s="67">
        <f>H62</f>
        <v>84000</v>
      </c>
      <c r="I63" s="68">
        <f>G63+H63</f>
        <v>137460</v>
      </c>
      <c r="J63" s="22"/>
      <c r="K63" s="23"/>
      <c r="L63" s="10"/>
      <c r="M63" s="10"/>
      <c r="N63" s="10"/>
    </row>
    <row r="64" spans="1:1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7">
      <c r="A65" s="10" t="s">
        <v>109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7">
      <c r="A67" s="106" t="s">
        <v>2</v>
      </c>
      <c r="B67" s="106" t="s">
        <v>64</v>
      </c>
      <c r="C67" s="169" t="s">
        <v>6</v>
      </c>
      <c r="D67" s="170"/>
      <c r="E67" s="171"/>
      <c r="F67" s="134" t="s">
        <v>6</v>
      </c>
      <c r="G67" s="169" t="s">
        <v>7</v>
      </c>
      <c r="H67" s="170"/>
      <c r="I67" s="171"/>
      <c r="J67" s="134" t="s">
        <v>3</v>
      </c>
      <c r="K67" s="134" t="s">
        <v>4</v>
      </c>
      <c r="L67" s="134" t="s">
        <v>17</v>
      </c>
      <c r="M67" s="1"/>
      <c r="N67" s="1"/>
    </row>
    <row r="68" spans="1:17" ht="19.149999999999999" customHeight="1">
      <c r="A68" s="107"/>
      <c r="B68" s="107"/>
      <c r="C68" s="172"/>
      <c r="D68" s="173"/>
      <c r="E68" s="174"/>
      <c r="F68" s="135"/>
      <c r="G68" s="172"/>
      <c r="H68" s="173"/>
      <c r="I68" s="174"/>
      <c r="J68" s="135"/>
      <c r="K68" s="135"/>
      <c r="L68" s="135"/>
      <c r="M68" s="1"/>
      <c r="N68" s="1"/>
    </row>
    <row r="69" spans="1:17">
      <c r="A69" s="3">
        <v>1</v>
      </c>
      <c r="B69" s="3">
        <v>2</v>
      </c>
      <c r="C69" s="137">
        <v>3</v>
      </c>
      <c r="D69" s="137"/>
      <c r="E69" s="137"/>
      <c r="F69" s="3">
        <v>4</v>
      </c>
      <c r="G69" s="137">
        <v>4</v>
      </c>
      <c r="H69" s="137"/>
      <c r="I69" s="137"/>
      <c r="J69" s="16">
        <v>5</v>
      </c>
      <c r="K69" s="16">
        <v>6</v>
      </c>
      <c r="L69" s="3">
        <v>7</v>
      </c>
      <c r="M69" s="1"/>
      <c r="N69" s="1"/>
    </row>
    <row r="70" spans="1:17" s="61" customFormat="1" ht="36.6" customHeight="1">
      <c r="A70" s="59" t="s">
        <v>93</v>
      </c>
      <c r="B70" s="117" t="str">
        <f>C41</f>
        <v>Забезпечення соціальними послугами за місцем проживання громадян, не здатних до самообслуговування у зв’язку з похилим віком, хворобою, інвалідністю, а також громадян, які перебувають у складних життєвих обставинах</v>
      </c>
      <c r="C70" s="118"/>
      <c r="D70" s="118"/>
      <c r="E70" s="118"/>
      <c r="F70" s="118"/>
      <c r="G70" s="118"/>
      <c r="H70" s="118"/>
      <c r="I70" s="118"/>
      <c r="J70" s="118"/>
      <c r="K70" s="118"/>
      <c r="L70" s="119"/>
      <c r="M70" s="60"/>
      <c r="N70" s="60"/>
    </row>
    <row r="71" spans="1:17">
      <c r="A71" s="14">
        <v>1</v>
      </c>
      <c r="B71" s="14" t="s">
        <v>47</v>
      </c>
      <c r="C71" s="161"/>
      <c r="D71" s="162"/>
      <c r="E71" s="163"/>
      <c r="F71" s="21"/>
      <c r="G71" s="167"/>
      <c r="H71" s="167"/>
      <c r="I71" s="167"/>
      <c r="J71" s="24"/>
      <c r="K71" s="24"/>
      <c r="L71" s="45"/>
      <c r="M71" s="10"/>
      <c r="N71" s="1"/>
    </row>
    <row r="72" spans="1:17" ht="30.6" customHeight="1">
      <c r="A72" s="3"/>
      <c r="B72" s="43" t="s">
        <v>92</v>
      </c>
      <c r="C72" s="108" t="s">
        <v>18</v>
      </c>
      <c r="D72" s="109"/>
      <c r="E72" s="110"/>
      <c r="F72" s="2" t="s">
        <v>18</v>
      </c>
      <c r="G72" s="168" t="s">
        <v>121</v>
      </c>
      <c r="H72" s="168"/>
      <c r="I72" s="168"/>
      <c r="J72" s="39">
        <f>D50</f>
        <v>12032262.800000001</v>
      </c>
      <c r="K72" s="39">
        <f>G50</f>
        <v>400000</v>
      </c>
      <c r="L72" s="46">
        <f>J72+K72</f>
        <v>12432262.800000001</v>
      </c>
      <c r="M72" s="10"/>
      <c r="N72" s="1"/>
      <c r="O72" s="33"/>
      <c r="P72" s="34"/>
      <c r="Q72" s="35"/>
    </row>
    <row r="73" spans="1:17" ht="28.9" customHeight="1">
      <c r="A73" s="3"/>
      <c r="B73" s="50" t="s">
        <v>8</v>
      </c>
      <c r="C73" s="108" t="s">
        <v>0</v>
      </c>
      <c r="D73" s="109"/>
      <c r="E73" s="110"/>
      <c r="F73" s="2" t="s">
        <v>0</v>
      </c>
      <c r="G73" s="168" t="s">
        <v>84</v>
      </c>
      <c r="H73" s="168"/>
      <c r="I73" s="168"/>
      <c r="J73" s="16">
        <v>1</v>
      </c>
      <c r="K73" s="16">
        <v>0</v>
      </c>
      <c r="L73" s="3">
        <v>1</v>
      </c>
      <c r="M73" s="1"/>
      <c r="N73" s="1"/>
    </row>
    <row r="74" spans="1:17" ht="27" customHeight="1">
      <c r="A74" s="3"/>
      <c r="B74" s="41" t="s">
        <v>53</v>
      </c>
      <c r="C74" s="108" t="s">
        <v>0</v>
      </c>
      <c r="D74" s="109"/>
      <c r="E74" s="110"/>
      <c r="F74" s="2" t="s">
        <v>0</v>
      </c>
      <c r="G74" s="177" t="s">
        <v>24</v>
      </c>
      <c r="H74" s="184"/>
      <c r="I74" s="185"/>
      <c r="J74" s="28">
        <v>4</v>
      </c>
      <c r="K74" s="28">
        <v>0</v>
      </c>
      <c r="L74" s="47">
        <v>4</v>
      </c>
      <c r="M74" s="1"/>
      <c r="N74" s="1"/>
    </row>
    <row r="75" spans="1:17" ht="43.9" customHeight="1">
      <c r="A75" s="3"/>
      <c r="B75" s="44" t="s">
        <v>65</v>
      </c>
      <c r="C75" s="108" t="s">
        <v>0</v>
      </c>
      <c r="D75" s="109"/>
      <c r="E75" s="110"/>
      <c r="F75" s="2" t="s">
        <v>0</v>
      </c>
      <c r="G75" s="186"/>
      <c r="H75" s="187"/>
      <c r="I75" s="188"/>
      <c r="J75" s="16">
        <v>0</v>
      </c>
      <c r="K75" s="16">
        <v>0</v>
      </c>
      <c r="L75" s="3">
        <v>0</v>
      </c>
      <c r="M75" s="1"/>
      <c r="N75" s="1"/>
    </row>
    <row r="76" spans="1:17" ht="42.6" customHeight="1">
      <c r="A76" s="3"/>
      <c r="B76" s="44" t="s">
        <v>66</v>
      </c>
      <c r="C76" s="108" t="s">
        <v>0</v>
      </c>
      <c r="D76" s="109"/>
      <c r="E76" s="110"/>
      <c r="F76" s="2" t="s">
        <v>0</v>
      </c>
      <c r="G76" s="189"/>
      <c r="H76" s="190"/>
      <c r="I76" s="191"/>
      <c r="J76" s="16">
        <v>0</v>
      </c>
      <c r="K76" s="16">
        <v>0</v>
      </c>
      <c r="L76" s="3">
        <v>0</v>
      </c>
      <c r="M76" s="1"/>
      <c r="N76" s="1"/>
    </row>
    <row r="77" spans="1:17" ht="28.9" customHeight="1">
      <c r="A77" s="3"/>
      <c r="B77" s="44" t="s">
        <v>67</v>
      </c>
      <c r="C77" s="108" t="s">
        <v>0</v>
      </c>
      <c r="D77" s="109"/>
      <c r="E77" s="110"/>
      <c r="F77" s="2" t="s">
        <v>0</v>
      </c>
      <c r="G77" s="177" t="s">
        <v>96</v>
      </c>
      <c r="H77" s="178"/>
      <c r="I77" s="179"/>
      <c r="J77" s="25">
        <v>179</v>
      </c>
      <c r="K77" s="25">
        <v>0</v>
      </c>
      <c r="L77" s="38">
        <v>179</v>
      </c>
      <c r="M77" s="1"/>
      <c r="N77" s="1"/>
    </row>
    <row r="78" spans="1:17" ht="80.45" customHeight="1">
      <c r="A78" s="3"/>
      <c r="B78" s="44" t="s">
        <v>98</v>
      </c>
      <c r="C78" s="108" t="s">
        <v>0</v>
      </c>
      <c r="D78" s="109"/>
      <c r="E78" s="110"/>
      <c r="F78" s="2" t="s">
        <v>0</v>
      </c>
      <c r="G78" s="177" t="s">
        <v>97</v>
      </c>
      <c r="H78" s="178"/>
      <c r="I78" s="179"/>
      <c r="J78" s="25">
        <f>12+0.5+134</f>
        <v>146.5</v>
      </c>
      <c r="K78" s="25">
        <v>0</v>
      </c>
      <c r="L78" s="38">
        <f>12+0.5+134</f>
        <v>146.5</v>
      </c>
      <c r="M78" s="1"/>
      <c r="N78" s="1"/>
    </row>
    <row r="79" spans="1:17">
      <c r="A79" s="14">
        <v>2</v>
      </c>
      <c r="B79" s="14" t="s">
        <v>48</v>
      </c>
      <c r="C79" s="176"/>
      <c r="D79" s="176"/>
      <c r="E79" s="176"/>
      <c r="F79" s="26"/>
      <c r="G79" s="175"/>
      <c r="H79" s="175"/>
      <c r="I79" s="175"/>
      <c r="J79" s="24"/>
      <c r="K79" s="24"/>
      <c r="L79" s="45"/>
      <c r="M79" s="10"/>
      <c r="N79" s="1"/>
    </row>
    <row r="80" spans="1:17" ht="57" customHeight="1">
      <c r="A80" s="3"/>
      <c r="B80" s="43" t="s">
        <v>68</v>
      </c>
      <c r="C80" s="108" t="s">
        <v>10</v>
      </c>
      <c r="D80" s="109"/>
      <c r="E80" s="110"/>
      <c r="F80" s="2" t="s">
        <v>10</v>
      </c>
      <c r="G80" s="157" t="s">
        <v>116</v>
      </c>
      <c r="H80" s="158"/>
      <c r="I80" s="159"/>
      <c r="J80" s="40">
        <f>2344-787</f>
        <v>1557</v>
      </c>
      <c r="K80" s="40">
        <v>787</v>
      </c>
      <c r="L80" s="48">
        <f>J80+K80</f>
        <v>2344</v>
      </c>
      <c r="M80" s="1"/>
      <c r="N80" s="1"/>
    </row>
    <row r="81" spans="1:17" ht="27" customHeight="1">
      <c r="A81" s="3"/>
      <c r="B81" s="42" t="s">
        <v>69</v>
      </c>
      <c r="C81" s="108" t="s">
        <v>10</v>
      </c>
      <c r="D81" s="109"/>
      <c r="E81" s="110"/>
      <c r="F81" s="2" t="s">
        <v>10</v>
      </c>
      <c r="G81" s="157" t="s">
        <v>116</v>
      </c>
      <c r="H81" s="158"/>
      <c r="I81" s="159"/>
      <c r="J81" s="40">
        <f>121-18</f>
        <v>103</v>
      </c>
      <c r="K81" s="40">
        <v>18</v>
      </c>
      <c r="L81" s="48">
        <f t="shared" ref="L81:L89" si="0">J81+K81</f>
        <v>121</v>
      </c>
      <c r="M81" s="56"/>
      <c r="N81" s="56"/>
    </row>
    <row r="82" spans="1:17" ht="43.15" customHeight="1">
      <c r="A82" s="3"/>
      <c r="B82" s="42" t="s">
        <v>137</v>
      </c>
      <c r="C82" s="108" t="s">
        <v>10</v>
      </c>
      <c r="D82" s="109"/>
      <c r="E82" s="110"/>
      <c r="F82" s="2" t="s">
        <v>10</v>
      </c>
      <c r="G82" s="157" t="s">
        <v>116</v>
      </c>
      <c r="H82" s="158"/>
      <c r="I82" s="159"/>
      <c r="J82" s="40">
        <f>2344-787</f>
        <v>1557</v>
      </c>
      <c r="K82" s="40">
        <v>787</v>
      </c>
      <c r="L82" s="48">
        <f t="shared" si="0"/>
        <v>2344</v>
      </c>
      <c r="M82" s="56"/>
      <c r="N82" s="1"/>
    </row>
    <row r="83" spans="1:17" ht="53.25" customHeight="1">
      <c r="A83" s="3"/>
      <c r="B83" s="42" t="s">
        <v>25</v>
      </c>
      <c r="C83" s="108" t="s">
        <v>0</v>
      </c>
      <c r="D83" s="109"/>
      <c r="E83" s="110"/>
      <c r="F83" s="2" t="s">
        <v>0</v>
      </c>
      <c r="G83" s="157" t="s">
        <v>116</v>
      </c>
      <c r="H83" s="158"/>
      <c r="I83" s="159"/>
      <c r="J83" s="16">
        <v>0</v>
      </c>
      <c r="K83" s="16">
        <v>0</v>
      </c>
      <c r="L83" s="48">
        <f t="shared" si="0"/>
        <v>0</v>
      </c>
      <c r="M83" s="56"/>
      <c r="N83" s="1"/>
      <c r="O83" s="36"/>
    </row>
    <row r="84" spans="1:17" ht="65.45" customHeight="1">
      <c r="A84" s="3"/>
      <c r="B84" s="42" t="s">
        <v>70</v>
      </c>
      <c r="C84" s="108" t="s">
        <v>10</v>
      </c>
      <c r="D84" s="109"/>
      <c r="E84" s="110"/>
      <c r="F84" s="2" t="s">
        <v>10</v>
      </c>
      <c r="G84" s="157" t="s">
        <v>51</v>
      </c>
      <c r="H84" s="158"/>
      <c r="I84" s="159"/>
      <c r="J84" s="16">
        <f>J85+J86</f>
        <v>1557</v>
      </c>
      <c r="K84" s="16">
        <f>K85+K86</f>
        <v>787</v>
      </c>
      <c r="L84" s="48">
        <f t="shared" si="0"/>
        <v>2344</v>
      </c>
      <c r="M84" s="56"/>
      <c r="N84" s="1"/>
      <c r="O84" s="13"/>
    </row>
    <row r="85" spans="1:17" ht="20.45" customHeight="1">
      <c r="A85" s="3"/>
      <c r="B85" s="42" t="s">
        <v>26</v>
      </c>
      <c r="C85" s="108" t="s">
        <v>10</v>
      </c>
      <c r="D85" s="109"/>
      <c r="E85" s="110"/>
      <c r="F85" s="2" t="s">
        <v>10</v>
      </c>
      <c r="G85" s="157" t="s">
        <v>51</v>
      </c>
      <c r="H85" s="158"/>
      <c r="I85" s="159"/>
      <c r="J85" s="16">
        <f>1557-J86</f>
        <v>429</v>
      </c>
      <c r="K85" s="16">
        <f>787-K86</f>
        <v>96</v>
      </c>
      <c r="L85" s="48">
        <f t="shared" si="0"/>
        <v>525</v>
      </c>
      <c r="M85" s="56"/>
      <c r="N85" s="56"/>
      <c r="O85" s="37"/>
    </row>
    <row r="86" spans="1:17" ht="21" customHeight="1">
      <c r="A86" s="3"/>
      <c r="B86" s="42" t="s">
        <v>27</v>
      </c>
      <c r="C86" s="108" t="s">
        <v>10</v>
      </c>
      <c r="D86" s="109"/>
      <c r="E86" s="110"/>
      <c r="F86" s="2" t="s">
        <v>10</v>
      </c>
      <c r="G86" s="157" t="s">
        <v>51</v>
      </c>
      <c r="H86" s="158"/>
      <c r="I86" s="159"/>
      <c r="J86" s="16">
        <f>1819-691</f>
        <v>1128</v>
      </c>
      <c r="K86" s="16">
        <v>691</v>
      </c>
      <c r="L86" s="48">
        <f t="shared" si="0"/>
        <v>1819</v>
      </c>
      <c r="M86" s="56"/>
      <c r="N86" s="56"/>
      <c r="O86" s="37"/>
    </row>
    <row r="87" spans="1:17" ht="58.9" customHeight="1">
      <c r="A87" s="3"/>
      <c r="B87" s="44" t="s">
        <v>71</v>
      </c>
      <c r="C87" s="108" t="s">
        <v>10</v>
      </c>
      <c r="D87" s="109"/>
      <c r="E87" s="110"/>
      <c r="F87" s="2" t="s">
        <v>10</v>
      </c>
      <c r="G87" s="157" t="s">
        <v>51</v>
      </c>
      <c r="H87" s="158"/>
      <c r="I87" s="159"/>
      <c r="J87" s="16">
        <f>J88+J89</f>
        <v>1557</v>
      </c>
      <c r="K87" s="16">
        <f>K88+K89</f>
        <v>787</v>
      </c>
      <c r="L87" s="48">
        <f t="shared" si="0"/>
        <v>2344</v>
      </c>
      <c r="M87" s="56"/>
      <c r="N87" s="1"/>
    </row>
    <row r="88" spans="1:17" ht="21" customHeight="1">
      <c r="A88" s="3"/>
      <c r="B88" s="44" t="s">
        <v>26</v>
      </c>
      <c r="C88" s="108" t="s">
        <v>10</v>
      </c>
      <c r="D88" s="109"/>
      <c r="E88" s="110"/>
      <c r="F88" s="2" t="s">
        <v>10</v>
      </c>
      <c r="G88" s="157" t="s">
        <v>51</v>
      </c>
      <c r="H88" s="158"/>
      <c r="I88" s="159"/>
      <c r="J88" s="16">
        <f>J85</f>
        <v>429</v>
      </c>
      <c r="K88" s="16">
        <f>K85</f>
        <v>96</v>
      </c>
      <c r="L88" s="48">
        <f t="shared" si="0"/>
        <v>525</v>
      </c>
      <c r="M88" s="56"/>
      <c r="N88" s="63"/>
    </row>
    <row r="89" spans="1:17" ht="21" customHeight="1">
      <c r="A89" s="3"/>
      <c r="B89" s="51" t="s">
        <v>27</v>
      </c>
      <c r="C89" s="108" t="s">
        <v>10</v>
      </c>
      <c r="D89" s="109"/>
      <c r="E89" s="110"/>
      <c r="F89" s="2" t="s">
        <v>10</v>
      </c>
      <c r="G89" s="157" t="s">
        <v>51</v>
      </c>
      <c r="H89" s="158"/>
      <c r="I89" s="159"/>
      <c r="J89" s="16">
        <f>J86</f>
        <v>1128</v>
      </c>
      <c r="K89" s="16">
        <f>K86</f>
        <v>691</v>
      </c>
      <c r="L89" s="48">
        <f t="shared" si="0"/>
        <v>1819</v>
      </c>
      <c r="M89" s="56"/>
      <c r="N89" s="63"/>
      <c r="Q89" s="5"/>
    </row>
    <row r="90" spans="1:17" ht="55.5" customHeight="1">
      <c r="A90" s="3"/>
      <c r="B90" s="44" t="s">
        <v>72</v>
      </c>
      <c r="C90" s="108" t="s">
        <v>10</v>
      </c>
      <c r="D90" s="109"/>
      <c r="E90" s="110"/>
      <c r="F90" s="2" t="s">
        <v>10</v>
      </c>
      <c r="G90" s="157" t="s">
        <v>19</v>
      </c>
      <c r="H90" s="158"/>
      <c r="I90" s="159"/>
      <c r="J90" s="16">
        <f>J91+J92</f>
        <v>0</v>
      </c>
      <c r="K90" s="16">
        <f>K91+K92</f>
        <v>0</v>
      </c>
      <c r="L90" s="3">
        <f>L91+L92</f>
        <v>0</v>
      </c>
      <c r="M90" s="1"/>
      <c r="N90" s="1"/>
    </row>
    <row r="91" spans="1:17" ht="21" customHeight="1">
      <c r="A91" s="3"/>
      <c r="B91" s="51" t="s">
        <v>26</v>
      </c>
      <c r="C91" s="108" t="s">
        <v>10</v>
      </c>
      <c r="D91" s="109"/>
      <c r="E91" s="110"/>
      <c r="F91" s="2" t="s">
        <v>10</v>
      </c>
      <c r="G91" s="157" t="s">
        <v>19</v>
      </c>
      <c r="H91" s="158"/>
      <c r="I91" s="159"/>
      <c r="J91" s="16">
        <v>0</v>
      </c>
      <c r="K91" s="16">
        <v>0</v>
      </c>
      <c r="L91" s="3">
        <v>0</v>
      </c>
      <c r="M91" s="1"/>
      <c r="N91" s="1"/>
    </row>
    <row r="92" spans="1:17" ht="21" customHeight="1">
      <c r="A92" s="3"/>
      <c r="B92" s="51" t="s">
        <v>27</v>
      </c>
      <c r="C92" s="108" t="s">
        <v>10</v>
      </c>
      <c r="D92" s="109"/>
      <c r="E92" s="110"/>
      <c r="F92" s="2" t="s">
        <v>10</v>
      </c>
      <c r="G92" s="157" t="s">
        <v>19</v>
      </c>
      <c r="H92" s="158"/>
      <c r="I92" s="159"/>
      <c r="J92" s="16">
        <v>0</v>
      </c>
      <c r="K92" s="16">
        <v>0</v>
      </c>
      <c r="L92" s="3">
        <v>0</v>
      </c>
      <c r="M92" s="1"/>
      <c r="N92" s="1"/>
    </row>
    <row r="93" spans="1:17" ht="59.25" customHeight="1">
      <c r="A93" s="3"/>
      <c r="B93" s="44" t="s">
        <v>73</v>
      </c>
      <c r="C93" s="108" t="s">
        <v>10</v>
      </c>
      <c r="D93" s="109"/>
      <c r="E93" s="110"/>
      <c r="F93" s="2" t="s">
        <v>10</v>
      </c>
      <c r="G93" s="157" t="s">
        <v>19</v>
      </c>
      <c r="H93" s="158"/>
      <c r="I93" s="159"/>
      <c r="J93" s="16">
        <f>J94+J95</f>
        <v>0</v>
      </c>
      <c r="K93" s="16">
        <f>K94+K95</f>
        <v>0</v>
      </c>
      <c r="L93" s="3">
        <f>L94+L95</f>
        <v>0</v>
      </c>
      <c r="M93" s="1"/>
      <c r="N93" s="1"/>
    </row>
    <row r="94" spans="1:17" ht="21" customHeight="1">
      <c r="A94" s="3"/>
      <c r="B94" s="51" t="s">
        <v>26</v>
      </c>
      <c r="C94" s="108" t="s">
        <v>10</v>
      </c>
      <c r="D94" s="109"/>
      <c r="E94" s="110"/>
      <c r="F94" s="2" t="s">
        <v>10</v>
      </c>
      <c r="G94" s="157" t="s">
        <v>19</v>
      </c>
      <c r="H94" s="158"/>
      <c r="I94" s="159"/>
      <c r="J94" s="16">
        <v>0</v>
      </c>
      <c r="K94" s="16">
        <v>0</v>
      </c>
      <c r="L94" s="3">
        <v>0</v>
      </c>
      <c r="M94" s="1"/>
      <c r="N94" s="1"/>
    </row>
    <row r="95" spans="1:17" ht="21" customHeight="1">
      <c r="A95" s="3"/>
      <c r="B95" s="51" t="s">
        <v>27</v>
      </c>
      <c r="C95" s="108" t="s">
        <v>10</v>
      </c>
      <c r="D95" s="109"/>
      <c r="E95" s="110"/>
      <c r="F95" s="2" t="s">
        <v>10</v>
      </c>
      <c r="G95" s="157" t="s">
        <v>19</v>
      </c>
      <c r="H95" s="158"/>
      <c r="I95" s="159"/>
      <c r="J95" s="16">
        <v>0</v>
      </c>
      <c r="K95" s="16">
        <v>0</v>
      </c>
      <c r="L95" s="3">
        <v>0</v>
      </c>
      <c r="M95" s="1"/>
      <c r="N95" s="1"/>
    </row>
    <row r="96" spans="1:17">
      <c r="A96" s="14">
        <v>3</v>
      </c>
      <c r="B96" s="14" t="s">
        <v>49</v>
      </c>
      <c r="C96" s="176"/>
      <c r="D96" s="176"/>
      <c r="E96" s="176"/>
      <c r="F96" s="21"/>
      <c r="G96" s="175"/>
      <c r="H96" s="175"/>
      <c r="I96" s="175"/>
      <c r="J96" s="24"/>
      <c r="K96" s="24"/>
      <c r="L96" s="45"/>
      <c r="M96" s="10"/>
      <c r="N96" s="1"/>
    </row>
    <row r="97" spans="1:17" ht="106.9" customHeight="1">
      <c r="A97" s="3"/>
      <c r="B97" s="41" t="s">
        <v>74</v>
      </c>
      <c r="C97" s="108" t="s">
        <v>10</v>
      </c>
      <c r="D97" s="109"/>
      <c r="E97" s="110"/>
      <c r="F97" s="2" t="s">
        <v>10</v>
      </c>
      <c r="G97" s="157" t="s">
        <v>120</v>
      </c>
      <c r="H97" s="158"/>
      <c r="I97" s="159"/>
      <c r="J97" s="47">
        <f>L82/L78</f>
        <v>16</v>
      </c>
      <c r="K97" s="47">
        <v>0</v>
      </c>
      <c r="L97" s="47">
        <f t="shared" ref="L97:L103" si="1">J97+K97</f>
        <v>16</v>
      </c>
      <c r="M97" s="66"/>
      <c r="N97" s="1"/>
    </row>
    <row r="98" spans="1:17" ht="84" customHeight="1">
      <c r="A98" s="3"/>
      <c r="B98" s="41" t="s">
        <v>75</v>
      </c>
      <c r="C98" s="108" t="s">
        <v>91</v>
      </c>
      <c r="D98" s="109"/>
      <c r="E98" s="110"/>
      <c r="F98" s="2" t="s">
        <v>18</v>
      </c>
      <c r="G98" s="177" t="s">
        <v>148</v>
      </c>
      <c r="H98" s="178"/>
      <c r="I98" s="179"/>
      <c r="J98" s="49">
        <f>J72/J82</f>
        <v>7727.8502247912656</v>
      </c>
      <c r="K98" s="49">
        <f>K72/K82</f>
        <v>508.25921219822112</v>
      </c>
      <c r="L98" s="62">
        <f t="shared" si="1"/>
        <v>8236.1094369894872</v>
      </c>
      <c r="M98" s="1"/>
      <c r="N98" s="1"/>
      <c r="O98" s="64"/>
    </row>
    <row r="99" spans="1:17" ht="93" customHeight="1">
      <c r="A99" s="3"/>
      <c r="B99" s="41" t="s">
        <v>76</v>
      </c>
      <c r="C99" s="108" t="s">
        <v>91</v>
      </c>
      <c r="D99" s="109"/>
      <c r="E99" s="110"/>
      <c r="F99" s="2" t="s">
        <v>18</v>
      </c>
      <c r="G99" s="177" t="str">
        <f>G98</f>
        <v xml:space="preserve">розрахунково 
(обсяг видатків (напрям 1)  / кількість осіб забезпечених соціальним обслуговуванням (наданням соціальних послуг) </v>
      </c>
      <c r="H99" s="178"/>
      <c r="I99" s="179"/>
      <c r="J99" s="62">
        <f>J98</f>
        <v>7727.8502247912656</v>
      </c>
      <c r="K99" s="62">
        <f>K98</f>
        <v>508.25921219822112</v>
      </c>
      <c r="L99" s="62">
        <f t="shared" si="1"/>
        <v>8236.1094369894872</v>
      </c>
      <c r="M99" s="1"/>
      <c r="N99" s="1"/>
      <c r="Q99" s="65"/>
    </row>
    <row r="100" spans="1:17" ht="78" customHeight="1">
      <c r="A100" s="3"/>
      <c r="B100" s="41" t="s">
        <v>77</v>
      </c>
      <c r="C100" s="108" t="s">
        <v>91</v>
      </c>
      <c r="D100" s="109"/>
      <c r="E100" s="110"/>
      <c r="F100" s="2" t="s">
        <v>18</v>
      </c>
      <c r="G100" s="177" t="str">
        <f>G98</f>
        <v xml:space="preserve">розрахунково 
(обсяг видатків (напрям 1)  / кількість осіб забезпечених соціальним обслуговуванням (наданням соціальних послуг) </v>
      </c>
      <c r="H100" s="178"/>
      <c r="I100" s="179"/>
      <c r="J100" s="62">
        <f>J98</f>
        <v>7727.8502247912656</v>
      </c>
      <c r="K100" s="62">
        <f>K98</f>
        <v>508.25921219822112</v>
      </c>
      <c r="L100" s="62">
        <f t="shared" si="1"/>
        <v>8236.1094369894872</v>
      </c>
      <c r="M100" s="1"/>
      <c r="N100" s="1"/>
    </row>
    <row r="101" spans="1:17" ht="79.900000000000006" customHeight="1">
      <c r="A101" s="3"/>
      <c r="B101" s="41" t="s">
        <v>78</v>
      </c>
      <c r="C101" s="108" t="s">
        <v>91</v>
      </c>
      <c r="D101" s="109"/>
      <c r="E101" s="110"/>
      <c r="F101" s="2" t="s">
        <v>18</v>
      </c>
      <c r="G101" s="177" t="s">
        <v>19</v>
      </c>
      <c r="H101" s="178"/>
      <c r="I101" s="179"/>
      <c r="J101" s="16">
        <v>0</v>
      </c>
      <c r="K101" s="16">
        <v>0</v>
      </c>
      <c r="L101" s="47">
        <f t="shared" si="1"/>
        <v>0</v>
      </c>
      <c r="M101" s="1"/>
      <c r="N101" s="1"/>
    </row>
    <row r="102" spans="1:17" ht="88.5" customHeight="1">
      <c r="A102" s="3"/>
      <c r="B102" s="41" t="s">
        <v>79</v>
      </c>
      <c r="C102" s="108" t="s">
        <v>91</v>
      </c>
      <c r="D102" s="109"/>
      <c r="E102" s="110"/>
      <c r="F102" s="2" t="s">
        <v>18</v>
      </c>
      <c r="G102" s="157" t="s">
        <v>19</v>
      </c>
      <c r="H102" s="158"/>
      <c r="I102" s="159"/>
      <c r="J102" s="16">
        <v>0</v>
      </c>
      <c r="K102" s="16">
        <v>0</v>
      </c>
      <c r="L102" s="47">
        <f t="shared" si="1"/>
        <v>0</v>
      </c>
      <c r="M102" s="1"/>
      <c r="N102" s="1"/>
    </row>
    <row r="103" spans="1:17" ht="83.45" customHeight="1">
      <c r="A103" s="3"/>
      <c r="B103" s="41" t="s">
        <v>80</v>
      </c>
      <c r="C103" s="108" t="s">
        <v>91</v>
      </c>
      <c r="D103" s="109"/>
      <c r="E103" s="110"/>
      <c r="F103" s="2" t="s">
        <v>18</v>
      </c>
      <c r="G103" s="177" t="s">
        <v>19</v>
      </c>
      <c r="H103" s="178"/>
      <c r="I103" s="179"/>
      <c r="J103" s="16">
        <v>0</v>
      </c>
      <c r="K103" s="16">
        <v>0</v>
      </c>
      <c r="L103" s="47">
        <f t="shared" si="1"/>
        <v>0</v>
      </c>
      <c r="M103" s="1"/>
      <c r="N103" s="1"/>
    </row>
    <row r="104" spans="1:17">
      <c r="A104" s="14">
        <v>4</v>
      </c>
      <c r="B104" s="14" t="s">
        <v>50</v>
      </c>
      <c r="C104" s="176"/>
      <c r="D104" s="176"/>
      <c r="E104" s="176"/>
      <c r="F104" s="21"/>
      <c r="G104" s="175"/>
      <c r="H104" s="175"/>
      <c r="I104" s="175"/>
      <c r="J104" s="24"/>
      <c r="K104" s="24"/>
      <c r="L104" s="45"/>
      <c r="M104" s="10"/>
      <c r="N104" s="1"/>
    </row>
    <row r="105" spans="1:17" ht="78" customHeight="1">
      <c r="A105" s="4"/>
      <c r="B105" s="43" t="s">
        <v>9</v>
      </c>
      <c r="C105" s="108" t="s">
        <v>1</v>
      </c>
      <c r="D105" s="109"/>
      <c r="E105" s="110"/>
      <c r="F105" s="3" t="s">
        <v>1</v>
      </c>
      <c r="G105" s="180" t="s">
        <v>19</v>
      </c>
      <c r="H105" s="180"/>
      <c r="I105" s="180"/>
      <c r="J105" s="27">
        <f>J82/J80*100</f>
        <v>100</v>
      </c>
      <c r="K105" s="27">
        <f>K82/K80*100</f>
        <v>100</v>
      </c>
      <c r="L105" s="49">
        <f>L82/L80*100</f>
        <v>100</v>
      </c>
      <c r="M105" s="1"/>
      <c r="N105" s="1"/>
    </row>
    <row r="106" spans="1:17" s="61" customFormat="1" ht="19.149999999999999" customHeight="1">
      <c r="A106" s="59" t="s">
        <v>94</v>
      </c>
      <c r="B106" s="117" t="str">
        <f>C42</f>
        <v>Забезпечення реалізації проекта - переможця конкурсу проектів місцевого розвитку "Громадський бюджет"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9"/>
      <c r="M106" s="60"/>
      <c r="N106" s="60"/>
    </row>
    <row r="107" spans="1:17" ht="19.149999999999999" customHeight="1">
      <c r="A107" s="14">
        <v>1</v>
      </c>
      <c r="B107" s="14" t="s">
        <v>47</v>
      </c>
      <c r="C107" s="161"/>
      <c r="D107" s="162"/>
      <c r="E107" s="163"/>
      <c r="F107" s="3"/>
      <c r="G107" s="180"/>
      <c r="H107" s="180"/>
      <c r="I107" s="180"/>
      <c r="J107" s="27"/>
      <c r="K107" s="27"/>
      <c r="L107" s="49"/>
      <c r="M107" s="1"/>
      <c r="N107" s="1"/>
    </row>
    <row r="108" spans="1:17" ht="24.6" customHeight="1">
      <c r="A108" s="4"/>
      <c r="B108" s="43" t="s">
        <v>92</v>
      </c>
      <c r="C108" s="108" t="s">
        <v>18</v>
      </c>
      <c r="D108" s="109"/>
      <c r="E108" s="110"/>
      <c r="F108" s="3"/>
      <c r="G108" s="168" t="s">
        <v>83</v>
      </c>
      <c r="H108" s="168"/>
      <c r="I108" s="168"/>
      <c r="J108" s="27">
        <f>D51</f>
        <v>53460</v>
      </c>
      <c r="K108" s="27">
        <f>G51</f>
        <v>84000</v>
      </c>
      <c r="L108" s="49">
        <f>J108+K108</f>
        <v>137460</v>
      </c>
      <c r="M108" s="1"/>
      <c r="N108" s="1"/>
    </row>
    <row r="109" spans="1:17" ht="26.45" customHeight="1">
      <c r="A109" s="4"/>
      <c r="B109" s="43" t="s">
        <v>85</v>
      </c>
      <c r="C109" s="108" t="s">
        <v>0</v>
      </c>
      <c r="D109" s="109"/>
      <c r="E109" s="110"/>
      <c r="F109" s="3"/>
      <c r="G109" s="168" t="s">
        <v>83</v>
      </c>
      <c r="H109" s="168"/>
      <c r="I109" s="168"/>
      <c r="J109" s="57">
        <v>51</v>
      </c>
      <c r="K109" s="57">
        <v>5</v>
      </c>
      <c r="L109" s="58">
        <f>J109+K109</f>
        <v>56</v>
      </c>
      <c r="M109" s="1"/>
      <c r="N109" s="1"/>
    </row>
    <row r="110" spans="1:17" ht="19.149999999999999" customHeight="1">
      <c r="A110" s="14">
        <v>2</v>
      </c>
      <c r="B110" s="14" t="s">
        <v>48</v>
      </c>
      <c r="C110" s="176"/>
      <c r="D110" s="176"/>
      <c r="E110" s="176"/>
      <c r="F110" s="3"/>
      <c r="G110" s="180"/>
      <c r="H110" s="180"/>
      <c r="I110" s="180"/>
      <c r="J110" s="57"/>
      <c r="K110" s="57"/>
      <c r="L110" s="58"/>
      <c r="M110" s="1"/>
      <c r="N110" s="1"/>
    </row>
    <row r="111" spans="1:17" ht="28.15" customHeight="1">
      <c r="A111" s="4"/>
      <c r="B111" s="43" t="s">
        <v>86</v>
      </c>
      <c r="C111" s="108" t="s">
        <v>0</v>
      </c>
      <c r="D111" s="109"/>
      <c r="E111" s="110"/>
      <c r="F111" s="3"/>
      <c r="G111" s="168" t="s">
        <v>89</v>
      </c>
      <c r="H111" s="168"/>
      <c r="I111" s="168"/>
      <c r="J111" s="57">
        <f>J109</f>
        <v>51</v>
      </c>
      <c r="K111" s="57">
        <f>K109</f>
        <v>5</v>
      </c>
      <c r="L111" s="58">
        <f>J111+K111</f>
        <v>56</v>
      </c>
      <c r="M111" s="1"/>
      <c r="N111" s="1"/>
    </row>
    <row r="112" spans="1:17" ht="19.149999999999999" customHeight="1">
      <c r="A112" s="14">
        <v>3</v>
      </c>
      <c r="B112" s="14" t="s">
        <v>49</v>
      </c>
      <c r="C112" s="176"/>
      <c r="D112" s="176"/>
      <c r="E112" s="176"/>
      <c r="F112" s="3"/>
      <c r="G112" s="180"/>
      <c r="H112" s="180"/>
      <c r="I112" s="180"/>
      <c r="J112" s="27"/>
      <c r="K112" s="27"/>
      <c r="L112" s="49"/>
      <c r="M112" s="1"/>
      <c r="N112" s="1"/>
    </row>
    <row r="113" spans="1:14" ht="46.15" customHeight="1">
      <c r="A113" s="4"/>
      <c r="B113" s="43" t="s">
        <v>87</v>
      </c>
      <c r="C113" s="108" t="s">
        <v>18</v>
      </c>
      <c r="D113" s="109"/>
      <c r="E113" s="110"/>
      <c r="F113" s="3"/>
      <c r="G113" s="131" t="s">
        <v>149</v>
      </c>
      <c r="H113" s="180"/>
      <c r="I113" s="180"/>
      <c r="J113" s="27">
        <f>J108/J111</f>
        <v>1048.2352941176471</v>
      </c>
      <c r="K113" s="27">
        <f>K108/K111</f>
        <v>16800</v>
      </c>
      <c r="L113" s="49">
        <f>J113+K113</f>
        <v>17848.235294117647</v>
      </c>
      <c r="M113" s="1"/>
      <c r="N113" s="1"/>
    </row>
    <row r="114" spans="1:14" ht="19.149999999999999" customHeight="1">
      <c r="A114" s="14">
        <v>4</v>
      </c>
      <c r="B114" s="14" t="s">
        <v>50</v>
      </c>
      <c r="C114" s="176"/>
      <c r="D114" s="176"/>
      <c r="E114" s="176"/>
      <c r="F114" s="3"/>
      <c r="G114" s="180"/>
      <c r="H114" s="180"/>
      <c r="I114" s="180"/>
      <c r="J114" s="27"/>
      <c r="K114" s="27"/>
      <c r="L114" s="49"/>
      <c r="M114" s="1"/>
      <c r="N114" s="1"/>
    </row>
    <row r="115" spans="1:14" ht="31.15" customHeight="1">
      <c r="A115" s="4"/>
      <c r="B115" s="43" t="s">
        <v>88</v>
      </c>
      <c r="C115" s="108" t="s">
        <v>1</v>
      </c>
      <c r="D115" s="109"/>
      <c r="E115" s="110"/>
      <c r="F115" s="3"/>
      <c r="G115" s="180" t="s">
        <v>90</v>
      </c>
      <c r="H115" s="180"/>
      <c r="I115" s="180"/>
      <c r="J115" s="27">
        <v>100</v>
      </c>
      <c r="K115" s="27">
        <v>100</v>
      </c>
      <c r="L115" s="49">
        <v>100</v>
      </c>
      <c r="M115" s="1"/>
      <c r="N115" s="1"/>
    </row>
    <row r="116" spans="1:14" ht="55.15" customHeight="1">
      <c r="A116" s="155" t="s">
        <v>44</v>
      </c>
      <c r="B116" s="155"/>
      <c r="C116" s="155"/>
      <c r="D116" s="155"/>
      <c r="E116" s="155"/>
      <c r="F116" s="1"/>
      <c r="G116" s="1" t="s">
        <v>20</v>
      </c>
      <c r="H116" s="1"/>
      <c r="I116" s="1" t="s">
        <v>45</v>
      </c>
      <c r="J116" s="1"/>
      <c r="K116" s="1"/>
      <c r="L116" s="1"/>
      <c r="M116" s="1"/>
      <c r="N116" s="1"/>
    </row>
    <row r="117" spans="1:14">
      <c r="A117" s="1"/>
      <c r="B117" s="1"/>
      <c r="C117" s="1"/>
      <c r="D117" s="1"/>
      <c r="E117" s="1"/>
      <c r="F117" s="1"/>
      <c r="G117" s="6" t="s">
        <v>21</v>
      </c>
      <c r="H117" s="1"/>
      <c r="I117" s="136" t="s">
        <v>22</v>
      </c>
      <c r="J117" s="136"/>
      <c r="K117" s="1"/>
      <c r="L117" s="1"/>
      <c r="M117" s="1"/>
      <c r="N117" s="1"/>
    </row>
    <row r="118" spans="1:14">
      <c r="A118" s="10" t="s">
        <v>46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31.9" customHeight="1">
      <c r="A120" s="155" t="s">
        <v>55</v>
      </c>
      <c r="B120" s="155"/>
      <c r="C120" s="155"/>
      <c r="D120" s="155"/>
      <c r="E120" s="155"/>
      <c r="F120" s="1"/>
      <c r="G120" s="1" t="s">
        <v>20</v>
      </c>
      <c r="H120" s="1"/>
      <c r="I120" s="181" t="s">
        <v>54</v>
      </c>
      <c r="J120" s="181"/>
      <c r="K120" s="1"/>
      <c r="L120" s="1"/>
      <c r="M120" s="1"/>
      <c r="N120" s="1"/>
    </row>
    <row r="121" spans="1:14">
      <c r="A121" s="1"/>
      <c r="B121" s="1"/>
      <c r="C121" s="1"/>
      <c r="D121" s="1"/>
      <c r="E121" s="1"/>
      <c r="F121" s="1"/>
      <c r="G121" s="6" t="s">
        <v>21</v>
      </c>
      <c r="H121" s="1"/>
      <c r="I121" s="136" t="s">
        <v>22</v>
      </c>
      <c r="J121" s="136"/>
      <c r="K121" s="1"/>
      <c r="L121" s="1"/>
      <c r="M121" s="1"/>
      <c r="N121" s="1"/>
    </row>
    <row r="122" spans="1:14">
      <c r="A122" s="10" t="s">
        <v>110</v>
      </c>
      <c r="B122" s="1"/>
    </row>
    <row r="123" spans="1:14">
      <c r="A123" s="10"/>
      <c r="B123" s="1"/>
    </row>
    <row r="124" spans="1:14">
      <c r="A124" s="10"/>
      <c r="B124" s="1"/>
    </row>
    <row r="125" spans="1:14">
      <c r="A125" s="10" t="s">
        <v>111</v>
      </c>
      <c r="B125" s="1"/>
    </row>
  </sheetData>
  <mergeCells count="163">
    <mergeCell ref="G81:I81"/>
    <mergeCell ref="C80:E80"/>
    <mergeCell ref="G88:I88"/>
    <mergeCell ref="G89:I89"/>
    <mergeCell ref="C76:E76"/>
    <mergeCell ref="G74:I76"/>
    <mergeCell ref="G85:I85"/>
    <mergeCell ref="G86:I86"/>
    <mergeCell ref="C85:E85"/>
    <mergeCell ref="C78:E78"/>
    <mergeCell ref="G77:I77"/>
    <mergeCell ref="G80:I80"/>
    <mergeCell ref="C97:E97"/>
    <mergeCell ref="G87:I87"/>
    <mergeCell ref="C88:E88"/>
    <mergeCell ref="G91:I91"/>
    <mergeCell ref="C87:E87"/>
    <mergeCell ref="C90:E90"/>
    <mergeCell ref="C89:E89"/>
    <mergeCell ref="G94:I94"/>
    <mergeCell ref="C92:E92"/>
    <mergeCell ref="G92:I92"/>
    <mergeCell ref="C104:E104"/>
    <mergeCell ref="G112:I112"/>
    <mergeCell ref="C113:E113"/>
    <mergeCell ref="C93:E93"/>
    <mergeCell ref="G93:I93"/>
    <mergeCell ref="C98:E98"/>
    <mergeCell ref="C101:E101"/>
    <mergeCell ref="C108:E108"/>
    <mergeCell ref="G108:I108"/>
    <mergeCell ref="C103:E103"/>
    <mergeCell ref="C91:E91"/>
    <mergeCell ref="G97:I97"/>
    <mergeCell ref="G102:I102"/>
    <mergeCell ref="C107:E107"/>
    <mergeCell ref="C95:E95"/>
    <mergeCell ref="G95:I95"/>
    <mergeCell ref="G98:I98"/>
    <mergeCell ref="G107:I107"/>
    <mergeCell ref="C105:E105"/>
    <mergeCell ref="G105:I105"/>
    <mergeCell ref="A116:E116"/>
    <mergeCell ref="I120:J120"/>
    <mergeCell ref="B49:C49"/>
    <mergeCell ref="I117:J117"/>
    <mergeCell ref="C109:E109"/>
    <mergeCell ref="G109:I109"/>
    <mergeCell ref="C110:E110"/>
    <mergeCell ref="G110:I110"/>
    <mergeCell ref="G113:I113"/>
    <mergeCell ref="G90:I90"/>
    <mergeCell ref="C115:E115"/>
    <mergeCell ref="G115:I115"/>
    <mergeCell ref="C111:E111"/>
    <mergeCell ref="G111:I111"/>
    <mergeCell ref="C112:E112"/>
    <mergeCell ref="C114:E114"/>
    <mergeCell ref="G114:I114"/>
    <mergeCell ref="G78:I78"/>
    <mergeCell ref="I121:J121"/>
    <mergeCell ref="G47:G48"/>
    <mergeCell ref="H47:H48"/>
    <mergeCell ref="B106:L106"/>
    <mergeCell ref="C96:E96"/>
    <mergeCell ref="C99:E99"/>
    <mergeCell ref="G104:I104"/>
    <mergeCell ref="G103:I103"/>
    <mergeCell ref="A120:E120"/>
    <mergeCell ref="C100:E100"/>
    <mergeCell ref="C102:E102"/>
    <mergeCell ref="G101:I101"/>
    <mergeCell ref="G100:I100"/>
    <mergeCell ref="G99:I99"/>
    <mergeCell ref="C82:E82"/>
    <mergeCell ref="G82:I82"/>
    <mergeCell ref="C83:E83"/>
    <mergeCell ref="C84:E84"/>
    <mergeCell ref="G84:I84"/>
    <mergeCell ref="G67:I68"/>
    <mergeCell ref="G96:I96"/>
    <mergeCell ref="C81:E81"/>
    <mergeCell ref="C69:E69"/>
    <mergeCell ref="C79:E79"/>
    <mergeCell ref="G79:I79"/>
    <mergeCell ref="C94:E94"/>
    <mergeCell ref="C86:E86"/>
    <mergeCell ref="G83:I83"/>
    <mergeCell ref="G73:I73"/>
    <mergeCell ref="C74:E74"/>
    <mergeCell ref="D51:E51"/>
    <mergeCell ref="F59:F60"/>
    <mergeCell ref="G59:G60"/>
    <mergeCell ref="C72:E72"/>
    <mergeCell ref="G71:I71"/>
    <mergeCell ref="G72:I72"/>
    <mergeCell ref="H59:H60"/>
    <mergeCell ref="C67:E68"/>
    <mergeCell ref="F67:F68"/>
    <mergeCell ref="A61:E61"/>
    <mergeCell ref="A62:E62"/>
    <mergeCell ref="C77:E77"/>
    <mergeCell ref="A22:B22"/>
    <mergeCell ref="D49:F49"/>
    <mergeCell ref="C34:N34"/>
    <mergeCell ref="C24:N24"/>
    <mergeCell ref="C71:E71"/>
    <mergeCell ref="D50:F50"/>
    <mergeCell ref="G69:I69"/>
    <mergeCell ref="K9:N9"/>
    <mergeCell ref="A36:C36"/>
    <mergeCell ref="A33:B33"/>
    <mergeCell ref="A15:N15"/>
    <mergeCell ref="A19:B19"/>
    <mergeCell ref="C19:N19"/>
    <mergeCell ref="A21:N21"/>
    <mergeCell ref="A34:B34"/>
    <mergeCell ref="K1:N1"/>
    <mergeCell ref="K2:N2"/>
    <mergeCell ref="K3:N3"/>
    <mergeCell ref="K4:N4"/>
    <mergeCell ref="K7:N7"/>
    <mergeCell ref="K8:N8"/>
    <mergeCell ref="K6:N6"/>
    <mergeCell ref="C40:N40"/>
    <mergeCell ref="C41:N41"/>
    <mergeCell ref="K67:K68"/>
    <mergeCell ref="L67:L68"/>
    <mergeCell ref="C25:N25"/>
    <mergeCell ref="C33:N33"/>
    <mergeCell ref="A28:N28"/>
    <mergeCell ref="A30:N30"/>
    <mergeCell ref="C42:N42"/>
    <mergeCell ref="O14:T14"/>
    <mergeCell ref="A16:N16"/>
    <mergeCell ref="A14:N14"/>
    <mergeCell ref="J67:J68"/>
    <mergeCell ref="C22:N22"/>
    <mergeCell ref="A25:B25"/>
    <mergeCell ref="A47:A48"/>
    <mergeCell ref="D47:F48"/>
    <mergeCell ref="B47:C48"/>
    <mergeCell ref="D36:N36"/>
    <mergeCell ref="K10:N10"/>
    <mergeCell ref="I59:I60"/>
    <mergeCell ref="A18:N18"/>
    <mergeCell ref="A42:B42"/>
    <mergeCell ref="A38:N38"/>
    <mergeCell ref="A40:B40"/>
    <mergeCell ref="A41:B41"/>
    <mergeCell ref="A24:B24"/>
    <mergeCell ref="D52:F52"/>
    <mergeCell ref="A59:E60"/>
    <mergeCell ref="K11:N11"/>
    <mergeCell ref="A67:A68"/>
    <mergeCell ref="C75:E75"/>
    <mergeCell ref="B51:C51"/>
    <mergeCell ref="B50:C50"/>
    <mergeCell ref="A63:E63"/>
    <mergeCell ref="B67:B68"/>
    <mergeCell ref="A52:C52"/>
    <mergeCell ref="C73:E73"/>
    <mergeCell ref="B70:L70"/>
  </mergeCells>
  <phoneticPr fontId="0" type="noConversion"/>
  <pageMargins left="0.70866141732283472" right="0.70866141732283472" top="0.55118110236220474" bottom="0.47244094488188981" header="0.31496062992125984" footer="0.15748031496062992"/>
  <pageSetup paperSize="9" scale="76" fitToHeight="5" orientation="landscape" verticalDpi="0" r:id="rId1"/>
  <rowBreaks count="3" manualBreakCount="3">
    <brk id="37" max="13" man="1"/>
    <brk id="72" max="13" man="1"/>
    <brk id="10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N127"/>
  <sheetViews>
    <sheetView tabSelected="1" zoomScale="90" zoomScaleNormal="110" zoomScaleSheetLayoutView="70" workbookViewId="0">
      <selection activeCell="K15" sqref="K15"/>
    </sheetView>
  </sheetViews>
  <sheetFormatPr defaultColWidth="8.85546875" defaultRowHeight="12.75"/>
  <cols>
    <col min="1" max="1" width="8.85546875" style="29" customWidth="1"/>
    <col min="2" max="2" width="11.140625" style="29" customWidth="1"/>
    <col min="3" max="3" width="11.42578125" style="29" customWidth="1"/>
    <col min="4" max="4" width="9" style="29" customWidth="1"/>
    <col min="5" max="5" width="21.42578125" style="29" customWidth="1"/>
    <col min="6" max="6" width="12.42578125" style="29" bestFit="1" customWidth="1"/>
    <col min="7" max="7" width="11.5703125" style="29" customWidth="1"/>
    <col min="8" max="8" width="12.42578125" style="29" bestFit="1" customWidth="1"/>
    <col min="9" max="9" width="11.85546875" style="29" customWidth="1"/>
    <col min="10" max="10" width="10.42578125" style="29" customWidth="1"/>
    <col min="11" max="11" width="12.140625" style="29" customWidth="1"/>
    <col min="12" max="14" width="11.5703125" style="29" customWidth="1"/>
    <col min="15" max="16384" width="8.85546875" style="29"/>
  </cols>
  <sheetData>
    <row r="1" spans="1:14">
      <c r="A1" s="71" t="s">
        <v>13</v>
      </c>
      <c r="B1" s="71"/>
      <c r="C1" s="71"/>
      <c r="D1" s="71"/>
      <c r="E1" s="71"/>
      <c r="F1" s="71"/>
      <c r="G1" s="71"/>
      <c r="H1" s="71"/>
      <c r="I1" s="71"/>
      <c r="J1" s="71"/>
      <c r="K1" s="121" t="s">
        <v>11</v>
      </c>
      <c r="L1" s="121"/>
      <c r="M1" s="121"/>
      <c r="N1" s="121"/>
    </row>
    <row r="2" spans="1:14">
      <c r="A2" s="71"/>
      <c r="B2" s="71"/>
      <c r="C2" s="71"/>
      <c r="D2" s="71"/>
      <c r="E2" s="71"/>
      <c r="F2" s="71"/>
      <c r="G2" s="71"/>
      <c r="H2" s="71"/>
      <c r="I2" s="71"/>
      <c r="J2" s="71"/>
      <c r="K2" s="121" t="s">
        <v>12</v>
      </c>
      <c r="L2" s="121"/>
      <c r="M2" s="121"/>
      <c r="N2" s="121"/>
    </row>
    <row r="3" spans="1:14">
      <c r="A3" s="71"/>
      <c r="B3" s="71"/>
      <c r="C3" s="71"/>
      <c r="D3" s="71"/>
      <c r="E3" s="71"/>
      <c r="F3" s="71"/>
      <c r="G3" s="71"/>
      <c r="H3" s="71"/>
      <c r="I3" s="71"/>
      <c r="J3" s="71"/>
      <c r="K3" s="121" t="s">
        <v>23</v>
      </c>
      <c r="L3" s="121"/>
      <c r="M3" s="121"/>
      <c r="N3" s="121"/>
    </row>
    <row r="4" spans="1:14" ht="27.6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228" t="s">
        <v>100</v>
      </c>
      <c r="L4" s="121"/>
      <c r="M4" s="121"/>
      <c r="N4" s="121"/>
    </row>
    <row r="5" spans="1:14">
      <c r="A5" s="71"/>
      <c r="B5" s="71"/>
      <c r="C5" s="71"/>
      <c r="D5" s="71"/>
      <c r="E5" s="71"/>
      <c r="F5" s="71"/>
      <c r="G5" s="71"/>
      <c r="H5" s="71"/>
      <c r="I5" s="71"/>
      <c r="J5" s="71"/>
      <c r="K5" s="121"/>
      <c r="L5" s="121"/>
      <c r="M5" s="121"/>
      <c r="N5" s="121"/>
    </row>
    <row r="6" spans="1:14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>
      <c r="A7" s="71"/>
      <c r="B7" s="71"/>
      <c r="C7" s="71"/>
      <c r="D7" s="71"/>
      <c r="E7" s="71"/>
      <c r="F7" s="71"/>
      <c r="G7" s="71"/>
      <c r="H7" s="71"/>
      <c r="I7" s="71"/>
      <c r="J7" s="71"/>
      <c r="K7" s="121"/>
      <c r="L7" s="121"/>
      <c r="M7" s="121"/>
      <c r="N7" s="121"/>
    </row>
    <row r="8" spans="1:14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</row>
    <row r="9" spans="1:14" ht="14.25">
      <c r="A9" s="226" t="s">
        <v>28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</row>
    <row r="10" spans="1:14" ht="14.25">
      <c r="A10" s="226" t="s">
        <v>37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</row>
    <row r="11" spans="1:14" ht="14.25">
      <c r="A11" s="226" t="s">
        <v>156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</row>
    <row r="12" spans="1:14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</row>
    <row r="13" spans="1:14">
      <c r="A13" s="121" t="s">
        <v>123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4">
      <c r="A14" s="225" t="s">
        <v>122</v>
      </c>
      <c r="B14" s="225"/>
      <c r="C14" s="225" t="s">
        <v>14</v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</row>
    <row r="15" spans="1:14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</row>
    <row r="16" spans="1:14">
      <c r="A16" s="120" t="s">
        <v>124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</row>
    <row r="17" spans="1:14">
      <c r="A17" s="225" t="s">
        <v>122</v>
      </c>
      <c r="B17" s="225"/>
      <c r="C17" s="225" t="s">
        <v>126</v>
      </c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</row>
    <row r="18" spans="1:14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</row>
    <row r="19" spans="1:14" ht="15.75" customHeight="1">
      <c r="A19" s="227" t="s">
        <v>157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</row>
    <row r="20" spans="1:14">
      <c r="A20" s="225" t="s">
        <v>122</v>
      </c>
      <c r="B20" s="225"/>
      <c r="C20" s="121" t="s">
        <v>29</v>
      </c>
      <c r="D20" s="121"/>
      <c r="E20" s="121" t="s">
        <v>125</v>
      </c>
      <c r="F20" s="121"/>
      <c r="G20" s="121"/>
      <c r="H20" s="121"/>
      <c r="I20" s="121"/>
      <c r="J20" s="121"/>
      <c r="K20" s="121"/>
      <c r="L20" s="121"/>
      <c r="M20" s="121"/>
      <c r="N20" s="121"/>
    </row>
    <row r="21" spans="1:14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</row>
    <row r="22" spans="1:14">
      <c r="A22" s="71" t="s">
        <v>127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</row>
    <row r="23" spans="1:14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</row>
    <row r="24" spans="1:14" ht="18.600000000000001" customHeight="1">
      <c r="A24" s="75" t="s">
        <v>2</v>
      </c>
      <c r="B24" s="205" t="s">
        <v>104</v>
      </c>
      <c r="C24" s="205"/>
      <c r="D24" s="205"/>
      <c r="E24" s="205"/>
      <c r="F24" s="205"/>
      <c r="G24" s="205"/>
      <c r="H24" s="205"/>
      <c r="I24" s="205"/>
      <c r="J24" s="205"/>
      <c r="K24" s="205"/>
      <c r="L24" s="71"/>
      <c r="M24" s="71"/>
      <c r="N24" s="71"/>
    </row>
    <row r="25" spans="1:14" ht="26.45" customHeight="1">
      <c r="A25" s="83">
        <v>1</v>
      </c>
      <c r="B25" s="230" t="str">
        <f ca="1">Паспорт!C34</f>
        <v>Формування ефективної системи соціального захисту населення, забезпечення соціальними послугами</v>
      </c>
      <c r="C25" s="231"/>
      <c r="D25" s="231"/>
      <c r="E25" s="231"/>
      <c r="F25" s="231"/>
      <c r="G25" s="231"/>
      <c r="H25" s="231"/>
      <c r="I25" s="231"/>
      <c r="J25" s="231"/>
      <c r="K25" s="231"/>
      <c r="L25" s="71"/>
      <c r="M25" s="71"/>
      <c r="N25" s="71"/>
    </row>
    <row r="26" spans="1:14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</row>
    <row r="27" spans="1:14">
      <c r="A27" s="71" t="s">
        <v>132</v>
      </c>
      <c r="B27" s="71"/>
      <c r="C27" s="71"/>
      <c r="D27" s="199" t="str">
        <f ca="1">Паспорт!D36</f>
        <v xml:space="preserve">Надання соціальних послуг, зокрема стаціонарного догляду,догляду вдома,денного догляду  громадянам похилого віку, особам з інвалідністю, дітям з інвалідністю в установах соціального обслуговування системи органів праці та соціального захисту населення. </v>
      </c>
      <c r="E27" s="199"/>
      <c r="F27" s="199"/>
      <c r="G27" s="199"/>
      <c r="H27" s="199"/>
      <c r="I27" s="199"/>
      <c r="J27" s="199"/>
      <c r="K27" s="199"/>
      <c r="L27" s="71"/>
      <c r="M27" s="71"/>
      <c r="N27" s="71"/>
    </row>
    <row r="28" spans="1:14">
      <c r="A28" s="71"/>
      <c r="B28" s="71"/>
      <c r="C28" s="71"/>
      <c r="D28" s="199"/>
      <c r="E28" s="199"/>
      <c r="F28" s="199"/>
      <c r="G28" s="199"/>
      <c r="H28" s="199"/>
      <c r="I28" s="199"/>
      <c r="J28" s="199"/>
      <c r="K28" s="199"/>
      <c r="L28" s="71"/>
      <c r="M28" s="71"/>
      <c r="N28" s="71"/>
    </row>
    <row r="29" spans="1:14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</row>
    <row r="30" spans="1:14">
      <c r="A30" s="71" t="s">
        <v>133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</row>
    <row r="31" spans="1:14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</row>
    <row r="32" spans="1:14" ht="19.899999999999999" customHeight="1">
      <c r="A32" s="75" t="s">
        <v>2</v>
      </c>
      <c r="B32" s="205" t="s">
        <v>59</v>
      </c>
      <c r="C32" s="205"/>
      <c r="D32" s="205"/>
      <c r="E32" s="205"/>
      <c r="F32" s="205"/>
      <c r="G32" s="205"/>
      <c r="H32" s="205"/>
      <c r="I32" s="205"/>
      <c r="J32" s="205"/>
      <c r="K32" s="205"/>
      <c r="L32" s="71"/>
      <c r="M32" s="71"/>
      <c r="N32" s="71"/>
    </row>
    <row r="33" spans="1:14" ht="31.9" customHeight="1">
      <c r="A33" s="83">
        <f ca="1">Паспорт!A41</f>
        <v>1</v>
      </c>
      <c r="B33" s="206" t="str">
        <f ca="1">Паспорт!C41</f>
        <v>Забезпечення соціальними послугами за місцем проживання громадян, не здатних до самообслуговування у зв’язку з похилим віком, хворобою, інвалідністю, а також громадян, які перебувають у складних життєвих обставинах</v>
      </c>
      <c r="C33" s="207"/>
      <c r="D33" s="207"/>
      <c r="E33" s="207"/>
      <c r="F33" s="207"/>
      <c r="G33" s="207"/>
      <c r="H33" s="207"/>
      <c r="I33" s="207"/>
      <c r="J33" s="207"/>
      <c r="K33" s="207"/>
      <c r="L33" s="71"/>
      <c r="M33" s="71"/>
      <c r="N33" s="71"/>
    </row>
    <row r="34" spans="1:14" ht="27" customHeight="1">
      <c r="A34" s="83">
        <f ca="1">Паспорт!A42</f>
        <v>2</v>
      </c>
      <c r="B34" s="206" t="str">
        <f ca="1">Паспорт!C42</f>
        <v>Забезпечення реалізації проекта - переможця конкурсу проектів місцевого розвитку "Громадський бюджет"</v>
      </c>
      <c r="C34" s="207"/>
      <c r="D34" s="207"/>
      <c r="E34" s="207"/>
      <c r="F34" s="207"/>
      <c r="G34" s="207"/>
      <c r="H34" s="207"/>
      <c r="I34" s="207"/>
      <c r="J34" s="207"/>
      <c r="K34" s="207"/>
      <c r="L34" s="71"/>
      <c r="M34" s="71"/>
      <c r="N34" s="71"/>
    </row>
    <row r="35" spans="1:14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</row>
    <row r="36" spans="1:14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</row>
    <row r="37" spans="1:14">
      <c r="A37" s="71" t="s">
        <v>131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</row>
    <row r="38" spans="1:14">
      <c r="A38" s="71"/>
      <c r="B38" s="71"/>
      <c r="C38" s="71"/>
      <c r="D38" s="71"/>
      <c r="E38" s="71"/>
      <c r="F38" s="71"/>
      <c r="G38" s="71"/>
      <c r="H38" s="71"/>
      <c r="I38" s="73"/>
      <c r="J38" s="71"/>
      <c r="K38" s="71"/>
      <c r="L38" s="71"/>
      <c r="M38" s="71"/>
      <c r="N38" s="78" t="s">
        <v>128</v>
      </c>
    </row>
    <row r="39" spans="1:14" ht="31.9" customHeight="1">
      <c r="A39" s="204" t="s">
        <v>2</v>
      </c>
      <c r="B39" s="211" t="s">
        <v>129</v>
      </c>
      <c r="C39" s="212"/>
      <c r="D39" s="212"/>
      <c r="E39" s="213"/>
      <c r="F39" s="204" t="s">
        <v>30</v>
      </c>
      <c r="G39" s="204"/>
      <c r="H39" s="204"/>
      <c r="I39" s="204" t="s">
        <v>130</v>
      </c>
      <c r="J39" s="204"/>
      <c r="K39" s="204"/>
      <c r="L39" s="204" t="s">
        <v>31</v>
      </c>
      <c r="M39" s="204"/>
      <c r="N39" s="204"/>
    </row>
    <row r="40" spans="1:14" ht="34.9" customHeight="1">
      <c r="A40" s="204"/>
      <c r="B40" s="214"/>
      <c r="C40" s="215"/>
      <c r="D40" s="215"/>
      <c r="E40" s="216"/>
      <c r="F40" s="79" t="s">
        <v>3</v>
      </c>
      <c r="G40" s="79" t="s">
        <v>5</v>
      </c>
      <c r="H40" s="79" t="s">
        <v>60</v>
      </c>
      <c r="I40" s="79" t="s">
        <v>3</v>
      </c>
      <c r="J40" s="79" t="s">
        <v>5</v>
      </c>
      <c r="K40" s="79" t="s">
        <v>60</v>
      </c>
      <c r="L40" s="74" t="s">
        <v>3</v>
      </c>
      <c r="M40" s="74" t="s">
        <v>5</v>
      </c>
      <c r="N40" s="79" t="s">
        <v>60</v>
      </c>
    </row>
    <row r="41" spans="1:14">
      <c r="A41" s="75">
        <v>1</v>
      </c>
      <c r="B41" s="208">
        <v>2</v>
      </c>
      <c r="C41" s="209"/>
      <c r="D41" s="209"/>
      <c r="E41" s="210"/>
      <c r="F41" s="75">
        <v>3</v>
      </c>
      <c r="G41" s="75">
        <v>4</v>
      </c>
      <c r="H41" s="75">
        <v>5</v>
      </c>
      <c r="I41" s="75">
        <v>6</v>
      </c>
      <c r="J41" s="75">
        <v>7</v>
      </c>
      <c r="K41" s="75">
        <v>8</v>
      </c>
      <c r="L41" s="75">
        <v>9</v>
      </c>
      <c r="M41" s="75">
        <v>10</v>
      </c>
      <c r="N41" s="75">
        <v>11</v>
      </c>
    </row>
    <row r="42" spans="1:14" ht="70.150000000000006" customHeight="1">
      <c r="A42" s="83">
        <f ca="1">Паспорт!A50</f>
        <v>1</v>
      </c>
      <c r="B42" s="200" t="str">
        <f ca="1">Паспорт!B50</f>
        <v>Надання соціальних послуг за місцем проживання громадянам, не здатним до самообслуговування у зв’язку з похилим віком, хворобою, інвалідністю, а також громадянам, які перебувають у складних життєвих обставинах</v>
      </c>
      <c r="C42" s="201"/>
      <c r="D42" s="201"/>
      <c r="E42" s="202"/>
      <c r="F42" s="85">
        <f ca="1">Паспорт!D50</f>
        <v>12032262.800000001</v>
      </c>
      <c r="G42" s="85">
        <f ca="1">Паспорт!G50</f>
        <v>400000</v>
      </c>
      <c r="H42" s="85">
        <f>F42+G42</f>
        <v>12432262.800000001</v>
      </c>
      <c r="I42" s="85">
        <f>12024996.7-40886.6</f>
        <v>11984110.1</v>
      </c>
      <c r="J42" s="85">
        <f>449330.53-80308</f>
        <v>369022.53</v>
      </c>
      <c r="K42" s="85">
        <f>I42+J42</f>
        <v>12353132.629999999</v>
      </c>
      <c r="L42" s="85">
        <f t="shared" ref="L42:N43" si="0">I42-F42</f>
        <v>-48152.700000001118</v>
      </c>
      <c r="M42" s="85">
        <f t="shared" si="0"/>
        <v>-30977.469999999972</v>
      </c>
      <c r="N42" s="85">
        <f t="shared" si="0"/>
        <v>-79130.170000001788</v>
      </c>
    </row>
    <row r="43" spans="1:14" ht="34.9" customHeight="1">
      <c r="A43" s="83">
        <f ca="1">Паспорт!A51</f>
        <v>2</v>
      </c>
      <c r="B43" s="200" t="str">
        <f ca="1">Паспорт!B51</f>
        <v>Реалізація проекта - переможця конкурсу проектів місцевого розвитку "Громадський бюджет"</v>
      </c>
      <c r="C43" s="201"/>
      <c r="D43" s="201"/>
      <c r="E43" s="202"/>
      <c r="F43" s="85">
        <f ca="1">Паспорт!D51</f>
        <v>53460</v>
      </c>
      <c r="G43" s="85">
        <f ca="1">Паспорт!G51</f>
        <v>84000</v>
      </c>
      <c r="H43" s="85">
        <f>F43+G43</f>
        <v>137460</v>
      </c>
      <c r="I43" s="85">
        <v>40886.6</v>
      </c>
      <c r="J43" s="85">
        <f>80308</f>
        <v>80308</v>
      </c>
      <c r="K43" s="85">
        <f>I43+J43</f>
        <v>121194.6</v>
      </c>
      <c r="L43" s="85">
        <f t="shared" si="0"/>
        <v>-12573.400000000001</v>
      </c>
      <c r="M43" s="85">
        <f t="shared" si="0"/>
        <v>-3692</v>
      </c>
      <c r="N43" s="85">
        <f t="shared" si="0"/>
        <v>-16265.399999999994</v>
      </c>
    </row>
    <row r="44" spans="1:14" ht="34.9" customHeight="1">
      <c r="A44" s="83"/>
      <c r="B44" s="222" t="s">
        <v>17</v>
      </c>
      <c r="C44" s="223"/>
      <c r="D44" s="223"/>
      <c r="E44" s="224"/>
      <c r="F44" s="85">
        <f>F43+F42</f>
        <v>12085722.800000001</v>
      </c>
      <c r="G44" s="85">
        <f t="shared" ref="G44:N44" si="1">G43+G42</f>
        <v>484000</v>
      </c>
      <c r="H44" s="85">
        <f>H43+H42</f>
        <v>12569722.800000001</v>
      </c>
      <c r="I44" s="85">
        <f t="shared" si="1"/>
        <v>12024996.699999999</v>
      </c>
      <c r="J44" s="85">
        <f t="shared" si="1"/>
        <v>449330.53</v>
      </c>
      <c r="K44" s="85">
        <f t="shared" si="1"/>
        <v>12474327.229999999</v>
      </c>
      <c r="L44" s="85">
        <f>L43+L42</f>
        <v>-60726.100000001119</v>
      </c>
      <c r="M44" s="85">
        <f t="shared" si="1"/>
        <v>-34669.469999999972</v>
      </c>
      <c r="N44" s="85">
        <f t="shared" si="1"/>
        <v>-95395.570000001782</v>
      </c>
    </row>
    <row r="45" spans="1:14" ht="103.9" customHeight="1">
      <c r="A45" s="196" t="s">
        <v>143</v>
      </c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1"/>
    </row>
    <row r="46" spans="1:14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</row>
    <row r="47" spans="1:14" ht="9" customHeight="1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</row>
    <row r="48" spans="1:14">
      <c r="A48" s="71" t="s">
        <v>135</v>
      </c>
      <c r="B48" s="72"/>
      <c r="C48" s="72"/>
      <c r="D48" s="72"/>
      <c r="E48" s="72"/>
      <c r="F48" s="72"/>
      <c r="G48" s="72"/>
      <c r="H48" s="72"/>
      <c r="I48" s="72"/>
      <c r="J48" s="71"/>
      <c r="K48" s="71"/>
      <c r="L48" s="71"/>
      <c r="M48" s="71"/>
      <c r="N48" s="71"/>
    </row>
    <row r="49" spans="1:14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</row>
    <row r="50" spans="1:14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8" t="s">
        <v>128</v>
      </c>
    </row>
    <row r="51" spans="1:14" ht="29.45" customHeight="1">
      <c r="A51" s="204" t="s">
        <v>2</v>
      </c>
      <c r="B51" s="211" t="s">
        <v>134</v>
      </c>
      <c r="C51" s="212"/>
      <c r="D51" s="212"/>
      <c r="E51" s="213"/>
      <c r="F51" s="204" t="s">
        <v>30</v>
      </c>
      <c r="G51" s="204"/>
      <c r="H51" s="204"/>
      <c r="I51" s="204" t="s">
        <v>130</v>
      </c>
      <c r="J51" s="204"/>
      <c r="K51" s="204"/>
      <c r="L51" s="204" t="s">
        <v>31</v>
      </c>
      <c r="M51" s="204"/>
      <c r="N51" s="204"/>
    </row>
    <row r="52" spans="1:14" ht="25.5">
      <c r="A52" s="204"/>
      <c r="B52" s="214"/>
      <c r="C52" s="215"/>
      <c r="D52" s="215"/>
      <c r="E52" s="216"/>
      <c r="F52" s="79" t="s">
        <v>3</v>
      </c>
      <c r="G52" s="79" t="s">
        <v>5</v>
      </c>
      <c r="H52" s="79" t="s">
        <v>60</v>
      </c>
      <c r="I52" s="79" t="s">
        <v>3</v>
      </c>
      <c r="J52" s="79" t="s">
        <v>5</v>
      </c>
      <c r="K52" s="79" t="s">
        <v>60</v>
      </c>
      <c r="L52" s="74" t="s">
        <v>3</v>
      </c>
      <c r="M52" s="74" t="s">
        <v>5</v>
      </c>
      <c r="N52" s="79" t="s">
        <v>60</v>
      </c>
    </row>
    <row r="53" spans="1:14">
      <c r="A53" s="75">
        <v>1</v>
      </c>
      <c r="B53" s="208">
        <v>2</v>
      </c>
      <c r="C53" s="209"/>
      <c r="D53" s="209"/>
      <c r="E53" s="210"/>
      <c r="F53" s="75">
        <v>3</v>
      </c>
      <c r="G53" s="75">
        <v>4</v>
      </c>
      <c r="H53" s="75">
        <v>5</v>
      </c>
      <c r="I53" s="75">
        <v>6</v>
      </c>
      <c r="J53" s="75">
        <v>7</v>
      </c>
      <c r="K53" s="75">
        <v>8</v>
      </c>
      <c r="L53" s="75">
        <v>9</v>
      </c>
      <c r="M53" s="75">
        <v>10</v>
      </c>
      <c r="N53" s="75">
        <v>11</v>
      </c>
    </row>
    <row r="54" spans="1:14" ht="34.9" customHeight="1">
      <c r="A54" s="83">
        <v>1</v>
      </c>
      <c r="B54" s="192" t="str">
        <f ca="1">Паспорт!A62</f>
        <v>Програма соціального захисту окремих категорій мешканців району на 2017-2019 роки (зі змінами)</v>
      </c>
      <c r="C54" s="193"/>
      <c r="D54" s="193"/>
      <c r="E54" s="203"/>
      <c r="F54" s="85">
        <f ca="1">Паспорт!G62</f>
        <v>53460</v>
      </c>
      <c r="G54" s="85">
        <f ca="1">Паспорт!H62</f>
        <v>84000</v>
      </c>
      <c r="H54" s="85">
        <f>F54+G54</f>
        <v>137460</v>
      </c>
      <c r="I54" s="85">
        <f>I43</f>
        <v>40886.6</v>
      </c>
      <c r="J54" s="85">
        <f>J43</f>
        <v>80308</v>
      </c>
      <c r="K54" s="85">
        <f>I54+J54</f>
        <v>121194.6</v>
      </c>
      <c r="L54" s="85">
        <f>I54-F54</f>
        <v>-12573.400000000001</v>
      </c>
      <c r="M54" s="85">
        <f>J54-G54</f>
        <v>-3692</v>
      </c>
      <c r="N54" s="85">
        <f>K54-H54</f>
        <v>-16265.399999999994</v>
      </c>
    </row>
    <row r="55" spans="1:14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</row>
    <row r="56" spans="1:14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</row>
    <row r="57" spans="1:14">
      <c r="A57" s="71" t="s">
        <v>136</v>
      </c>
      <c r="B57" s="72"/>
      <c r="C57" s="72"/>
      <c r="D57" s="72"/>
      <c r="E57" s="72"/>
      <c r="F57" s="72"/>
      <c r="G57" s="71"/>
      <c r="H57" s="71"/>
      <c r="I57" s="71"/>
      <c r="J57" s="71"/>
      <c r="K57" s="71"/>
      <c r="L57" s="71"/>
      <c r="M57" s="71"/>
      <c r="N57" s="71"/>
    </row>
    <row r="58" spans="1:14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</row>
    <row r="59" spans="1:14" ht="24.6" customHeight="1">
      <c r="A59" s="204" t="s">
        <v>2</v>
      </c>
      <c r="B59" s="204" t="s">
        <v>32</v>
      </c>
      <c r="C59" s="204"/>
      <c r="D59" s="204" t="s">
        <v>6</v>
      </c>
      <c r="E59" s="204" t="s">
        <v>7</v>
      </c>
      <c r="F59" s="204" t="s">
        <v>30</v>
      </c>
      <c r="G59" s="204"/>
      <c r="H59" s="204"/>
      <c r="I59" s="204" t="s">
        <v>130</v>
      </c>
      <c r="J59" s="204"/>
      <c r="K59" s="204"/>
      <c r="L59" s="204" t="s">
        <v>31</v>
      </c>
      <c r="M59" s="204"/>
      <c r="N59" s="204"/>
    </row>
    <row r="60" spans="1:14" ht="57.6" customHeight="1">
      <c r="A60" s="204"/>
      <c r="B60" s="204"/>
      <c r="C60" s="204"/>
      <c r="D60" s="204"/>
      <c r="E60" s="204"/>
      <c r="F60" s="79" t="s">
        <v>3</v>
      </c>
      <c r="G60" s="79" t="s">
        <v>5</v>
      </c>
      <c r="H60" s="79" t="s">
        <v>60</v>
      </c>
      <c r="I60" s="79" t="s">
        <v>3</v>
      </c>
      <c r="J60" s="79" t="s">
        <v>5</v>
      </c>
      <c r="K60" s="79" t="s">
        <v>60</v>
      </c>
      <c r="L60" s="74" t="s">
        <v>3</v>
      </c>
      <c r="M60" s="74" t="s">
        <v>5</v>
      </c>
      <c r="N60" s="79" t="s">
        <v>60</v>
      </c>
    </row>
    <row r="61" spans="1:14">
      <c r="A61" s="75">
        <v>1</v>
      </c>
      <c r="B61" s="205">
        <v>2</v>
      </c>
      <c r="C61" s="205"/>
      <c r="D61" s="75">
        <v>3</v>
      </c>
      <c r="E61" s="75">
        <v>4</v>
      </c>
      <c r="F61" s="75">
        <v>5</v>
      </c>
      <c r="G61" s="75">
        <v>6</v>
      </c>
      <c r="H61" s="75">
        <v>7</v>
      </c>
      <c r="I61" s="75">
        <v>8</v>
      </c>
      <c r="J61" s="75">
        <v>9</v>
      </c>
      <c r="K61" s="75">
        <v>10</v>
      </c>
      <c r="L61" s="75">
        <v>11</v>
      </c>
      <c r="M61" s="75">
        <v>12</v>
      </c>
      <c r="N61" s="75">
        <v>13</v>
      </c>
    </row>
    <row r="62" spans="1:14" ht="30.6" customHeight="1">
      <c r="A62" s="217" t="s">
        <v>139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9"/>
    </row>
    <row r="63" spans="1:14" ht="22.15" customHeight="1">
      <c r="A63" s="90">
        <v>1</v>
      </c>
      <c r="B63" s="194" t="str">
        <f ca="1">Паспорт!B71</f>
        <v>затрат</v>
      </c>
      <c r="C63" s="195"/>
      <c r="D63" s="89"/>
      <c r="E63" s="89"/>
      <c r="F63" s="85"/>
      <c r="G63" s="85"/>
      <c r="H63" s="85"/>
      <c r="I63" s="85"/>
      <c r="J63" s="85"/>
      <c r="K63" s="85"/>
      <c r="L63" s="85"/>
      <c r="M63" s="85"/>
      <c r="N63" s="85"/>
    </row>
    <row r="64" spans="1:14" ht="39.6" customHeight="1">
      <c r="A64" s="76"/>
      <c r="B64" s="192" t="str">
        <f ca="1">Паспорт!B72</f>
        <v xml:space="preserve">Обсяг видатків </v>
      </c>
      <c r="C64" s="193"/>
      <c r="D64" s="92" t="str">
        <f ca="1">Паспорт!C72</f>
        <v>грн.</v>
      </c>
      <c r="E64" s="92" t="str">
        <f ca="1">Паспорт!G72</f>
        <v>кошторис на 2019 рік (з урахуванням внесених змін)</v>
      </c>
      <c r="F64" s="99">
        <f ca="1">Паспорт!J72</f>
        <v>12032262.800000001</v>
      </c>
      <c r="G64" s="99">
        <f ca="1">Паспорт!K72</f>
        <v>400000</v>
      </c>
      <c r="H64" s="100">
        <f t="shared" ref="H64:H70" si="2">F64+G64</f>
        <v>12432262.800000001</v>
      </c>
      <c r="I64" s="99">
        <f>I42</f>
        <v>11984110.1</v>
      </c>
      <c r="J64" s="99">
        <f>J42</f>
        <v>369022.53</v>
      </c>
      <c r="K64" s="100">
        <f t="shared" ref="K64:K70" si="3">I64+J64</f>
        <v>12353132.629999999</v>
      </c>
      <c r="L64" s="100">
        <f t="shared" ref="L64:L70" si="4">I64-F64</f>
        <v>-48152.700000001118</v>
      </c>
      <c r="M64" s="100">
        <f t="shared" ref="M64:M70" si="5">J64-G64</f>
        <v>-30977.469999999972</v>
      </c>
      <c r="N64" s="100">
        <f t="shared" ref="N64:N70" si="6">K64-H64</f>
        <v>-79130.170000001788</v>
      </c>
    </row>
    <row r="65" spans="1:14" ht="54" customHeight="1">
      <c r="A65" s="80"/>
      <c r="B65" s="192" t="str">
        <f ca="1">Паспорт!B73</f>
        <v>Кількість установ</v>
      </c>
      <c r="C65" s="193"/>
      <c r="D65" s="92" t="str">
        <f ca="1">Паспорт!C73</f>
        <v>од.</v>
      </c>
      <c r="E65" s="92" t="str">
        <f ca="1">Паспорт!G73</f>
        <v>Мережа розпорядників і одержувачів коштів місцевого бюджету на 2019 рік</v>
      </c>
      <c r="F65" s="99">
        <f ca="1">Паспорт!J73</f>
        <v>1</v>
      </c>
      <c r="G65" s="99">
        <f ca="1">Паспорт!K73</f>
        <v>0</v>
      </c>
      <c r="H65" s="95">
        <f t="shared" si="2"/>
        <v>1</v>
      </c>
      <c r="I65" s="102">
        <v>1</v>
      </c>
      <c r="J65" s="95">
        <v>0</v>
      </c>
      <c r="K65" s="95">
        <f t="shared" si="3"/>
        <v>1</v>
      </c>
      <c r="L65" s="95">
        <f t="shared" si="4"/>
        <v>0</v>
      </c>
      <c r="M65" s="95">
        <f t="shared" si="5"/>
        <v>0</v>
      </c>
      <c r="N65" s="95">
        <f t="shared" si="6"/>
        <v>0</v>
      </c>
    </row>
    <row r="66" spans="1:14" ht="39" customHeight="1">
      <c r="A66" s="80"/>
      <c r="B66" s="192" t="str">
        <f ca="1">Паспорт!B74</f>
        <v>Кількість відділень, у тому числі:</v>
      </c>
      <c r="C66" s="193"/>
      <c r="D66" s="92" t="str">
        <f ca="1">Паспорт!C74</f>
        <v>од.</v>
      </c>
      <c r="E66" s="232" t="str">
        <f ca="1">Паспорт!G74</f>
        <v>Рішення виконкому районної у місті ради від 19.10.2016 № 391 "Про затвердження структури, загальної чисельності штату працівників КУ "Територіальний центр соціального обслуговування (надання соціальних послуг) у Металургійному районі", положення про територіальний центр</v>
      </c>
      <c r="F66" s="99">
        <f ca="1">Паспорт!J74</f>
        <v>4</v>
      </c>
      <c r="G66" s="99">
        <f ca="1">Паспорт!K74</f>
        <v>0</v>
      </c>
      <c r="H66" s="95">
        <f t="shared" si="2"/>
        <v>4</v>
      </c>
      <c r="I66" s="102">
        <v>4</v>
      </c>
      <c r="J66" s="95">
        <v>0</v>
      </c>
      <c r="K66" s="95">
        <f t="shared" si="3"/>
        <v>4</v>
      </c>
      <c r="L66" s="95">
        <f t="shared" si="4"/>
        <v>0</v>
      </c>
      <c r="M66" s="95">
        <f t="shared" si="5"/>
        <v>0</v>
      </c>
      <c r="N66" s="95">
        <f t="shared" si="6"/>
        <v>0</v>
      </c>
    </row>
    <row r="67" spans="1:14" ht="46.15" customHeight="1">
      <c r="A67" s="80"/>
      <c r="B67" s="192" t="str">
        <f ca="1">Паспорт!B75</f>
        <v>-кількість стаціонарних відділень постійного проживання</v>
      </c>
      <c r="C67" s="193"/>
      <c r="D67" s="92" t="str">
        <f ca="1">Паспорт!C75</f>
        <v>од.</v>
      </c>
      <c r="E67" s="233"/>
      <c r="F67" s="99">
        <f ca="1">Паспорт!J75</f>
        <v>0</v>
      </c>
      <c r="G67" s="99">
        <f ca="1">Паспорт!K75</f>
        <v>0</v>
      </c>
      <c r="H67" s="95">
        <f t="shared" si="2"/>
        <v>0</v>
      </c>
      <c r="I67" s="102">
        <v>0</v>
      </c>
      <c r="J67" s="95">
        <v>0</v>
      </c>
      <c r="K67" s="95">
        <f t="shared" si="3"/>
        <v>0</v>
      </c>
      <c r="L67" s="95">
        <f t="shared" si="4"/>
        <v>0</v>
      </c>
      <c r="M67" s="95">
        <f t="shared" si="5"/>
        <v>0</v>
      </c>
      <c r="N67" s="95">
        <f t="shared" si="6"/>
        <v>0</v>
      </c>
    </row>
    <row r="68" spans="1:14" ht="97.9" customHeight="1">
      <c r="A68" s="80"/>
      <c r="B68" s="192" t="str">
        <f ca="1">Паспорт!B76</f>
        <v>-кількість стаціонарних відділень тимчасового проживання</v>
      </c>
      <c r="C68" s="193"/>
      <c r="D68" s="92" t="str">
        <f ca="1">Паспорт!C76</f>
        <v>од.</v>
      </c>
      <c r="E68" s="234"/>
      <c r="F68" s="99">
        <f ca="1">Паспорт!J76</f>
        <v>0</v>
      </c>
      <c r="G68" s="99">
        <f ca="1">Паспорт!K76</f>
        <v>0</v>
      </c>
      <c r="H68" s="95">
        <f t="shared" si="2"/>
        <v>0</v>
      </c>
      <c r="I68" s="102">
        <v>0</v>
      </c>
      <c r="J68" s="95">
        <v>0</v>
      </c>
      <c r="K68" s="95">
        <f t="shared" si="3"/>
        <v>0</v>
      </c>
      <c r="L68" s="95">
        <f t="shared" si="4"/>
        <v>0</v>
      </c>
      <c r="M68" s="95">
        <f t="shared" si="5"/>
        <v>0</v>
      </c>
      <c r="N68" s="95">
        <f t="shared" si="6"/>
        <v>0</v>
      </c>
    </row>
    <row r="69" spans="1:14" ht="32.450000000000003" customHeight="1">
      <c r="A69" s="80"/>
      <c r="B69" s="192" t="str">
        <f ca="1">Паспорт!B77</f>
        <v>Кількість штатних одиниць персоналу,у тому числі :</v>
      </c>
      <c r="C69" s="193"/>
      <c r="D69" s="92" t="str">
        <f ca="1">Паспорт!C77</f>
        <v>од.</v>
      </c>
      <c r="E69" s="92" t="str">
        <f ca="1">Паспорт!G77</f>
        <v>штатний розпис станом на 01.01.2019 року</v>
      </c>
      <c r="F69" s="99">
        <f ca="1">Паспорт!J77</f>
        <v>179</v>
      </c>
      <c r="G69" s="99">
        <f ca="1">Паспорт!K77</f>
        <v>0</v>
      </c>
      <c r="H69" s="95">
        <f t="shared" si="2"/>
        <v>179</v>
      </c>
      <c r="I69" s="102">
        <v>158</v>
      </c>
      <c r="J69" s="95">
        <v>0</v>
      </c>
      <c r="K69" s="95">
        <f t="shared" si="3"/>
        <v>158</v>
      </c>
      <c r="L69" s="95">
        <f t="shared" si="4"/>
        <v>-21</v>
      </c>
      <c r="M69" s="95">
        <f t="shared" si="5"/>
        <v>0</v>
      </c>
      <c r="N69" s="95">
        <f t="shared" si="6"/>
        <v>-21</v>
      </c>
    </row>
    <row r="70" spans="1:14" ht="123.6" customHeight="1">
      <c r="A70" s="80"/>
      <c r="B70" s="192" t="str">
        <f ca="1">Паспорт!B78</f>
        <v>-професіоналів,фахівців та робітників,які надають соціальні послуги</v>
      </c>
      <c r="C70" s="193"/>
      <c r="D70" s="92" t="str">
        <f ca="1">Паспорт!C78</f>
        <v>од.</v>
      </c>
      <c r="E70" s="92" t="str">
        <f ca="1">Паспорт!G78</f>
        <v xml:space="preserve">штатний розпис станом на 01.01.2019 року, 
Наказ Мінсоцполітики від 29.03.17 № 518
"Довідник кваліфікаційних характеристик
професій працівників" (випуск 80 Соціальні послуги)
</v>
      </c>
      <c r="F70" s="99">
        <f ca="1">Паспорт!J78</f>
        <v>146.5</v>
      </c>
      <c r="G70" s="99">
        <f ca="1">Паспорт!K78</f>
        <v>0</v>
      </c>
      <c r="H70" s="95">
        <f t="shared" si="2"/>
        <v>146.5</v>
      </c>
      <c r="I70" s="104">
        <f>146.5-18</f>
        <v>128.5</v>
      </c>
      <c r="J70" s="95">
        <v>0</v>
      </c>
      <c r="K70" s="95">
        <f t="shared" si="3"/>
        <v>128.5</v>
      </c>
      <c r="L70" s="95">
        <f t="shared" si="4"/>
        <v>-18</v>
      </c>
      <c r="M70" s="95">
        <f t="shared" si="5"/>
        <v>0</v>
      </c>
      <c r="N70" s="95">
        <f t="shared" si="6"/>
        <v>-18</v>
      </c>
    </row>
    <row r="71" spans="1:14" ht="113.45" customHeight="1">
      <c r="A71" s="229" t="s">
        <v>145</v>
      </c>
      <c r="B71" s="209"/>
      <c r="C71" s="209"/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210"/>
    </row>
    <row r="72" spans="1:14" ht="24" customHeight="1">
      <c r="A72" s="91">
        <f ca="1">Паспорт!A79</f>
        <v>2</v>
      </c>
      <c r="B72" s="194" t="str">
        <f ca="1">Паспорт!B79</f>
        <v>продукту</v>
      </c>
      <c r="C72" s="195"/>
      <c r="D72" s="92"/>
      <c r="E72" s="92"/>
      <c r="F72" s="87"/>
      <c r="G72" s="87"/>
      <c r="H72" s="87"/>
      <c r="I72" s="84"/>
      <c r="J72" s="77"/>
      <c r="K72" s="75"/>
      <c r="L72" s="76"/>
      <c r="M72" s="76"/>
      <c r="N72" s="76"/>
    </row>
    <row r="73" spans="1:14" ht="66.599999999999994" customHeight="1">
      <c r="A73" s="80"/>
      <c r="B73" s="192" t="str">
        <f ca="1">Паспорт!B80</f>
        <v>кількість осіб,які потребують соціального обслуговування (надання соціальних послуг) у тому числі:</v>
      </c>
      <c r="C73" s="193"/>
      <c r="D73" s="92" t="str">
        <f ca="1">Паспорт!C80</f>
        <v>осіб</v>
      </c>
      <c r="E73" s="92" t="str">
        <f ca="1">Паспорт!G80</f>
        <v>Форма 12-соц, аналітичні дані установи</v>
      </c>
      <c r="F73" s="94">
        <f ca="1">Паспорт!J80</f>
        <v>1557</v>
      </c>
      <c r="G73" s="94">
        <f ca="1">Паспорт!K80</f>
        <v>787</v>
      </c>
      <c r="H73" s="95">
        <f>F73+G73</f>
        <v>2344</v>
      </c>
      <c r="I73" s="103">
        <f>F73</f>
        <v>1557</v>
      </c>
      <c r="J73" s="103">
        <f>G73</f>
        <v>787</v>
      </c>
      <c r="K73" s="95">
        <f>I73+J73</f>
        <v>2344</v>
      </c>
      <c r="L73" s="95">
        <f>I73-F73</f>
        <v>0</v>
      </c>
      <c r="M73" s="95">
        <f>J73-G73</f>
        <v>0</v>
      </c>
      <c r="N73" s="95">
        <f>K73-H73</f>
        <v>0</v>
      </c>
    </row>
    <row r="74" spans="1:14" ht="28.15" customHeight="1">
      <c r="A74" s="80"/>
      <c r="B74" s="192" t="str">
        <f ca="1">Паспорт!B81</f>
        <v>-з 5 групою рухової активності</v>
      </c>
      <c r="C74" s="193"/>
      <c r="D74" s="92" t="str">
        <f ca="1">Паспорт!C81</f>
        <v>осіб</v>
      </c>
      <c r="E74" s="92" t="str">
        <f ca="1">Паспорт!G81</f>
        <v>Форма 12-соц, аналітичні дані установи</v>
      </c>
      <c r="F74" s="94">
        <f ca="1">Паспорт!J81</f>
        <v>103</v>
      </c>
      <c r="G74" s="94">
        <f ca="1">Паспорт!K81</f>
        <v>18</v>
      </c>
      <c r="H74" s="95">
        <f t="shared" ref="H74:H84" si="7">F74+G74</f>
        <v>121</v>
      </c>
      <c r="I74" s="103">
        <f t="shared" ref="I74:I88" si="8">F74</f>
        <v>103</v>
      </c>
      <c r="J74" s="103">
        <f t="shared" ref="J74:J88" si="9">G74</f>
        <v>18</v>
      </c>
      <c r="K74" s="95">
        <f t="shared" ref="K74:K84" si="10">I74+J74</f>
        <v>121</v>
      </c>
      <c r="L74" s="95">
        <f t="shared" ref="L74:L84" si="11">I74-F74</f>
        <v>0</v>
      </c>
      <c r="M74" s="95">
        <f t="shared" ref="M74:M84" si="12">J74-G74</f>
        <v>0</v>
      </c>
      <c r="N74" s="95">
        <f t="shared" ref="N74:N84" si="13">K74-H74</f>
        <v>0</v>
      </c>
    </row>
    <row r="75" spans="1:14" ht="73.150000000000006" customHeight="1">
      <c r="A75" s="80"/>
      <c r="B75" s="192" t="str">
        <f ca="1">Паспорт!B82</f>
        <v>кількість осіб, забезпечених соціальним обслуговуванням (наданням соціальних послуг)</v>
      </c>
      <c r="C75" s="193"/>
      <c r="D75" s="92" t="str">
        <f ca="1">Паспорт!C82</f>
        <v>осіб</v>
      </c>
      <c r="E75" s="92" t="str">
        <f ca="1">Паспорт!G82</f>
        <v>Форма 12-соц, аналітичні дані установи</v>
      </c>
      <c r="F75" s="94">
        <f ca="1">Паспорт!J82</f>
        <v>1557</v>
      </c>
      <c r="G75" s="94">
        <f ca="1">Паспорт!K82</f>
        <v>787</v>
      </c>
      <c r="H75" s="95">
        <f t="shared" si="7"/>
        <v>2344</v>
      </c>
      <c r="I75" s="103">
        <f t="shared" si="8"/>
        <v>1557</v>
      </c>
      <c r="J75" s="103">
        <f t="shared" si="9"/>
        <v>787</v>
      </c>
      <c r="K75" s="95">
        <f t="shared" si="10"/>
        <v>2344</v>
      </c>
      <c r="L75" s="95">
        <f t="shared" si="11"/>
        <v>0</v>
      </c>
      <c r="M75" s="95">
        <f t="shared" si="12"/>
        <v>0</v>
      </c>
      <c r="N75" s="95">
        <f t="shared" si="13"/>
        <v>0</v>
      </c>
    </row>
    <row r="76" spans="1:14" ht="55.9" customHeight="1">
      <c r="A76" s="80"/>
      <c r="B76" s="192" t="str">
        <f ca="1">Паспорт!B83</f>
        <v>Кількість ліжок у стаціонарних відділеннях постійного та тимчасового проживання</v>
      </c>
      <c r="C76" s="193"/>
      <c r="D76" s="92" t="str">
        <f ca="1">Паспорт!C83</f>
        <v>од.</v>
      </c>
      <c r="E76" s="92" t="str">
        <f ca="1">Паспорт!G83</f>
        <v>Форма 12-соц, аналітичні дані установи</v>
      </c>
      <c r="F76" s="94">
        <f ca="1">Паспорт!J83</f>
        <v>0</v>
      </c>
      <c r="G76" s="94">
        <f ca="1">Паспорт!K83</f>
        <v>0</v>
      </c>
      <c r="H76" s="95">
        <f t="shared" si="7"/>
        <v>0</v>
      </c>
      <c r="I76" s="103">
        <f t="shared" si="8"/>
        <v>0</v>
      </c>
      <c r="J76" s="103">
        <f t="shared" si="9"/>
        <v>0</v>
      </c>
      <c r="K76" s="95">
        <f t="shared" si="10"/>
        <v>0</v>
      </c>
      <c r="L76" s="95">
        <f t="shared" si="11"/>
        <v>0</v>
      </c>
      <c r="M76" s="95">
        <f t="shared" si="12"/>
        <v>0</v>
      </c>
      <c r="N76" s="95">
        <f t="shared" si="13"/>
        <v>0</v>
      </c>
    </row>
    <row r="77" spans="1:14" ht="70.900000000000006" customHeight="1">
      <c r="A77" s="80"/>
      <c r="B77" s="192" t="str">
        <f ca="1">Паспорт!B84</f>
        <v>Середньорічна кількість осіб,які потребують соціального обслуговування (надання соціальних послуг), з них:</v>
      </c>
      <c r="C77" s="193"/>
      <c r="D77" s="92" t="str">
        <f ca="1">Паспорт!C84</f>
        <v>осіб</v>
      </c>
      <c r="E77" s="92" t="str">
        <f ca="1">Паспорт!G84</f>
        <v>розрахунково, аналітичні дані установи</v>
      </c>
      <c r="F77" s="94">
        <f ca="1">Паспорт!J84</f>
        <v>1557</v>
      </c>
      <c r="G77" s="94">
        <f ca="1">Паспорт!K84</f>
        <v>787</v>
      </c>
      <c r="H77" s="95">
        <f t="shared" si="7"/>
        <v>2344</v>
      </c>
      <c r="I77" s="103">
        <f t="shared" si="8"/>
        <v>1557</v>
      </c>
      <c r="J77" s="103">
        <f t="shared" si="9"/>
        <v>787</v>
      </c>
      <c r="K77" s="95">
        <f t="shared" si="10"/>
        <v>2344</v>
      </c>
      <c r="L77" s="95">
        <f t="shared" si="11"/>
        <v>0</v>
      </c>
      <c r="M77" s="95">
        <f t="shared" si="12"/>
        <v>0</v>
      </c>
      <c r="N77" s="95">
        <f t="shared" si="13"/>
        <v>0</v>
      </c>
    </row>
    <row r="78" spans="1:14" ht="24" customHeight="1">
      <c r="A78" s="80"/>
      <c r="B78" s="192" t="str">
        <f ca="1">Паспорт!B85</f>
        <v>чоловіків</v>
      </c>
      <c r="C78" s="193"/>
      <c r="D78" s="92" t="str">
        <f ca="1">Паспорт!C85</f>
        <v>осіб</v>
      </c>
      <c r="E78" s="92" t="str">
        <f ca="1">Паспорт!G85</f>
        <v>розрахунково, аналітичні дані установи</v>
      </c>
      <c r="F78" s="94">
        <f ca="1">Паспорт!J85</f>
        <v>429</v>
      </c>
      <c r="G78" s="94">
        <f ca="1">Паспорт!K85</f>
        <v>96</v>
      </c>
      <c r="H78" s="95">
        <f t="shared" si="7"/>
        <v>525</v>
      </c>
      <c r="I78" s="103">
        <f t="shared" si="8"/>
        <v>429</v>
      </c>
      <c r="J78" s="103">
        <f t="shared" si="9"/>
        <v>96</v>
      </c>
      <c r="K78" s="95">
        <f t="shared" si="10"/>
        <v>525</v>
      </c>
      <c r="L78" s="95">
        <f t="shared" si="11"/>
        <v>0</v>
      </c>
      <c r="M78" s="95">
        <f t="shared" si="12"/>
        <v>0</v>
      </c>
      <c r="N78" s="95">
        <f t="shared" si="13"/>
        <v>0</v>
      </c>
    </row>
    <row r="79" spans="1:14" ht="24" customHeight="1">
      <c r="A79" s="80"/>
      <c r="B79" s="192" t="str">
        <f ca="1">Паспорт!B86</f>
        <v>жінок</v>
      </c>
      <c r="C79" s="193"/>
      <c r="D79" s="92" t="str">
        <f ca="1">Паспорт!C86</f>
        <v>осіб</v>
      </c>
      <c r="E79" s="92" t="str">
        <f ca="1">Паспорт!G86</f>
        <v>розрахунково, аналітичні дані установи</v>
      </c>
      <c r="F79" s="94">
        <f ca="1">Паспорт!J86</f>
        <v>1128</v>
      </c>
      <c r="G79" s="94">
        <f ca="1">Паспорт!K86</f>
        <v>691</v>
      </c>
      <c r="H79" s="95">
        <f t="shared" si="7"/>
        <v>1819</v>
      </c>
      <c r="I79" s="103">
        <f t="shared" si="8"/>
        <v>1128</v>
      </c>
      <c r="J79" s="103">
        <f t="shared" si="9"/>
        <v>691</v>
      </c>
      <c r="K79" s="95">
        <f t="shared" si="10"/>
        <v>1819</v>
      </c>
      <c r="L79" s="95">
        <f t="shared" si="11"/>
        <v>0</v>
      </c>
      <c r="M79" s="95">
        <f t="shared" si="12"/>
        <v>0</v>
      </c>
      <c r="N79" s="95">
        <f t="shared" si="13"/>
        <v>0</v>
      </c>
    </row>
    <row r="80" spans="1:14" ht="81" customHeight="1">
      <c r="A80" s="80"/>
      <c r="B80" s="192" t="str">
        <f ca="1">Паспорт!B87</f>
        <v>Середньорічна кількість осіб,забезпечених соціальним обслуговуванням (наданням соціальних послуг), з них:</v>
      </c>
      <c r="C80" s="193"/>
      <c r="D80" s="92" t="str">
        <f ca="1">Паспорт!C87</f>
        <v>осіб</v>
      </c>
      <c r="E80" s="92" t="str">
        <f ca="1">Паспорт!G87</f>
        <v>розрахунково, аналітичні дані установи</v>
      </c>
      <c r="F80" s="94">
        <f ca="1">Паспорт!J87</f>
        <v>1557</v>
      </c>
      <c r="G80" s="94">
        <f ca="1">Паспорт!K87</f>
        <v>787</v>
      </c>
      <c r="H80" s="95">
        <f t="shared" si="7"/>
        <v>2344</v>
      </c>
      <c r="I80" s="103">
        <f t="shared" si="8"/>
        <v>1557</v>
      </c>
      <c r="J80" s="103">
        <f t="shared" si="9"/>
        <v>787</v>
      </c>
      <c r="K80" s="95">
        <f t="shared" si="10"/>
        <v>2344</v>
      </c>
      <c r="L80" s="95">
        <f t="shared" si="11"/>
        <v>0</v>
      </c>
      <c r="M80" s="95">
        <f t="shared" si="12"/>
        <v>0</v>
      </c>
      <c r="N80" s="95">
        <f t="shared" si="13"/>
        <v>0</v>
      </c>
    </row>
    <row r="81" spans="1:14" ht="24" customHeight="1">
      <c r="A81" s="80"/>
      <c r="B81" s="192" t="str">
        <f ca="1">Паспорт!B88</f>
        <v>чоловіків</v>
      </c>
      <c r="C81" s="193"/>
      <c r="D81" s="92" t="str">
        <f ca="1">Паспорт!C88</f>
        <v>осіб</v>
      </c>
      <c r="E81" s="92" t="str">
        <f ca="1">Паспорт!G88</f>
        <v>розрахунково, аналітичні дані установи</v>
      </c>
      <c r="F81" s="94">
        <f ca="1">Паспорт!J88</f>
        <v>429</v>
      </c>
      <c r="G81" s="94">
        <f ca="1">Паспорт!K88</f>
        <v>96</v>
      </c>
      <c r="H81" s="95">
        <f t="shared" si="7"/>
        <v>525</v>
      </c>
      <c r="I81" s="103">
        <f t="shared" si="8"/>
        <v>429</v>
      </c>
      <c r="J81" s="103">
        <f t="shared" si="9"/>
        <v>96</v>
      </c>
      <c r="K81" s="95">
        <f t="shared" si="10"/>
        <v>525</v>
      </c>
      <c r="L81" s="95">
        <f t="shared" si="11"/>
        <v>0</v>
      </c>
      <c r="M81" s="95">
        <f t="shared" si="12"/>
        <v>0</v>
      </c>
      <c r="N81" s="95">
        <f t="shared" si="13"/>
        <v>0</v>
      </c>
    </row>
    <row r="82" spans="1:14" ht="24" customHeight="1">
      <c r="A82" s="80"/>
      <c r="B82" s="192" t="str">
        <f ca="1">Паспорт!B89</f>
        <v>жінок</v>
      </c>
      <c r="C82" s="193"/>
      <c r="D82" s="92" t="str">
        <f ca="1">Паспорт!C89</f>
        <v>осіб</v>
      </c>
      <c r="E82" s="92" t="str">
        <f ca="1">Паспорт!G89</f>
        <v>розрахунково, аналітичні дані установи</v>
      </c>
      <c r="F82" s="94">
        <f ca="1">Паспорт!J89</f>
        <v>1128</v>
      </c>
      <c r="G82" s="94">
        <f ca="1">Паспорт!K89</f>
        <v>691</v>
      </c>
      <c r="H82" s="95">
        <f t="shared" si="7"/>
        <v>1819</v>
      </c>
      <c r="I82" s="103">
        <f t="shared" si="8"/>
        <v>1128</v>
      </c>
      <c r="J82" s="103">
        <f t="shared" si="9"/>
        <v>691</v>
      </c>
      <c r="K82" s="95">
        <f t="shared" si="10"/>
        <v>1819</v>
      </c>
      <c r="L82" s="95">
        <f t="shared" si="11"/>
        <v>0</v>
      </c>
      <c r="M82" s="95">
        <f t="shared" si="12"/>
        <v>0</v>
      </c>
      <c r="N82" s="95">
        <f t="shared" si="13"/>
        <v>0</v>
      </c>
    </row>
    <row r="83" spans="1:14" ht="68.45" customHeight="1">
      <c r="A83" s="80"/>
      <c r="B83" s="192" t="str">
        <f ca="1">Паспорт!B90</f>
        <v>Середньорічна кількість осіб у стаціонарних відділенях постійного чи тимчасового проживання, з них:</v>
      </c>
      <c r="C83" s="193"/>
      <c r="D83" s="92" t="str">
        <f ca="1">Паспорт!C90</f>
        <v>осіб</v>
      </c>
      <c r="E83" s="92" t="str">
        <f ca="1">Паспорт!G90</f>
        <v>розрахунково</v>
      </c>
      <c r="F83" s="94">
        <f ca="1">Паспорт!J90</f>
        <v>0</v>
      </c>
      <c r="G83" s="94">
        <f ca="1">Паспорт!K90</f>
        <v>0</v>
      </c>
      <c r="H83" s="95">
        <f t="shared" si="7"/>
        <v>0</v>
      </c>
      <c r="I83" s="103">
        <f t="shared" si="8"/>
        <v>0</v>
      </c>
      <c r="J83" s="103">
        <f t="shared" si="9"/>
        <v>0</v>
      </c>
      <c r="K83" s="95">
        <f t="shared" si="10"/>
        <v>0</v>
      </c>
      <c r="L83" s="95">
        <f t="shared" si="11"/>
        <v>0</v>
      </c>
      <c r="M83" s="95">
        <f t="shared" si="12"/>
        <v>0</v>
      </c>
      <c r="N83" s="95">
        <f t="shared" si="13"/>
        <v>0</v>
      </c>
    </row>
    <row r="84" spans="1:14" ht="24" customHeight="1">
      <c r="A84" s="80"/>
      <c r="B84" s="192" t="str">
        <f ca="1">Паспорт!B91</f>
        <v>чоловіків</v>
      </c>
      <c r="C84" s="193"/>
      <c r="D84" s="92" t="str">
        <f ca="1">Паспорт!C91</f>
        <v>осіб</v>
      </c>
      <c r="E84" s="92" t="str">
        <f ca="1">Паспорт!G91</f>
        <v>розрахунково</v>
      </c>
      <c r="F84" s="94">
        <f ca="1">Паспорт!J91</f>
        <v>0</v>
      </c>
      <c r="G84" s="94">
        <f ca="1">Паспорт!K91</f>
        <v>0</v>
      </c>
      <c r="H84" s="95">
        <f t="shared" si="7"/>
        <v>0</v>
      </c>
      <c r="I84" s="103">
        <f t="shared" si="8"/>
        <v>0</v>
      </c>
      <c r="J84" s="103">
        <f t="shared" si="9"/>
        <v>0</v>
      </c>
      <c r="K84" s="95">
        <f t="shared" si="10"/>
        <v>0</v>
      </c>
      <c r="L84" s="95">
        <f t="shared" si="11"/>
        <v>0</v>
      </c>
      <c r="M84" s="95">
        <f t="shared" si="12"/>
        <v>0</v>
      </c>
      <c r="N84" s="95">
        <f t="shared" si="13"/>
        <v>0</v>
      </c>
    </row>
    <row r="85" spans="1:14" ht="24" customHeight="1">
      <c r="A85" s="80"/>
      <c r="B85" s="192" t="str">
        <f ca="1">Паспорт!B92</f>
        <v>жінок</v>
      </c>
      <c r="C85" s="193"/>
      <c r="D85" s="92" t="str">
        <f ca="1">Паспорт!C92</f>
        <v>осіб</v>
      </c>
      <c r="E85" s="92" t="str">
        <f ca="1">Паспорт!G92</f>
        <v>розрахунково</v>
      </c>
      <c r="F85" s="94">
        <f ca="1">Паспорт!J92</f>
        <v>0</v>
      </c>
      <c r="G85" s="94">
        <f ca="1">Паспорт!K92</f>
        <v>0</v>
      </c>
      <c r="H85" s="95">
        <f>F85+G85</f>
        <v>0</v>
      </c>
      <c r="I85" s="103">
        <f t="shared" si="8"/>
        <v>0</v>
      </c>
      <c r="J85" s="103">
        <f t="shared" si="9"/>
        <v>0</v>
      </c>
      <c r="K85" s="95">
        <f>I85+J85</f>
        <v>0</v>
      </c>
      <c r="L85" s="95">
        <f t="shared" ref="L85:N88" si="14">I85-F85</f>
        <v>0</v>
      </c>
      <c r="M85" s="95">
        <f t="shared" si="14"/>
        <v>0</v>
      </c>
      <c r="N85" s="95">
        <f t="shared" si="14"/>
        <v>0</v>
      </c>
    </row>
    <row r="86" spans="1:14" ht="58.9" customHeight="1">
      <c r="A86" s="80"/>
      <c r="B86" s="192" t="str">
        <f ca="1">Паспорт!B93</f>
        <v>Середньорічна кількість осіб з інвалідністю і ліжко хворих в стаціонарних відділеннях, з них:</v>
      </c>
      <c r="C86" s="193"/>
      <c r="D86" s="92" t="str">
        <f ca="1">Паспорт!C93</f>
        <v>осіб</v>
      </c>
      <c r="E86" s="92" t="str">
        <f ca="1">Паспорт!G93</f>
        <v>розрахунково</v>
      </c>
      <c r="F86" s="94">
        <f ca="1">Паспорт!J93</f>
        <v>0</v>
      </c>
      <c r="G86" s="94">
        <f ca="1">Паспорт!K93</f>
        <v>0</v>
      </c>
      <c r="H86" s="95">
        <f>F86+G86</f>
        <v>0</v>
      </c>
      <c r="I86" s="103">
        <f t="shared" si="8"/>
        <v>0</v>
      </c>
      <c r="J86" s="103">
        <f t="shared" si="9"/>
        <v>0</v>
      </c>
      <c r="K86" s="95">
        <f>I86+J86</f>
        <v>0</v>
      </c>
      <c r="L86" s="95">
        <f t="shared" si="14"/>
        <v>0</v>
      </c>
      <c r="M86" s="95">
        <f t="shared" si="14"/>
        <v>0</v>
      </c>
      <c r="N86" s="95">
        <f t="shared" si="14"/>
        <v>0</v>
      </c>
    </row>
    <row r="87" spans="1:14" ht="24" customHeight="1">
      <c r="A87" s="80"/>
      <c r="B87" s="192" t="str">
        <f ca="1">Паспорт!B94</f>
        <v>чоловіків</v>
      </c>
      <c r="C87" s="193"/>
      <c r="D87" s="92" t="str">
        <f ca="1">Паспорт!C94</f>
        <v>осіб</v>
      </c>
      <c r="E87" s="92" t="str">
        <f ca="1">Паспорт!G94</f>
        <v>розрахунково</v>
      </c>
      <c r="F87" s="94">
        <f ca="1">Паспорт!J94</f>
        <v>0</v>
      </c>
      <c r="G87" s="94">
        <f ca="1">Паспорт!K94</f>
        <v>0</v>
      </c>
      <c r="H87" s="95">
        <f>F87+G87</f>
        <v>0</v>
      </c>
      <c r="I87" s="103">
        <f t="shared" si="8"/>
        <v>0</v>
      </c>
      <c r="J87" s="103">
        <f t="shared" si="9"/>
        <v>0</v>
      </c>
      <c r="K87" s="95">
        <f>I87+J87</f>
        <v>0</v>
      </c>
      <c r="L87" s="95">
        <f t="shared" si="14"/>
        <v>0</v>
      </c>
      <c r="M87" s="95">
        <f t="shared" si="14"/>
        <v>0</v>
      </c>
      <c r="N87" s="95">
        <f t="shared" si="14"/>
        <v>0</v>
      </c>
    </row>
    <row r="88" spans="1:14" ht="18.600000000000001" customHeight="1">
      <c r="A88" s="80"/>
      <c r="B88" s="192" t="str">
        <f ca="1">Паспорт!B95</f>
        <v>жінок</v>
      </c>
      <c r="C88" s="193"/>
      <c r="D88" s="92" t="str">
        <f ca="1">Паспорт!C95</f>
        <v>осіб</v>
      </c>
      <c r="E88" s="92" t="str">
        <f ca="1">Паспорт!G95</f>
        <v>розрахунково</v>
      </c>
      <c r="F88" s="94">
        <f ca="1">Паспорт!J95</f>
        <v>0</v>
      </c>
      <c r="G88" s="94">
        <f ca="1">Паспорт!K95</f>
        <v>0</v>
      </c>
      <c r="H88" s="95">
        <f>F88+G88</f>
        <v>0</v>
      </c>
      <c r="I88" s="103">
        <f t="shared" si="8"/>
        <v>0</v>
      </c>
      <c r="J88" s="103">
        <f t="shared" si="9"/>
        <v>0</v>
      </c>
      <c r="K88" s="95">
        <f>I88+J88</f>
        <v>0</v>
      </c>
      <c r="L88" s="95">
        <f t="shared" si="14"/>
        <v>0</v>
      </c>
      <c r="M88" s="95">
        <f t="shared" si="14"/>
        <v>0</v>
      </c>
      <c r="N88" s="95">
        <f t="shared" si="14"/>
        <v>0</v>
      </c>
    </row>
    <row r="89" spans="1:14" ht="29.45" customHeight="1">
      <c r="A89" s="229" t="s">
        <v>141</v>
      </c>
      <c r="B89" s="209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10"/>
    </row>
    <row r="90" spans="1:14" ht="18.600000000000001" customHeight="1">
      <c r="A90" s="91">
        <f ca="1">Паспорт!A96</f>
        <v>3</v>
      </c>
      <c r="B90" s="194" t="str">
        <f ca="1">Паспорт!B96</f>
        <v>ефективності</v>
      </c>
      <c r="C90" s="195"/>
      <c r="D90" s="89"/>
      <c r="E90" s="89"/>
      <c r="F90" s="88"/>
      <c r="G90" s="88"/>
      <c r="H90" s="88"/>
      <c r="I90" s="81"/>
      <c r="J90" s="75"/>
      <c r="K90" s="75"/>
      <c r="L90" s="76"/>
      <c r="M90" s="76"/>
      <c r="N90" s="76"/>
    </row>
    <row r="91" spans="1:14" ht="79.900000000000006" customHeight="1">
      <c r="A91" s="80"/>
      <c r="B91" s="192" t="str">
        <f ca="1">Паспорт!B97</f>
        <v>кількість обслуговуваних осіб на одну штатну одиницю професіонала,фахівця та робітника, які надають соціальні послуги</v>
      </c>
      <c r="C91" s="193"/>
      <c r="D91" s="92" t="str">
        <f ca="1">Паспорт!C97</f>
        <v>осіб</v>
      </c>
      <c r="E91" s="92" t="str">
        <f ca="1">Паспорт!G97</f>
        <v>розрахунково 
Форма 12-соц , кількість осіб,забезпечених  соціальним обслуговуванням (наданням соціальних послуг), всього 2344 осіб / чисельність професіоналів, фахівців та робітників, які надають соціальні послуги 146,5 шт.од. = 16 осіб)</v>
      </c>
      <c r="F91" s="98">
        <f ca="1">Паспорт!J97</f>
        <v>16</v>
      </c>
      <c r="G91" s="98">
        <f ca="1">Паспорт!K97</f>
        <v>0</v>
      </c>
      <c r="H91" s="95">
        <f>F91+G91</f>
        <v>16</v>
      </c>
      <c r="I91" s="103">
        <f>K75/K70</f>
        <v>18.24124513618677</v>
      </c>
      <c r="J91" s="98">
        <v>0</v>
      </c>
      <c r="K91" s="98">
        <f>I91+J91</f>
        <v>18.24124513618677</v>
      </c>
      <c r="L91" s="98">
        <f>I91-F91</f>
        <v>2.2412451361867696</v>
      </c>
      <c r="M91" s="98">
        <f>J91-G91</f>
        <v>0</v>
      </c>
      <c r="N91" s="98">
        <f>K91-H91</f>
        <v>2.2412451361867696</v>
      </c>
    </row>
    <row r="92" spans="1:14" ht="96.6" customHeight="1">
      <c r="A92" s="80"/>
      <c r="B92" s="192" t="str">
        <f ca="1">Паспорт!B98</f>
        <v>Середні витрати на соціальне обслуговування (надання соціальних послуг) 1 особи територіальним центром, за винятком стаціонарних відділень, на рік</v>
      </c>
      <c r="C92" s="193"/>
      <c r="D92" s="92" t="str">
        <f ca="1">Паспорт!C98</f>
        <v>грн./рік</v>
      </c>
      <c r="E92" s="92" t="str">
        <f ca="1">Паспорт!G98</f>
        <v xml:space="preserve">розрахунково 
(обсяг видатків (напрям 1)  / кількість осіб забезпечених соціальним обслуговуванням (наданням соціальних послуг) </v>
      </c>
      <c r="F92" s="95">
        <f ca="1">Паспорт!J98</f>
        <v>7727.8502247912656</v>
      </c>
      <c r="G92" s="95">
        <f ca="1">Паспорт!K98</f>
        <v>508.25921219822112</v>
      </c>
      <c r="H92" s="95">
        <f t="shared" ref="H92:H97" si="15">F92+G92</f>
        <v>8236.1094369894872</v>
      </c>
      <c r="I92" s="102">
        <f>I64/I75</f>
        <v>7696.9236351958889</v>
      </c>
      <c r="J92" s="102">
        <f>J64/J75</f>
        <v>468.89775095298609</v>
      </c>
      <c r="K92" s="95">
        <f t="shared" ref="K92:K97" si="16">I92+J92</f>
        <v>8165.8213861488748</v>
      </c>
      <c r="L92" s="95">
        <f t="shared" ref="L92:L97" si="17">I92-F92</f>
        <v>-30.926589595376754</v>
      </c>
      <c r="M92" s="95">
        <f t="shared" ref="M92:M97" si="18">J92-G92</f>
        <v>-39.361461245235034</v>
      </c>
      <c r="N92" s="95">
        <f t="shared" ref="N92:N97" si="19">K92-H92</f>
        <v>-70.288050840612414</v>
      </c>
    </row>
    <row r="93" spans="1:14" ht="99.6" customHeight="1">
      <c r="A93" s="80"/>
      <c r="B93" s="192" t="str">
        <f ca="1">Паспорт!B99</f>
        <v>Середні витрати на соціальне обслуговування (надання соціальних послуг) 1 чоловіка територіальним центром, за винятком стаціонарних відділень, на рік</v>
      </c>
      <c r="C93" s="193"/>
      <c r="D93" s="92" t="str">
        <f ca="1">Паспорт!C99</f>
        <v>грн./рік</v>
      </c>
      <c r="E93" s="92" t="str">
        <f ca="1">Паспорт!G99</f>
        <v xml:space="preserve">розрахунково 
(обсяг видатків (напрям 1)  / кількість осіб забезпечених соціальним обслуговуванням (наданням соціальних послуг) </v>
      </c>
      <c r="F93" s="95">
        <f ca="1">Паспорт!J99</f>
        <v>7727.8502247912656</v>
      </c>
      <c r="G93" s="95">
        <f ca="1">Паспорт!K99</f>
        <v>508.25921219822112</v>
      </c>
      <c r="H93" s="95">
        <f t="shared" si="15"/>
        <v>8236.1094369894872</v>
      </c>
      <c r="I93" s="102">
        <f>I92</f>
        <v>7696.9236351958889</v>
      </c>
      <c r="J93" s="102">
        <f>J92</f>
        <v>468.89775095298609</v>
      </c>
      <c r="K93" s="95">
        <f t="shared" si="16"/>
        <v>8165.8213861488748</v>
      </c>
      <c r="L93" s="95">
        <f t="shared" si="17"/>
        <v>-30.926589595376754</v>
      </c>
      <c r="M93" s="95">
        <f t="shared" si="18"/>
        <v>-39.361461245235034</v>
      </c>
      <c r="N93" s="95">
        <f t="shared" si="19"/>
        <v>-70.288050840612414</v>
      </c>
    </row>
    <row r="94" spans="1:14" ht="94.15" customHeight="1">
      <c r="A94" s="80"/>
      <c r="B94" s="192" t="str">
        <f ca="1">Паспорт!B100</f>
        <v>Середні витрати на соціальне обслуговування (надання соціальних послуг) 1 жінки територіальним центром, за винятком стаціонарних відділень, на рік</v>
      </c>
      <c r="C94" s="193"/>
      <c r="D94" s="92" t="str">
        <f ca="1">Паспорт!C100</f>
        <v>грн./рік</v>
      </c>
      <c r="E94" s="92" t="str">
        <f ca="1">Паспорт!G100</f>
        <v xml:space="preserve">розрахунково 
(обсяг видатків (напрям 1)  / кількість осіб забезпечених соціальним обслуговуванням (наданням соціальних послуг) </v>
      </c>
      <c r="F94" s="95">
        <f ca="1">Паспорт!J100</f>
        <v>7727.8502247912656</v>
      </c>
      <c r="G94" s="95">
        <f ca="1">Паспорт!K100</f>
        <v>508.25921219822112</v>
      </c>
      <c r="H94" s="95">
        <f t="shared" si="15"/>
        <v>8236.1094369894872</v>
      </c>
      <c r="I94" s="102">
        <f>I92</f>
        <v>7696.9236351958889</v>
      </c>
      <c r="J94" s="102">
        <f>J92</f>
        <v>468.89775095298609</v>
      </c>
      <c r="K94" s="95">
        <f t="shared" si="16"/>
        <v>8165.8213861488748</v>
      </c>
      <c r="L94" s="95">
        <f t="shared" si="17"/>
        <v>-30.926589595376754</v>
      </c>
      <c r="M94" s="95">
        <f t="shared" si="18"/>
        <v>-39.361461245235034</v>
      </c>
      <c r="N94" s="95">
        <f t="shared" si="19"/>
        <v>-70.288050840612414</v>
      </c>
    </row>
    <row r="95" spans="1:14" ht="93.6" customHeight="1">
      <c r="A95" s="80"/>
      <c r="B95" s="192" t="str">
        <f ca="1">Паспорт!B101</f>
        <v>Середні витрати на соціальне обслуговування (надання соціальних послуг) 1 особи у стаціонарному відділенні постійного та тимчасового проживання , на рік</v>
      </c>
      <c r="C95" s="193"/>
      <c r="D95" s="92" t="str">
        <f ca="1">Паспорт!C101</f>
        <v>грн./рік</v>
      </c>
      <c r="E95" s="92" t="str">
        <f ca="1">Паспорт!G101</f>
        <v>розрахунково</v>
      </c>
      <c r="F95" s="95">
        <f ca="1">Паспорт!J101</f>
        <v>0</v>
      </c>
      <c r="G95" s="95">
        <f ca="1">Паспорт!K101</f>
        <v>0</v>
      </c>
      <c r="H95" s="95">
        <f t="shared" si="15"/>
        <v>0</v>
      </c>
      <c r="I95" s="102">
        <v>0</v>
      </c>
      <c r="J95" s="95">
        <v>0</v>
      </c>
      <c r="K95" s="95">
        <f t="shared" si="16"/>
        <v>0</v>
      </c>
      <c r="L95" s="95">
        <f t="shared" si="17"/>
        <v>0</v>
      </c>
      <c r="M95" s="95">
        <f t="shared" si="18"/>
        <v>0</v>
      </c>
      <c r="N95" s="95">
        <f t="shared" si="19"/>
        <v>0</v>
      </c>
    </row>
    <row r="96" spans="1:14" ht="99" customHeight="1">
      <c r="A96" s="80"/>
      <c r="B96" s="192" t="str">
        <f ca="1">Паспорт!B102</f>
        <v>Середні витрати на соціальне обслуговування (надання соціальних послуг) 1 чоловіка у стаціонарному відділенні постійного та тимчасового проживання , на рік</v>
      </c>
      <c r="C96" s="193"/>
      <c r="D96" s="92" t="str">
        <f ca="1">Паспорт!C102</f>
        <v>грн./рік</v>
      </c>
      <c r="E96" s="92" t="str">
        <f ca="1">Паспорт!G102</f>
        <v>розрахунково</v>
      </c>
      <c r="F96" s="95">
        <f ca="1">Паспорт!J102</f>
        <v>0</v>
      </c>
      <c r="G96" s="95">
        <f ca="1">Паспорт!K102</f>
        <v>0</v>
      </c>
      <c r="H96" s="95">
        <f t="shared" si="15"/>
        <v>0</v>
      </c>
      <c r="I96" s="102">
        <v>0</v>
      </c>
      <c r="J96" s="95">
        <v>0</v>
      </c>
      <c r="K96" s="95">
        <f t="shared" si="16"/>
        <v>0</v>
      </c>
      <c r="L96" s="95">
        <f t="shared" si="17"/>
        <v>0</v>
      </c>
      <c r="M96" s="95">
        <f t="shared" si="18"/>
        <v>0</v>
      </c>
      <c r="N96" s="95">
        <f t="shared" si="19"/>
        <v>0</v>
      </c>
    </row>
    <row r="97" spans="1:14" ht="93.6" customHeight="1">
      <c r="A97" s="80"/>
      <c r="B97" s="192" t="str">
        <f ca="1">Паспорт!B103</f>
        <v>Середні витрати на соціальне обслуговування (надання соціальних послуг) 1 жінки у стаціонарному відділенні постійного та тимчасового проживання , на рік</v>
      </c>
      <c r="C97" s="193"/>
      <c r="D97" s="92" t="str">
        <f ca="1">Паспорт!C103</f>
        <v>грн./рік</v>
      </c>
      <c r="E97" s="92" t="str">
        <f ca="1">Паспорт!G103</f>
        <v>розрахунково</v>
      </c>
      <c r="F97" s="95">
        <f ca="1">Паспорт!J103</f>
        <v>0</v>
      </c>
      <c r="G97" s="95">
        <f ca="1">Паспорт!K103</f>
        <v>0</v>
      </c>
      <c r="H97" s="95">
        <f t="shared" si="15"/>
        <v>0</v>
      </c>
      <c r="I97" s="102">
        <v>0</v>
      </c>
      <c r="J97" s="95">
        <v>0</v>
      </c>
      <c r="K97" s="95">
        <f t="shared" si="16"/>
        <v>0</v>
      </c>
      <c r="L97" s="95">
        <f t="shared" si="17"/>
        <v>0</v>
      </c>
      <c r="M97" s="95">
        <f t="shared" si="18"/>
        <v>0</v>
      </c>
      <c r="N97" s="95">
        <f t="shared" si="19"/>
        <v>0</v>
      </c>
    </row>
    <row r="98" spans="1:14" ht="127.9" customHeight="1">
      <c r="A98" s="196" t="s">
        <v>144</v>
      </c>
      <c r="B98" s="197"/>
      <c r="C98" s="197"/>
      <c r="D98" s="197"/>
      <c r="E98" s="197"/>
      <c r="F98" s="197"/>
      <c r="G98" s="197"/>
      <c r="H98" s="197"/>
      <c r="I98" s="197"/>
      <c r="J98" s="197"/>
      <c r="K98" s="197"/>
      <c r="L98" s="197"/>
      <c r="M98" s="197"/>
      <c r="N98" s="198"/>
    </row>
    <row r="99" spans="1:14" ht="18.600000000000001" customHeight="1">
      <c r="A99" s="91">
        <f ca="1">Паспорт!A104</f>
        <v>4</v>
      </c>
      <c r="B99" s="194" t="str">
        <f ca="1">Паспорт!B104</f>
        <v>якості</v>
      </c>
      <c r="C99" s="195"/>
      <c r="D99" s="89"/>
      <c r="E99" s="89"/>
      <c r="F99" s="88"/>
      <c r="G99" s="88"/>
      <c r="H99" s="88"/>
      <c r="I99" s="81"/>
      <c r="J99" s="75"/>
      <c r="K99" s="75"/>
      <c r="L99" s="76"/>
      <c r="M99" s="76"/>
      <c r="N99" s="76"/>
    </row>
    <row r="100" spans="1:14" ht="84" customHeight="1">
      <c r="A100" s="80"/>
      <c r="B100" s="192" t="str">
        <f ca="1">Паспорт!B105</f>
        <v>Відсоток осіб,охоплених соціальним обслуговуванням, до загальної чисельності осіб,які потребують соціальних послуг</v>
      </c>
      <c r="C100" s="193"/>
      <c r="D100" s="92" t="str">
        <f ca="1">Паспорт!C105</f>
        <v>%</v>
      </c>
      <c r="E100" s="92" t="str">
        <f ca="1">Паспорт!G105</f>
        <v>розрахунково</v>
      </c>
      <c r="F100" s="95">
        <f ca="1">Паспорт!J105</f>
        <v>100</v>
      </c>
      <c r="G100" s="95">
        <f ca="1">Паспорт!K105</f>
        <v>100</v>
      </c>
      <c r="H100" s="95">
        <f>F100+G100</f>
        <v>200</v>
      </c>
      <c r="I100" s="96">
        <f>I75/I73*100</f>
        <v>100</v>
      </c>
      <c r="J100" s="96">
        <f>J75/J73*100</f>
        <v>100</v>
      </c>
      <c r="K100" s="95">
        <f>I100+J100</f>
        <v>200</v>
      </c>
      <c r="L100" s="95">
        <f>I100-F100</f>
        <v>0</v>
      </c>
      <c r="M100" s="95">
        <f>J100-G100</f>
        <v>0</v>
      </c>
      <c r="N100" s="95">
        <f>K100-H100</f>
        <v>0</v>
      </c>
    </row>
    <row r="101" spans="1:14" ht="28.15" customHeight="1">
      <c r="A101" s="229" t="s">
        <v>142</v>
      </c>
      <c r="B101" s="209"/>
      <c r="C101" s="209"/>
      <c r="D101" s="209"/>
      <c r="E101" s="209"/>
      <c r="F101" s="209"/>
      <c r="G101" s="209"/>
      <c r="H101" s="209"/>
      <c r="I101" s="209"/>
      <c r="J101" s="209"/>
      <c r="K101" s="209"/>
      <c r="L101" s="209"/>
      <c r="M101" s="209"/>
      <c r="N101" s="210"/>
    </row>
    <row r="102" spans="1:14" ht="40.15" customHeight="1">
      <c r="A102" s="229" t="s">
        <v>154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238"/>
      <c r="N102" s="239"/>
    </row>
    <row r="103" spans="1:14" ht="39.6" customHeight="1">
      <c r="A103" s="217" t="s">
        <v>140</v>
      </c>
      <c r="B103" s="242"/>
      <c r="C103" s="242"/>
      <c r="D103" s="242"/>
      <c r="E103" s="242"/>
      <c r="F103" s="242"/>
      <c r="G103" s="242"/>
      <c r="H103" s="242"/>
      <c r="I103" s="242"/>
      <c r="J103" s="242"/>
      <c r="K103" s="242"/>
      <c r="L103" s="242"/>
      <c r="M103" s="242"/>
      <c r="N103" s="243"/>
    </row>
    <row r="104" spans="1:14" ht="18.600000000000001" customHeight="1">
      <c r="A104" s="91">
        <f ca="1">Паспорт!A107</f>
        <v>1</v>
      </c>
      <c r="B104" s="194" t="str">
        <f ca="1">Паспорт!B107</f>
        <v>затрат</v>
      </c>
      <c r="C104" s="195"/>
      <c r="D104" s="89"/>
      <c r="E104" s="89"/>
      <c r="F104" s="88"/>
      <c r="G104" s="88"/>
      <c r="H104" s="88"/>
      <c r="I104" s="81"/>
      <c r="J104" s="75"/>
      <c r="K104" s="75"/>
      <c r="L104" s="76"/>
      <c r="M104" s="76"/>
      <c r="N104" s="76"/>
    </row>
    <row r="105" spans="1:14" ht="28.9" customHeight="1">
      <c r="A105" s="75"/>
      <c r="B105" s="192" t="str">
        <f ca="1">Паспорт!B108</f>
        <v xml:space="preserve">Обсяг видатків </v>
      </c>
      <c r="C105" s="193"/>
      <c r="D105" s="92" t="str">
        <f ca="1">Паспорт!C108</f>
        <v>грн.</v>
      </c>
      <c r="E105" s="92" t="str">
        <f ca="1">Паспорт!G108</f>
        <v xml:space="preserve">кошторис на 2019 рік </v>
      </c>
      <c r="F105" s="100">
        <f ca="1">Паспорт!J108</f>
        <v>53460</v>
      </c>
      <c r="G105" s="100">
        <f ca="1">Паспорт!K108</f>
        <v>84000</v>
      </c>
      <c r="H105" s="100">
        <f>F105+G105</f>
        <v>137460</v>
      </c>
      <c r="I105" s="101">
        <f>I43</f>
        <v>40886.6</v>
      </c>
      <c r="J105" s="101">
        <f>J43</f>
        <v>80308</v>
      </c>
      <c r="K105" s="100">
        <f>I105+J105</f>
        <v>121194.6</v>
      </c>
      <c r="L105" s="100">
        <f t="shared" ref="L105:N106" si="20">I105-F105</f>
        <v>-12573.400000000001</v>
      </c>
      <c r="M105" s="100">
        <f t="shared" si="20"/>
        <v>-3692</v>
      </c>
      <c r="N105" s="100">
        <f t="shared" si="20"/>
        <v>-16265.399999999994</v>
      </c>
    </row>
    <row r="106" spans="1:14" ht="36" customHeight="1">
      <c r="A106" s="75"/>
      <c r="B106" s="192" t="str">
        <f ca="1">Паспорт!B109</f>
        <v>кількість обладнання, яке необхідно придбати</v>
      </c>
      <c r="C106" s="193"/>
      <c r="D106" s="92" t="str">
        <f ca="1">Паспорт!C109</f>
        <v>од.</v>
      </c>
      <c r="E106" s="92" t="str">
        <f ca="1">Паспорт!G109</f>
        <v xml:space="preserve">кошторис на 2019 рік </v>
      </c>
      <c r="F106" s="95">
        <f ca="1">Паспорт!J109</f>
        <v>51</v>
      </c>
      <c r="G106" s="95">
        <f ca="1">Паспорт!K109</f>
        <v>5</v>
      </c>
      <c r="H106" s="95">
        <f>F106+G106</f>
        <v>56</v>
      </c>
      <c r="I106" s="102">
        <f>F106</f>
        <v>51</v>
      </c>
      <c r="J106" s="102">
        <f>G106</f>
        <v>5</v>
      </c>
      <c r="K106" s="95">
        <f>I106+J106</f>
        <v>56</v>
      </c>
      <c r="L106" s="95">
        <f t="shared" si="20"/>
        <v>0</v>
      </c>
      <c r="M106" s="95">
        <f t="shared" si="20"/>
        <v>0</v>
      </c>
      <c r="N106" s="95">
        <f t="shared" si="20"/>
        <v>0</v>
      </c>
    </row>
    <row r="107" spans="1:14" ht="43.15" customHeight="1">
      <c r="A107" s="229" t="s">
        <v>146</v>
      </c>
      <c r="B107" s="209"/>
      <c r="C107" s="209"/>
      <c r="D107" s="209"/>
      <c r="E107" s="209"/>
      <c r="F107" s="209"/>
      <c r="G107" s="209"/>
      <c r="H107" s="209"/>
      <c r="I107" s="209"/>
      <c r="J107" s="209"/>
      <c r="K107" s="209"/>
      <c r="L107" s="209"/>
      <c r="M107" s="209"/>
      <c r="N107" s="210"/>
    </row>
    <row r="108" spans="1:14" ht="17.45" customHeight="1">
      <c r="A108" s="91">
        <f ca="1">Паспорт!A110</f>
        <v>2</v>
      </c>
      <c r="B108" s="194" t="str">
        <f ca="1">Паспорт!B110</f>
        <v>продукту</v>
      </c>
      <c r="C108" s="195"/>
      <c r="D108" s="89"/>
      <c r="E108" s="89"/>
      <c r="F108" s="88"/>
      <c r="G108" s="88"/>
      <c r="H108" s="88"/>
      <c r="I108" s="81"/>
      <c r="J108" s="75"/>
      <c r="K108" s="75"/>
      <c r="L108" s="76"/>
      <c r="M108" s="76"/>
      <c r="N108" s="76"/>
    </row>
    <row r="109" spans="1:14" ht="28.15" customHeight="1">
      <c r="A109" s="75"/>
      <c r="B109" s="192" t="str">
        <f ca="1">Паспорт!B111</f>
        <v>кількість обладнання, яке планується придбати</v>
      </c>
      <c r="C109" s="193"/>
      <c r="D109" s="92" t="str">
        <f ca="1">Паспорт!C111</f>
        <v>од.</v>
      </c>
      <c r="E109" s="92" t="str">
        <f ca="1">Паспорт!G111</f>
        <v xml:space="preserve">кошторис на 2019 рік, прогнозний показник </v>
      </c>
      <c r="F109" s="95">
        <f ca="1">Паспорт!J109</f>
        <v>51</v>
      </c>
      <c r="G109" s="95">
        <f ca="1">Паспорт!K109</f>
        <v>5</v>
      </c>
      <c r="H109" s="95">
        <f>F109+G109</f>
        <v>56</v>
      </c>
      <c r="I109" s="102">
        <f>I106</f>
        <v>51</v>
      </c>
      <c r="J109" s="97">
        <f>J106</f>
        <v>5</v>
      </c>
      <c r="K109" s="95">
        <f>I109+J109</f>
        <v>56</v>
      </c>
      <c r="L109" s="95">
        <f>I109-F109</f>
        <v>0</v>
      </c>
      <c r="M109" s="95">
        <f>J109-G109</f>
        <v>0</v>
      </c>
      <c r="N109" s="95">
        <f>K109-H109</f>
        <v>0</v>
      </c>
    </row>
    <row r="110" spans="1:14" ht="32.450000000000003" customHeight="1">
      <c r="A110" s="229" t="s">
        <v>150</v>
      </c>
      <c r="B110" s="209"/>
      <c r="C110" s="209"/>
      <c r="D110" s="209"/>
      <c r="E110" s="209"/>
      <c r="F110" s="209"/>
      <c r="G110" s="209"/>
      <c r="H110" s="209"/>
      <c r="I110" s="209"/>
      <c r="J110" s="209"/>
      <c r="K110" s="209"/>
      <c r="L110" s="209"/>
      <c r="M110" s="209"/>
      <c r="N110" s="210"/>
    </row>
    <row r="111" spans="1:14" ht="24" customHeight="1">
      <c r="A111" s="91">
        <f ca="1">Паспорт!A112</f>
        <v>3</v>
      </c>
      <c r="B111" s="194" t="str">
        <f ca="1">Паспорт!B112</f>
        <v>ефективності</v>
      </c>
      <c r="C111" s="195"/>
      <c r="D111" s="89"/>
      <c r="E111" s="89"/>
      <c r="F111" s="88"/>
      <c r="G111" s="88"/>
      <c r="H111" s="88"/>
      <c r="I111" s="81"/>
      <c r="J111" s="75"/>
      <c r="K111" s="75"/>
      <c r="L111" s="76"/>
      <c r="M111" s="76"/>
      <c r="N111" s="76"/>
    </row>
    <row r="112" spans="1:14" ht="63" customHeight="1">
      <c r="A112" s="75"/>
      <c r="B112" s="192" t="str">
        <f ca="1">Паспорт!B113</f>
        <v>середні витрати на придбання одиниці обладнання</v>
      </c>
      <c r="C112" s="193"/>
      <c r="D112" s="92" t="str">
        <f ca="1">Паспорт!C113</f>
        <v>грн.</v>
      </c>
      <c r="E112" s="92" t="str">
        <f ca="1">Паспорт!G113</f>
        <v>розрахунок
(обсяг видатків (напрям 2) / кількість обладнання, яке планується придбати</v>
      </c>
      <c r="F112" s="95">
        <f ca="1">Паспорт!J113</f>
        <v>1048.2352941176471</v>
      </c>
      <c r="G112" s="95">
        <f ca="1">Паспорт!K113</f>
        <v>16800</v>
      </c>
      <c r="H112" s="95">
        <f>F112+G112</f>
        <v>17848.235294117647</v>
      </c>
      <c r="I112" s="102">
        <f>I105/I109</f>
        <v>801.69803921568621</v>
      </c>
      <c r="J112" s="102">
        <f>J105/J109</f>
        <v>16061.6</v>
      </c>
      <c r="K112" s="95">
        <f>I112+J112</f>
        <v>16863.298039215686</v>
      </c>
      <c r="L112" s="95">
        <f>I112-F112</f>
        <v>-246.53725490196086</v>
      </c>
      <c r="M112" s="95">
        <f>J112-G112</f>
        <v>-738.39999999999964</v>
      </c>
      <c r="N112" s="95">
        <f>K112-H112</f>
        <v>-984.93725490196084</v>
      </c>
    </row>
    <row r="113" spans="1:14" ht="53.45" customHeight="1">
      <c r="A113" s="229" t="s">
        <v>147</v>
      </c>
      <c r="B113" s="209"/>
      <c r="C113" s="209"/>
      <c r="D113" s="209"/>
      <c r="E113" s="209"/>
      <c r="F113" s="209"/>
      <c r="G113" s="209"/>
      <c r="H113" s="209"/>
      <c r="I113" s="209"/>
      <c r="J113" s="209"/>
      <c r="K113" s="209"/>
      <c r="L113" s="209"/>
      <c r="M113" s="209"/>
      <c r="N113" s="210"/>
    </row>
    <row r="114" spans="1:14" ht="23.45" customHeight="1">
      <c r="A114" s="91">
        <f ca="1">Паспорт!A114</f>
        <v>4</v>
      </c>
      <c r="B114" s="194" t="str">
        <f ca="1">Паспорт!B114</f>
        <v>якості</v>
      </c>
      <c r="C114" s="195"/>
      <c r="D114" s="89"/>
      <c r="E114" s="89"/>
      <c r="F114" s="88"/>
      <c r="G114" s="88"/>
      <c r="H114" s="88"/>
      <c r="I114" s="81"/>
      <c r="J114" s="75"/>
      <c r="K114" s="75"/>
      <c r="L114" s="76"/>
      <c r="M114" s="76"/>
      <c r="N114" s="76"/>
    </row>
    <row r="115" spans="1:14" ht="48.6" customHeight="1">
      <c r="A115" s="75"/>
      <c r="B115" s="192" t="str">
        <f ca="1">Паспорт!B115</f>
        <v>відсоток кількості придбаного обладнання до запланованого</v>
      </c>
      <c r="C115" s="193"/>
      <c r="D115" s="92" t="str">
        <f ca="1">Паспорт!C115</f>
        <v>%</v>
      </c>
      <c r="E115" s="92" t="str">
        <f ca="1">Паспорт!G115</f>
        <v>розрахунок</v>
      </c>
      <c r="F115" s="95">
        <f ca="1">Паспорт!J115</f>
        <v>100</v>
      </c>
      <c r="G115" s="95">
        <f ca="1">Паспорт!K115</f>
        <v>100</v>
      </c>
      <c r="H115" s="95">
        <f>F115+G115</f>
        <v>200</v>
      </c>
      <c r="I115" s="96">
        <f>I109/I106*100</f>
        <v>100</v>
      </c>
      <c r="J115" s="96">
        <f>J109/J106*100</f>
        <v>100</v>
      </c>
      <c r="K115" s="95">
        <f>I115+J115</f>
        <v>200</v>
      </c>
      <c r="L115" s="95">
        <f>I115-F115</f>
        <v>0</v>
      </c>
      <c r="M115" s="95">
        <f>J115-G115</f>
        <v>0</v>
      </c>
      <c r="N115" s="95">
        <f>K115-H115</f>
        <v>0</v>
      </c>
    </row>
    <row r="116" spans="1:14" ht="25.15" customHeight="1">
      <c r="A116" s="229" t="s">
        <v>151</v>
      </c>
      <c r="B116" s="209"/>
      <c r="C116" s="209"/>
      <c r="D116" s="209"/>
      <c r="E116" s="209"/>
      <c r="F116" s="209"/>
      <c r="G116" s="209"/>
      <c r="H116" s="209"/>
      <c r="I116" s="209"/>
      <c r="J116" s="209"/>
      <c r="K116" s="209"/>
      <c r="L116" s="209"/>
      <c r="M116" s="209"/>
      <c r="N116" s="210"/>
    </row>
    <row r="117" spans="1:14" ht="54" customHeight="1">
      <c r="A117" s="229" t="s">
        <v>155</v>
      </c>
      <c r="B117" s="238"/>
      <c r="C117" s="238"/>
      <c r="D117" s="238"/>
      <c r="E117" s="238"/>
      <c r="F117" s="238"/>
      <c r="G117" s="238"/>
      <c r="H117" s="238"/>
      <c r="I117" s="238"/>
      <c r="J117" s="238"/>
      <c r="K117" s="238"/>
      <c r="L117" s="238"/>
      <c r="M117" s="238"/>
      <c r="N117" s="239"/>
    </row>
    <row r="118" spans="1:14" ht="14.45" customHeight="1">
      <c r="A118" s="86"/>
      <c r="B118" s="86"/>
      <c r="C118" s="235"/>
      <c r="D118" s="236"/>
      <c r="E118" s="236"/>
      <c r="F118" s="236"/>
      <c r="G118" s="236"/>
      <c r="H118" s="236"/>
      <c r="I118" s="236"/>
      <c r="J118" s="236"/>
      <c r="K118" s="236"/>
      <c r="L118" s="82"/>
      <c r="M118" s="82"/>
      <c r="N118" s="82"/>
    </row>
    <row r="119" spans="1:14" ht="23.45" customHeight="1">
      <c r="A119" s="86" t="s">
        <v>152</v>
      </c>
      <c r="B119" s="86"/>
      <c r="C119" s="93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</row>
    <row r="120" spans="1:14" ht="90.6" customHeight="1">
      <c r="A120" s="237" t="s">
        <v>153</v>
      </c>
      <c r="B120" s="237"/>
      <c r="C120" s="237"/>
      <c r="D120" s="237"/>
      <c r="E120" s="237"/>
      <c r="F120" s="237"/>
      <c r="G120" s="237"/>
      <c r="H120" s="237"/>
      <c r="I120" s="237"/>
      <c r="J120" s="237"/>
      <c r="K120" s="237"/>
      <c r="L120" s="237"/>
      <c r="M120" s="237"/>
      <c r="N120" s="237"/>
    </row>
    <row r="121" spans="1:14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</row>
    <row r="122" spans="1:14">
      <c r="A122" s="228" t="s">
        <v>33</v>
      </c>
      <c r="B122" s="228"/>
      <c r="C122" s="228"/>
      <c r="D122" s="228"/>
      <c r="E122" s="228"/>
      <c r="F122" s="71"/>
      <c r="G122" s="71" t="s">
        <v>20</v>
      </c>
      <c r="H122" s="71"/>
      <c r="I122" s="240" t="s">
        <v>34</v>
      </c>
      <c r="J122" s="240"/>
      <c r="K122" s="71"/>
      <c r="L122" s="71"/>
      <c r="M122" s="71"/>
      <c r="N122" s="71"/>
    </row>
    <row r="123" spans="1:14">
      <c r="A123" s="71"/>
      <c r="B123" s="71"/>
      <c r="C123" s="71"/>
      <c r="D123" s="71"/>
      <c r="E123" s="71"/>
      <c r="F123" s="71"/>
      <c r="G123" s="78" t="s">
        <v>21</v>
      </c>
      <c r="H123" s="71"/>
      <c r="I123" s="225" t="s">
        <v>138</v>
      </c>
      <c r="J123" s="225"/>
      <c r="K123" s="71"/>
      <c r="L123" s="71"/>
      <c r="M123" s="71"/>
      <c r="N123" s="71"/>
    </row>
    <row r="124" spans="1:14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</row>
    <row r="125" spans="1:14">
      <c r="A125" s="228" t="s">
        <v>35</v>
      </c>
      <c r="B125" s="228"/>
      <c r="C125" s="228"/>
      <c r="D125" s="228"/>
      <c r="E125" s="228"/>
      <c r="F125" s="71"/>
      <c r="G125" s="71" t="s">
        <v>20</v>
      </c>
      <c r="H125" s="71"/>
      <c r="I125" s="241" t="s">
        <v>36</v>
      </c>
      <c r="J125" s="241"/>
      <c r="K125" s="71"/>
      <c r="L125" s="71"/>
      <c r="M125" s="71"/>
      <c r="N125" s="71"/>
    </row>
    <row r="126" spans="1:14">
      <c r="A126" s="71"/>
      <c r="B126" s="71"/>
      <c r="C126" s="71"/>
      <c r="D126" s="71"/>
      <c r="E126" s="71"/>
      <c r="F126" s="71"/>
      <c r="G126" s="78" t="s">
        <v>21</v>
      </c>
      <c r="H126" s="71"/>
      <c r="I126" s="225" t="s">
        <v>138</v>
      </c>
      <c r="J126" s="225"/>
      <c r="K126" s="71"/>
      <c r="L126" s="71"/>
      <c r="M126" s="71"/>
      <c r="N126" s="71"/>
    </row>
    <row r="127" spans="1:14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</row>
  </sheetData>
  <mergeCells count="115">
    <mergeCell ref="B76:C76"/>
    <mergeCell ref="B77:C77"/>
    <mergeCell ref="A101:N101"/>
    <mergeCell ref="A107:N107"/>
    <mergeCell ref="A110:N110"/>
    <mergeCell ref="A113:N113"/>
    <mergeCell ref="A102:N102"/>
    <mergeCell ref="B108:C108"/>
    <mergeCell ref="B109:C109"/>
    <mergeCell ref="B111:C111"/>
    <mergeCell ref="B112:C112"/>
    <mergeCell ref="I125:J125"/>
    <mergeCell ref="B83:C83"/>
    <mergeCell ref="B104:C104"/>
    <mergeCell ref="B105:C105"/>
    <mergeCell ref="A103:N103"/>
    <mergeCell ref="B97:C97"/>
    <mergeCell ref="B100:C100"/>
    <mergeCell ref="B86:C86"/>
    <mergeCell ref="B87:C87"/>
    <mergeCell ref="B88:C88"/>
    <mergeCell ref="C118:K118"/>
    <mergeCell ref="B115:C115"/>
    <mergeCell ref="A120:N120"/>
    <mergeCell ref="A116:N116"/>
    <mergeCell ref="A117:N117"/>
    <mergeCell ref="I126:J126"/>
    <mergeCell ref="A122:E122"/>
    <mergeCell ref="I122:J122"/>
    <mergeCell ref="I123:J123"/>
    <mergeCell ref="A125:E125"/>
    <mergeCell ref="L39:N39"/>
    <mergeCell ref="B24:K24"/>
    <mergeCell ref="B25:K25"/>
    <mergeCell ref="B114:C114"/>
    <mergeCell ref="B81:C81"/>
    <mergeCell ref="B69:C69"/>
    <mergeCell ref="E66:E68"/>
    <mergeCell ref="B61:C61"/>
    <mergeCell ref="L51:N51"/>
    <mergeCell ref="B53:E53"/>
    <mergeCell ref="I51:K51"/>
    <mergeCell ref="B80:C80"/>
    <mergeCell ref="E59:E60"/>
    <mergeCell ref="B106:C106"/>
    <mergeCell ref="A71:N71"/>
    <mergeCell ref="A89:N89"/>
    <mergeCell ref="B84:C84"/>
    <mergeCell ref="B85:C85"/>
    <mergeCell ref="B79:C79"/>
    <mergeCell ref="B82:C82"/>
    <mergeCell ref="C20:D20"/>
    <mergeCell ref="E20:N20"/>
    <mergeCell ref="A19:N19"/>
    <mergeCell ref="A20:B20"/>
    <mergeCell ref="K1:N1"/>
    <mergeCell ref="K2:N2"/>
    <mergeCell ref="K3:N3"/>
    <mergeCell ref="K4:N4"/>
    <mergeCell ref="A9:N9"/>
    <mergeCell ref="A11:N11"/>
    <mergeCell ref="A10:N10"/>
    <mergeCell ref="C14:N14"/>
    <mergeCell ref="A13:N13"/>
    <mergeCell ref="A14:B14"/>
    <mergeCell ref="B44:E44"/>
    <mergeCell ref="I59:K59"/>
    <mergeCell ref="L59:N59"/>
    <mergeCell ref="B59:C60"/>
    <mergeCell ref="D59:D60"/>
    <mergeCell ref="K5:N5"/>
    <mergeCell ref="K7:N7"/>
    <mergeCell ref="A16:N16"/>
    <mergeCell ref="A17:B17"/>
    <mergeCell ref="C17:N17"/>
    <mergeCell ref="F39:H39"/>
    <mergeCell ref="A39:A40"/>
    <mergeCell ref="B39:E40"/>
    <mergeCell ref="A59:A60"/>
    <mergeCell ref="B63:C63"/>
    <mergeCell ref="A62:N62"/>
    <mergeCell ref="F51:H51"/>
    <mergeCell ref="A45:N45"/>
    <mergeCell ref="A51:A52"/>
    <mergeCell ref="B51:E52"/>
    <mergeCell ref="D27:K28"/>
    <mergeCell ref="B42:E42"/>
    <mergeCell ref="B54:E54"/>
    <mergeCell ref="F59:H59"/>
    <mergeCell ref="B32:K32"/>
    <mergeCell ref="B33:K33"/>
    <mergeCell ref="B34:K34"/>
    <mergeCell ref="B43:E43"/>
    <mergeCell ref="B41:E41"/>
    <mergeCell ref="I39:K39"/>
    <mergeCell ref="B72:C72"/>
    <mergeCell ref="B65:C65"/>
    <mergeCell ref="B66:C66"/>
    <mergeCell ref="B95:C95"/>
    <mergeCell ref="B96:C96"/>
    <mergeCell ref="B99:C99"/>
    <mergeCell ref="A98:N98"/>
    <mergeCell ref="B90:C90"/>
    <mergeCell ref="B73:C73"/>
    <mergeCell ref="B74:C74"/>
    <mergeCell ref="B67:C67"/>
    <mergeCell ref="B68:C68"/>
    <mergeCell ref="B78:C78"/>
    <mergeCell ref="B64:C64"/>
    <mergeCell ref="B94:C94"/>
    <mergeCell ref="B91:C91"/>
    <mergeCell ref="B92:C92"/>
    <mergeCell ref="B93:C93"/>
    <mergeCell ref="B75:C75"/>
    <mergeCell ref="B70:C70"/>
  </mergeCells>
  <phoneticPr fontId="0" type="noConversion"/>
  <pageMargins left="0.28999999999999998" right="0.16" top="0.47" bottom="0.38" header="0.31496062992125984" footer="0.19"/>
  <pageSetup paperSize="9" scale="87" orientation="landscape" verticalDpi="0" r:id="rId1"/>
  <rowBreaks count="1" manualBreakCount="1">
    <brk id="3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Паспорт</vt:lpstr>
      <vt:lpstr>Звіт</vt:lpstr>
      <vt:lpstr>Звіт!Область_печати</vt:lpstr>
      <vt:lpstr>Паспорт!Область_печати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computer4</dc:creator>
  <cp:lastModifiedBy>Soc1</cp:lastModifiedBy>
  <cp:lastPrinted>2020-01-24T16:25:45Z</cp:lastPrinted>
  <dcterms:created xsi:type="dcterms:W3CDTF">2011-03-31T11:23:28Z</dcterms:created>
  <dcterms:modified xsi:type="dcterms:W3CDTF">2020-01-28T08:20:21Z</dcterms:modified>
</cp:coreProperties>
</file>