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Z:\Edik d\Budzet 2018\Виконання за 2018 рік\Звіт\"/>
    </mc:Choice>
  </mc:AlternateContent>
  <xr:revisionPtr revIDLastSave="0" documentId="13_ncr:1_{15C3E282-8160-47BC-9EE2-4FB85C981682}" xr6:coauthVersionLast="41" xr6:coauthVersionMax="41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І доходи" sheetId="1" r:id="rId1"/>
    <sheet name="ІІ Видатки" sheetId="2" r:id="rId2"/>
  </sheets>
  <definedNames>
    <definedName name="_xlnm._FilterDatabase" localSheetId="0" hidden="1">'І доходи'!$A$5:$N$125</definedName>
    <definedName name="Data">'І доходи'!$A$13:$AD$125</definedName>
    <definedName name="Date">'І доходи'!#REF!</definedName>
    <definedName name="Date1">'І доходи'!$C$6</definedName>
    <definedName name="EXCEL_VER">12</definedName>
    <definedName name="PRINT_DATE">"17.01.2019 08:45:19"</definedName>
    <definedName name="PRINTER">"Eксель_Імпорт (XlRpt)  ДержКазначейство ЦА, Копичко Олександр"</definedName>
    <definedName name="REP_CREATOR">"user"</definedName>
    <definedName name="SignB">'І доходи'!#REF!</definedName>
    <definedName name="SignD">'І доходи'!#REF!</definedName>
    <definedName name="_xlnm.Print_Titles" localSheetId="0">'І доходи'!$10:$12</definedName>
    <definedName name="_xlnm.Print_Titles" localSheetId="1">'ІІ Видатки'!$3:$5</definedName>
    <definedName name="_xlnm.Print_Area" localSheetId="0">'І доходи'!$A$1:$N$125</definedName>
    <definedName name="_xlnm.Print_Area" localSheetId="1">'ІІ Видатки'!$A$1:$O$124</definedName>
  </definedNames>
  <calcPr calcId="181029"/>
</workbook>
</file>

<file path=xl/calcChain.xml><?xml version="1.0" encoding="utf-8"?>
<calcChain xmlns="http://schemas.openxmlformats.org/spreadsheetml/2006/main">
  <c r="M118" i="2" l="1"/>
  <c r="N118" i="2" s="1"/>
  <c r="L118" i="2"/>
  <c r="O118" i="2" s="1"/>
  <c r="K118" i="2"/>
  <c r="F118" i="2"/>
  <c r="E118" i="2"/>
  <c r="M117" i="2"/>
  <c r="N117" i="2" s="1"/>
  <c r="L117" i="2"/>
  <c r="O117" i="2" s="1"/>
  <c r="K117" i="2"/>
  <c r="F117" i="2"/>
  <c r="E117" i="2"/>
  <c r="M116" i="2"/>
  <c r="N116" i="2" s="1"/>
  <c r="L116" i="2"/>
  <c r="O116" i="2" s="1"/>
  <c r="K116" i="2"/>
  <c r="J116" i="2"/>
  <c r="F116" i="2"/>
  <c r="E116" i="2"/>
  <c r="I115" i="2"/>
  <c r="H115" i="2"/>
  <c r="G115" i="2"/>
  <c r="D115" i="2"/>
  <c r="C115" i="2"/>
  <c r="M114" i="2"/>
  <c r="N114" i="2" s="1"/>
  <c r="L114" i="2"/>
  <c r="O114" i="2" s="1"/>
  <c r="K114" i="2"/>
  <c r="J114" i="2"/>
  <c r="F114" i="2"/>
  <c r="M113" i="2"/>
  <c r="N113" i="2" s="1"/>
  <c r="L113" i="2"/>
  <c r="O113" i="2" s="1"/>
  <c r="K113" i="2"/>
  <c r="J113" i="2"/>
  <c r="F113" i="2"/>
  <c r="M112" i="2"/>
  <c r="N112" i="2" s="1"/>
  <c r="L112" i="2"/>
  <c r="O112" i="2" s="1"/>
  <c r="K112" i="2"/>
  <c r="J112" i="2"/>
  <c r="F112" i="2"/>
  <c r="M111" i="2"/>
  <c r="N111" i="2" s="1"/>
  <c r="L111" i="2"/>
  <c r="O111" i="2" s="1"/>
  <c r="K111" i="2"/>
  <c r="F111" i="2"/>
  <c r="E111" i="2"/>
  <c r="M110" i="2"/>
  <c r="N110" i="2" s="1"/>
  <c r="L110" i="2"/>
  <c r="O110" i="2" s="1"/>
  <c r="K110" i="2"/>
  <c r="F110" i="2"/>
  <c r="E110" i="2"/>
  <c r="M109" i="2"/>
  <c r="N109" i="2" s="1"/>
  <c r="L109" i="2"/>
  <c r="O109" i="2" s="1"/>
  <c r="K109" i="2"/>
  <c r="J109" i="2"/>
  <c r="F109" i="2"/>
  <c r="E109" i="2"/>
  <c r="I108" i="2"/>
  <c r="J108" i="2" s="1"/>
  <c r="H108" i="2"/>
  <c r="K108" i="2" s="1"/>
  <c r="G108" i="2"/>
  <c r="F108" i="2"/>
  <c r="D108" i="2"/>
  <c r="M108" i="2" s="1"/>
  <c r="N108" i="2" s="1"/>
  <c r="C108" i="2"/>
  <c r="L108" i="2" s="1"/>
  <c r="M107" i="2"/>
  <c r="N107" i="2" s="1"/>
  <c r="L107" i="2"/>
  <c r="O107" i="2" s="1"/>
  <c r="K107" i="2"/>
  <c r="J107" i="2"/>
  <c r="F107" i="2"/>
  <c r="M106" i="2"/>
  <c r="N106" i="2" s="1"/>
  <c r="L106" i="2"/>
  <c r="O106" i="2" s="1"/>
  <c r="K106" i="2"/>
  <c r="J106" i="2"/>
  <c r="F106" i="2"/>
  <c r="M105" i="2"/>
  <c r="N105" i="2" s="1"/>
  <c r="L105" i="2"/>
  <c r="O105" i="2" s="1"/>
  <c r="K105" i="2"/>
  <c r="J105" i="2"/>
  <c r="F105" i="2"/>
  <c r="M104" i="2"/>
  <c r="N104" i="2" s="1"/>
  <c r="L104" i="2"/>
  <c r="O104" i="2" s="1"/>
  <c r="K104" i="2"/>
  <c r="J104" i="2"/>
  <c r="F104" i="2"/>
  <c r="M103" i="2"/>
  <c r="N103" i="2" s="1"/>
  <c r="L103" i="2"/>
  <c r="O103" i="2" s="1"/>
  <c r="K103" i="2"/>
  <c r="J103" i="2"/>
  <c r="F103" i="2"/>
  <c r="M102" i="2"/>
  <c r="L102" i="2"/>
  <c r="N102" i="2" s="1"/>
  <c r="K102" i="2"/>
  <c r="J102" i="2"/>
  <c r="F102" i="2"/>
  <c r="M101" i="2"/>
  <c r="N101" i="2" s="1"/>
  <c r="L101" i="2"/>
  <c r="O101" i="2" s="1"/>
  <c r="K101" i="2"/>
  <c r="J101" i="2"/>
  <c r="F101" i="2"/>
  <c r="M100" i="2"/>
  <c r="N100" i="2" s="1"/>
  <c r="L100" i="2"/>
  <c r="O100" i="2" s="1"/>
  <c r="K100" i="2"/>
  <c r="J100" i="2"/>
  <c r="F100" i="2"/>
  <c r="M99" i="2"/>
  <c r="N99" i="2" s="1"/>
  <c r="L99" i="2"/>
  <c r="O99" i="2" s="1"/>
  <c r="K99" i="2"/>
  <c r="J99" i="2"/>
  <c r="F99" i="2"/>
  <c r="M98" i="2"/>
  <c r="N98" i="2" s="1"/>
  <c r="L98" i="2"/>
  <c r="O98" i="2" s="1"/>
  <c r="K98" i="2"/>
  <c r="J98" i="2"/>
  <c r="F98" i="2"/>
  <c r="M97" i="2"/>
  <c r="L97" i="2"/>
  <c r="O97" i="2" s="1"/>
  <c r="K97" i="2"/>
  <c r="J97" i="2"/>
  <c r="F97" i="2"/>
  <c r="M96" i="2"/>
  <c r="N96" i="2" s="1"/>
  <c r="L96" i="2"/>
  <c r="O96" i="2" s="1"/>
  <c r="K96" i="2"/>
  <c r="J96" i="2"/>
  <c r="F96" i="2"/>
  <c r="E96" i="2"/>
  <c r="I95" i="2"/>
  <c r="J95" i="2" s="1"/>
  <c r="H95" i="2"/>
  <c r="K95" i="2" s="1"/>
  <c r="G95" i="2"/>
  <c r="D95" i="2"/>
  <c r="M95" i="2" s="1"/>
  <c r="C95" i="2"/>
  <c r="L95" i="2" s="1"/>
  <c r="O95" i="2" s="1"/>
  <c r="M94" i="2"/>
  <c r="L94" i="2"/>
  <c r="O94" i="2" s="1"/>
  <c r="K94" i="2"/>
  <c r="J94" i="2"/>
  <c r="F94" i="2"/>
  <c r="M93" i="2"/>
  <c r="N93" i="2" s="1"/>
  <c r="L93" i="2"/>
  <c r="O93" i="2" s="1"/>
  <c r="K93" i="2"/>
  <c r="F93" i="2"/>
  <c r="E93" i="2"/>
  <c r="M92" i="2"/>
  <c r="L92" i="2"/>
  <c r="O92" i="2" s="1"/>
  <c r="K92" i="2"/>
  <c r="J92" i="2"/>
  <c r="F92" i="2"/>
  <c r="M91" i="2"/>
  <c r="N91" i="2" s="1"/>
  <c r="L91" i="2"/>
  <c r="K91" i="2"/>
  <c r="J91" i="2"/>
  <c r="F91" i="2"/>
  <c r="M90" i="2"/>
  <c r="L90" i="2"/>
  <c r="O90" i="2" s="1"/>
  <c r="K90" i="2"/>
  <c r="F90" i="2"/>
  <c r="E90" i="2"/>
  <c r="M89" i="2"/>
  <c r="N89" i="2" s="1"/>
  <c r="L89" i="2"/>
  <c r="K89" i="2"/>
  <c r="J89" i="2"/>
  <c r="F89" i="2"/>
  <c r="E89" i="2"/>
  <c r="M88" i="2"/>
  <c r="N88" i="2" s="1"/>
  <c r="L88" i="2"/>
  <c r="K88" i="2"/>
  <c r="J88" i="2"/>
  <c r="F88" i="2"/>
  <c r="E88" i="2"/>
  <c r="M87" i="2"/>
  <c r="L87" i="2"/>
  <c r="N87" i="2" s="1"/>
  <c r="K87" i="2"/>
  <c r="J87" i="2"/>
  <c r="F87" i="2"/>
  <c r="E87" i="2"/>
  <c r="M86" i="2"/>
  <c r="L86" i="2"/>
  <c r="N86" i="2" s="1"/>
  <c r="K86" i="2"/>
  <c r="F86" i="2"/>
  <c r="E86" i="2"/>
  <c r="M85" i="2"/>
  <c r="O85" i="2" s="1"/>
  <c r="L85" i="2"/>
  <c r="K85" i="2"/>
  <c r="J85" i="2"/>
  <c r="F85" i="2"/>
  <c r="M84" i="2"/>
  <c r="L84" i="2"/>
  <c r="N84" i="2" s="1"/>
  <c r="K84" i="2"/>
  <c r="F84" i="2"/>
  <c r="E84" i="2"/>
  <c r="M83" i="2"/>
  <c r="O83" i="2" s="1"/>
  <c r="L83" i="2"/>
  <c r="K83" i="2"/>
  <c r="J83" i="2"/>
  <c r="F83" i="2"/>
  <c r="E83" i="2"/>
  <c r="M82" i="2"/>
  <c r="O82" i="2" s="1"/>
  <c r="L82" i="2"/>
  <c r="K82" i="2"/>
  <c r="J82" i="2"/>
  <c r="F82" i="2"/>
  <c r="M81" i="2"/>
  <c r="L81" i="2"/>
  <c r="N81" i="2" s="1"/>
  <c r="K81" i="2"/>
  <c r="J81" i="2"/>
  <c r="F81" i="2"/>
  <c r="M80" i="2"/>
  <c r="O80" i="2" s="1"/>
  <c r="L80" i="2"/>
  <c r="K80" i="2"/>
  <c r="J80" i="2"/>
  <c r="F80" i="2"/>
  <c r="E80" i="2"/>
  <c r="M79" i="2"/>
  <c r="O79" i="2" s="1"/>
  <c r="L79" i="2"/>
  <c r="K79" i="2"/>
  <c r="F79" i="2"/>
  <c r="E79" i="2"/>
  <c r="M78" i="2"/>
  <c r="L78" i="2"/>
  <c r="N78" i="2" s="1"/>
  <c r="K78" i="2"/>
  <c r="J78" i="2"/>
  <c r="F78" i="2"/>
  <c r="E78" i="2"/>
  <c r="I77" i="2"/>
  <c r="H77" i="2"/>
  <c r="L77" i="2" s="1"/>
  <c r="G77" i="2"/>
  <c r="D77" i="2"/>
  <c r="F77" i="2" s="1"/>
  <c r="C77" i="2"/>
  <c r="M76" i="2"/>
  <c r="O76" i="2" s="1"/>
  <c r="L76" i="2"/>
  <c r="K76" i="2"/>
  <c r="J76" i="2"/>
  <c r="F76" i="2"/>
  <c r="E76" i="2"/>
  <c r="M75" i="2"/>
  <c r="O75" i="2" s="1"/>
  <c r="L75" i="2"/>
  <c r="K75" i="2"/>
  <c r="F75" i="2"/>
  <c r="E75" i="2"/>
  <c r="M74" i="2"/>
  <c r="L74" i="2"/>
  <c r="N74" i="2" s="1"/>
  <c r="K74" i="2"/>
  <c r="J74" i="2"/>
  <c r="F74" i="2"/>
  <c r="E74" i="2"/>
  <c r="M73" i="2"/>
  <c r="L73" i="2"/>
  <c r="N73" i="2" s="1"/>
  <c r="K73" i="2"/>
  <c r="J73" i="2"/>
  <c r="F73" i="2"/>
  <c r="M72" i="2"/>
  <c r="O72" i="2" s="1"/>
  <c r="L72" i="2"/>
  <c r="K72" i="2"/>
  <c r="J72" i="2"/>
  <c r="F72" i="2"/>
  <c r="E72" i="2"/>
  <c r="M71" i="2"/>
  <c r="O71" i="2" s="1"/>
  <c r="L71" i="2"/>
  <c r="K71" i="2"/>
  <c r="J71" i="2"/>
  <c r="F71" i="2"/>
  <c r="E71" i="2"/>
  <c r="M70" i="2"/>
  <c r="O70" i="2" s="1"/>
  <c r="L70" i="2"/>
  <c r="K70" i="2"/>
  <c r="J70" i="2"/>
  <c r="F70" i="2"/>
  <c r="E70" i="2"/>
  <c r="M69" i="2"/>
  <c r="O69" i="2" s="1"/>
  <c r="L69" i="2"/>
  <c r="K69" i="2"/>
  <c r="J69" i="2"/>
  <c r="F69" i="2"/>
  <c r="E69" i="2"/>
  <c r="I68" i="2"/>
  <c r="M68" i="2" s="1"/>
  <c r="H68" i="2"/>
  <c r="G68" i="2"/>
  <c r="D68" i="2"/>
  <c r="C68" i="2"/>
  <c r="E68" i="2" s="1"/>
  <c r="M67" i="2"/>
  <c r="L67" i="2"/>
  <c r="N67" i="2" s="1"/>
  <c r="K67" i="2"/>
  <c r="F67" i="2"/>
  <c r="E67" i="2"/>
  <c r="M66" i="2"/>
  <c r="O66" i="2" s="1"/>
  <c r="L66" i="2"/>
  <c r="K66" i="2"/>
  <c r="F66" i="2"/>
  <c r="E66" i="2"/>
  <c r="M65" i="2"/>
  <c r="L65" i="2"/>
  <c r="N65" i="2" s="1"/>
  <c r="K65" i="2"/>
  <c r="J65" i="2"/>
  <c r="F65" i="2"/>
  <c r="M64" i="2"/>
  <c r="O64" i="2" s="1"/>
  <c r="L64" i="2"/>
  <c r="K64" i="2"/>
  <c r="J64" i="2"/>
  <c r="F64" i="2"/>
  <c r="M63" i="2"/>
  <c r="L63" i="2"/>
  <c r="N63" i="2" s="1"/>
  <c r="K63" i="2"/>
  <c r="J63" i="2"/>
  <c r="F63" i="2"/>
  <c r="E63" i="2"/>
  <c r="M62" i="2"/>
  <c r="L62" i="2"/>
  <c r="N62" i="2" s="1"/>
  <c r="K62" i="2"/>
  <c r="F62" i="2"/>
  <c r="M61" i="2"/>
  <c r="L61" i="2"/>
  <c r="O61" i="2" s="1"/>
  <c r="K61" i="2"/>
  <c r="F61" i="2"/>
  <c r="E61" i="2"/>
  <c r="M60" i="2"/>
  <c r="N60" i="2" s="1"/>
  <c r="L60" i="2"/>
  <c r="K60" i="2"/>
  <c r="F60" i="2"/>
  <c r="E60" i="2"/>
  <c r="M59" i="2"/>
  <c r="L59" i="2"/>
  <c r="O59" i="2" s="1"/>
  <c r="K59" i="2"/>
  <c r="F59" i="2"/>
  <c r="E59" i="2"/>
  <c r="M58" i="2"/>
  <c r="N58" i="2" s="1"/>
  <c r="L58" i="2"/>
  <c r="K58" i="2"/>
  <c r="F58" i="2"/>
  <c r="E58" i="2"/>
  <c r="M57" i="2"/>
  <c r="L57" i="2"/>
  <c r="O57" i="2" s="1"/>
  <c r="K57" i="2"/>
  <c r="F57" i="2"/>
  <c r="E57" i="2"/>
  <c r="M56" i="2"/>
  <c r="N56" i="2" s="1"/>
  <c r="L56" i="2"/>
  <c r="K56" i="2"/>
  <c r="F56" i="2"/>
  <c r="E56" i="2"/>
  <c r="M55" i="2"/>
  <c r="N55" i="2" s="1"/>
  <c r="L55" i="2"/>
  <c r="K55" i="2"/>
  <c r="F55" i="2"/>
  <c r="E55" i="2"/>
  <c r="M54" i="2"/>
  <c r="L54" i="2"/>
  <c r="N54" i="2" s="1"/>
  <c r="K54" i="2"/>
  <c r="F54" i="2"/>
  <c r="E54" i="2"/>
  <c r="M53" i="2"/>
  <c r="O53" i="2" s="1"/>
  <c r="L53" i="2"/>
  <c r="K53" i="2"/>
  <c r="F53" i="2"/>
  <c r="E53" i="2"/>
  <c r="M52" i="2"/>
  <c r="L52" i="2"/>
  <c r="N52" i="2" s="1"/>
  <c r="K52" i="2"/>
  <c r="F52" i="2"/>
  <c r="E52" i="2"/>
  <c r="M51" i="2"/>
  <c r="O51" i="2" s="1"/>
  <c r="L51" i="2"/>
  <c r="K51" i="2"/>
  <c r="F51" i="2"/>
  <c r="E51" i="2"/>
  <c r="M50" i="2"/>
  <c r="L50" i="2"/>
  <c r="N50" i="2" s="1"/>
  <c r="K50" i="2"/>
  <c r="F50" i="2"/>
  <c r="E50" i="2"/>
  <c r="M49" i="2"/>
  <c r="O49" i="2" s="1"/>
  <c r="L49" i="2"/>
  <c r="K49" i="2"/>
  <c r="F49" i="2"/>
  <c r="E49" i="2"/>
  <c r="M48" i="2"/>
  <c r="L48" i="2"/>
  <c r="N48" i="2" s="1"/>
  <c r="K48" i="2"/>
  <c r="F48" i="2"/>
  <c r="E48" i="2"/>
  <c r="M47" i="2"/>
  <c r="O47" i="2" s="1"/>
  <c r="L47" i="2"/>
  <c r="K47" i="2"/>
  <c r="F47" i="2"/>
  <c r="E47" i="2"/>
  <c r="M46" i="2"/>
  <c r="L46" i="2"/>
  <c r="N46" i="2" s="1"/>
  <c r="K46" i="2"/>
  <c r="F46" i="2"/>
  <c r="E46" i="2"/>
  <c r="M45" i="2"/>
  <c r="O45" i="2" s="1"/>
  <c r="L45" i="2"/>
  <c r="K45" i="2"/>
  <c r="F45" i="2"/>
  <c r="E45" i="2"/>
  <c r="M44" i="2"/>
  <c r="L44" i="2"/>
  <c r="N44" i="2" s="1"/>
  <c r="K44" i="2"/>
  <c r="F44" i="2"/>
  <c r="E44" i="2"/>
  <c r="M43" i="2"/>
  <c r="O43" i="2" s="1"/>
  <c r="L43" i="2"/>
  <c r="K43" i="2"/>
  <c r="F43" i="2"/>
  <c r="E43" i="2"/>
  <c r="M42" i="2"/>
  <c r="L42" i="2"/>
  <c r="N42" i="2" s="1"/>
  <c r="K42" i="2"/>
  <c r="F42" i="2"/>
  <c r="E42" i="2"/>
  <c r="M41" i="2"/>
  <c r="O41" i="2" s="1"/>
  <c r="L41" i="2"/>
  <c r="K41" i="2"/>
  <c r="F41" i="2"/>
  <c r="E41" i="2"/>
  <c r="M40" i="2"/>
  <c r="L40" i="2"/>
  <c r="N40" i="2" s="1"/>
  <c r="K40" i="2"/>
  <c r="J40" i="2"/>
  <c r="F40" i="2"/>
  <c r="E40" i="2"/>
  <c r="I39" i="2"/>
  <c r="H39" i="2"/>
  <c r="L39" i="2" s="1"/>
  <c r="G39" i="2"/>
  <c r="D39" i="2"/>
  <c r="F39" i="2" s="1"/>
  <c r="C39" i="2"/>
  <c r="M38" i="2"/>
  <c r="O38" i="2" s="1"/>
  <c r="L38" i="2"/>
  <c r="K38" i="2"/>
  <c r="J38" i="2"/>
  <c r="F38" i="2"/>
  <c r="E38" i="2"/>
  <c r="M37" i="2"/>
  <c r="O37" i="2" s="1"/>
  <c r="L37" i="2"/>
  <c r="K37" i="2"/>
  <c r="J37" i="2"/>
  <c r="F37" i="2"/>
  <c r="E37" i="2"/>
  <c r="M36" i="2"/>
  <c r="O36" i="2" s="1"/>
  <c r="L36" i="2"/>
  <c r="K36" i="2"/>
  <c r="F36" i="2"/>
  <c r="E36" i="2"/>
  <c r="M35" i="2"/>
  <c r="L35" i="2"/>
  <c r="N35" i="2" s="1"/>
  <c r="K35" i="2"/>
  <c r="F35" i="2"/>
  <c r="E35" i="2"/>
  <c r="M34" i="2"/>
  <c r="O34" i="2" s="1"/>
  <c r="L34" i="2"/>
  <c r="K34" i="2"/>
  <c r="F34" i="2"/>
  <c r="E34" i="2"/>
  <c r="M33" i="2"/>
  <c r="L33" i="2"/>
  <c r="N33" i="2" s="1"/>
  <c r="K33" i="2"/>
  <c r="J33" i="2"/>
  <c r="F33" i="2"/>
  <c r="E33" i="2"/>
  <c r="I32" i="2"/>
  <c r="H32" i="2"/>
  <c r="L32" i="2" s="1"/>
  <c r="G32" i="2"/>
  <c r="D32" i="2"/>
  <c r="F32" i="2" s="1"/>
  <c r="C32" i="2"/>
  <c r="M31" i="2"/>
  <c r="O31" i="2" s="1"/>
  <c r="L31" i="2"/>
  <c r="K31" i="2"/>
  <c r="J31" i="2"/>
  <c r="F31" i="2"/>
  <c r="E31" i="2"/>
  <c r="M30" i="2"/>
  <c r="O30" i="2" s="1"/>
  <c r="L30" i="2"/>
  <c r="K30" i="2"/>
  <c r="F30" i="2"/>
  <c r="E30" i="2"/>
  <c r="M29" i="2"/>
  <c r="L29" i="2"/>
  <c r="N29" i="2" s="1"/>
  <c r="K29" i="2"/>
  <c r="F29" i="2"/>
  <c r="E29" i="2"/>
  <c r="M28" i="2"/>
  <c r="O28" i="2" s="1"/>
  <c r="L28" i="2"/>
  <c r="K28" i="2"/>
  <c r="F28" i="2"/>
  <c r="E28" i="2"/>
  <c r="M27" i="2"/>
  <c r="L27" i="2"/>
  <c r="N27" i="2" s="1"/>
  <c r="K27" i="2"/>
  <c r="F27" i="2"/>
  <c r="E27" i="2"/>
  <c r="M26" i="2"/>
  <c r="O26" i="2" s="1"/>
  <c r="L26" i="2"/>
  <c r="K26" i="2"/>
  <c r="F26" i="2"/>
  <c r="E26" i="2"/>
  <c r="M25" i="2"/>
  <c r="L25" i="2"/>
  <c r="N25" i="2" s="1"/>
  <c r="K25" i="2"/>
  <c r="J25" i="2"/>
  <c r="F25" i="2"/>
  <c r="E25" i="2"/>
  <c r="M24" i="2"/>
  <c r="L24" i="2"/>
  <c r="N24" i="2" s="1"/>
  <c r="K24" i="2"/>
  <c r="J24" i="2"/>
  <c r="F24" i="2"/>
  <c r="E24" i="2"/>
  <c r="M23" i="2"/>
  <c r="L23" i="2"/>
  <c r="N23" i="2" s="1"/>
  <c r="K23" i="2"/>
  <c r="F23" i="2"/>
  <c r="E23" i="2"/>
  <c r="M22" i="2"/>
  <c r="O22" i="2" s="1"/>
  <c r="L22" i="2"/>
  <c r="K22" i="2"/>
  <c r="J22" i="2"/>
  <c r="F22" i="2"/>
  <c r="E22" i="2"/>
  <c r="M21" i="2"/>
  <c r="O21" i="2" s="1"/>
  <c r="L21" i="2"/>
  <c r="K21" i="2"/>
  <c r="J21" i="2"/>
  <c r="F21" i="2"/>
  <c r="E21" i="2"/>
  <c r="M20" i="2"/>
  <c r="O20" i="2" s="1"/>
  <c r="L20" i="2"/>
  <c r="K20" i="2"/>
  <c r="J20" i="2"/>
  <c r="F20" i="2"/>
  <c r="E20" i="2"/>
  <c r="I19" i="2"/>
  <c r="M19" i="2" s="1"/>
  <c r="H19" i="2"/>
  <c r="G19" i="2"/>
  <c r="D19" i="2"/>
  <c r="C19" i="2"/>
  <c r="E19" i="2" s="1"/>
  <c r="M18" i="2"/>
  <c r="L18" i="2"/>
  <c r="N18" i="2" s="1"/>
  <c r="K18" i="2"/>
  <c r="J18" i="2"/>
  <c r="F18" i="2"/>
  <c r="E18" i="2"/>
  <c r="M17" i="2"/>
  <c r="L17" i="2"/>
  <c r="N17" i="2" s="1"/>
  <c r="K17" i="2"/>
  <c r="F17" i="2"/>
  <c r="E17" i="2"/>
  <c r="M16" i="2"/>
  <c r="O16" i="2" s="1"/>
  <c r="L16" i="2"/>
  <c r="K16" i="2"/>
  <c r="J16" i="2"/>
  <c r="F16" i="2"/>
  <c r="E16" i="2"/>
  <c r="M15" i="2"/>
  <c r="O15" i="2" s="1"/>
  <c r="L15" i="2"/>
  <c r="K15" i="2"/>
  <c r="F15" i="2"/>
  <c r="E15" i="2"/>
  <c r="M14" i="2"/>
  <c r="L14" i="2"/>
  <c r="N14" i="2" s="1"/>
  <c r="K14" i="2"/>
  <c r="J14" i="2"/>
  <c r="F14" i="2"/>
  <c r="M13" i="2"/>
  <c r="O13" i="2" s="1"/>
  <c r="L13" i="2"/>
  <c r="K13" i="2"/>
  <c r="J13" i="2"/>
  <c r="F13" i="2"/>
  <c r="M12" i="2"/>
  <c r="L12" i="2"/>
  <c r="N12" i="2" s="1"/>
  <c r="K12" i="2"/>
  <c r="F12" i="2"/>
  <c r="E12" i="2"/>
  <c r="M11" i="2"/>
  <c r="O11" i="2" s="1"/>
  <c r="L11" i="2"/>
  <c r="K11" i="2"/>
  <c r="F11" i="2"/>
  <c r="E11" i="2"/>
  <c r="M10" i="2"/>
  <c r="L10" i="2"/>
  <c r="N10" i="2" s="1"/>
  <c r="K10" i="2"/>
  <c r="J10" i="2"/>
  <c r="F10" i="2"/>
  <c r="E10" i="2"/>
  <c r="M9" i="2"/>
  <c r="L9" i="2"/>
  <c r="N9" i="2" s="1"/>
  <c r="K9" i="2"/>
  <c r="F9" i="2"/>
  <c r="E9" i="2"/>
  <c r="M8" i="2"/>
  <c r="O8" i="2" s="1"/>
  <c r="L8" i="2"/>
  <c r="K8" i="2"/>
  <c r="F8" i="2"/>
  <c r="E8" i="2"/>
  <c r="M7" i="2"/>
  <c r="L7" i="2"/>
  <c r="N7" i="2" s="1"/>
  <c r="K7" i="2"/>
  <c r="J7" i="2"/>
  <c r="F7" i="2"/>
  <c r="E7" i="2"/>
  <c r="I6" i="2"/>
  <c r="H6" i="2"/>
  <c r="J6" i="2" s="1"/>
  <c r="G6" i="2"/>
  <c r="D6" i="2"/>
  <c r="M6" i="2" s="1"/>
  <c r="N6" i="2" s="1"/>
  <c r="C6" i="2"/>
  <c r="L6" i="2" s="1"/>
  <c r="O6" i="2" l="1"/>
  <c r="F6" i="2"/>
  <c r="E6" i="2"/>
  <c r="K6" i="2"/>
  <c r="O7" i="2"/>
  <c r="N8" i="2"/>
  <c r="O9" i="2"/>
  <c r="O10" i="2"/>
  <c r="N11" i="2"/>
  <c r="O12" i="2"/>
  <c r="N13" i="2"/>
  <c r="O14" i="2"/>
  <c r="N15" i="2"/>
  <c r="N16" i="2"/>
  <c r="O17" i="2"/>
  <c r="O18" i="2"/>
  <c r="F19" i="2"/>
  <c r="J19" i="2"/>
  <c r="L19" i="2"/>
  <c r="O19" i="2" s="1"/>
  <c r="N20" i="2"/>
  <c r="N21" i="2"/>
  <c r="N22" i="2"/>
  <c r="O23" i="2"/>
  <c r="O24" i="2"/>
  <c r="O25" i="2"/>
  <c r="N26" i="2"/>
  <c r="O27" i="2"/>
  <c r="N28" i="2"/>
  <c r="O29" i="2"/>
  <c r="N30" i="2"/>
  <c r="N31" i="2"/>
  <c r="E32" i="2"/>
  <c r="K32" i="2"/>
  <c r="M32" i="2"/>
  <c r="N32" i="2" s="1"/>
  <c r="O33" i="2"/>
  <c r="N34" i="2"/>
  <c r="O35" i="2"/>
  <c r="N36" i="2"/>
  <c r="N37" i="2"/>
  <c r="N38" i="2"/>
  <c r="E39" i="2"/>
  <c r="K39" i="2"/>
  <c r="M39" i="2"/>
  <c r="N39" i="2" s="1"/>
  <c r="O40" i="2"/>
  <c r="N41" i="2"/>
  <c r="O42" i="2"/>
  <c r="N43" i="2"/>
  <c r="O44" i="2"/>
  <c r="N45" i="2"/>
  <c r="O46" i="2"/>
  <c r="N47" i="2"/>
  <c r="O48" i="2"/>
  <c r="N49" i="2"/>
  <c r="O50" i="2"/>
  <c r="N51" i="2"/>
  <c r="O52" i="2"/>
  <c r="N53" i="2"/>
  <c r="O54" i="2"/>
  <c r="O55" i="2"/>
  <c r="O56" i="2"/>
  <c r="N57" i="2"/>
  <c r="O58" i="2"/>
  <c r="N59" i="2"/>
  <c r="O60" i="2"/>
  <c r="N61" i="2"/>
  <c r="O108" i="2"/>
  <c r="D119" i="2"/>
  <c r="H119" i="2"/>
  <c r="K19" i="2"/>
  <c r="J32" i="2"/>
  <c r="J39" i="2"/>
  <c r="N95" i="2"/>
  <c r="C119" i="2"/>
  <c r="G119" i="2"/>
  <c r="I119" i="2"/>
  <c r="J119" i="2" s="1"/>
  <c r="O62" i="2"/>
  <c r="O63" i="2"/>
  <c r="N64" i="2"/>
  <c r="O65" i="2"/>
  <c r="N66" i="2"/>
  <c r="O67" i="2"/>
  <c r="F68" i="2"/>
  <c r="J68" i="2"/>
  <c r="L68" i="2"/>
  <c r="O68" i="2" s="1"/>
  <c r="N69" i="2"/>
  <c r="N70" i="2"/>
  <c r="N71" i="2"/>
  <c r="N72" i="2"/>
  <c r="O73" i="2"/>
  <c r="O74" i="2"/>
  <c r="N75" i="2"/>
  <c r="N76" i="2"/>
  <c r="E77" i="2"/>
  <c r="K77" i="2"/>
  <c r="M77" i="2"/>
  <c r="N77" i="2" s="1"/>
  <c r="O78" i="2"/>
  <c r="N79" i="2"/>
  <c r="N80" i="2"/>
  <c r="O81" i="2"/>
  <c r="N82" i="2"/>
  <c r="N83" i="2"/>
  <c r="O84" i="2"/>
  <c r="N85" i="2"/>
  <c r="O86" i="2"/>
  <c r="O87" i="2"/>
  <c r="O88" i="2"/>
  <c r="O89" i="2"/>
  <c r="N90" i="2"/>
  <c r="O91" i="2"/>
  <c r="N92" i="2"/>
  <c r="N94" i="2"/>
  <c r="E95" i="2"/>
  <c r="N97" i="2"/>
  <c r="O102" i="2"/>
  <c r="E108" i="2"/>
  <c r="E115" i="2"/>
  <c r="K115" i="2"/>
  <c r="M115" i="2"/>
  <c r="K68" i="2"/>
  <c r="J77" i="2"/>
  <c r="F95" i="2"/>
  <c r="F115" i="2"/>
  <c r="J115" i="2"/>
  <c r="L115" i="2"/>
  <c r="O115" i="2" s="1"/>
  <c r="L119" i="2" l="1"/>
  <c r="O119" i="2" s="1"/>
  <c r="F119" i="2"/>
  <c r="O77" i="2"/>
  <c r="M119" i="2"/>
  <c r="E119" i="2"/>
  <c r="N19" i="2"/>
  <c r="N115" i="2"/>
  <c r="N68" i="2"/>
  <c r="K119" i="2"/>
  <c r="O32" i="2"/>
  <c r="O39" i="2"/>
  <c r="N119" i="2" l="1"/>
  <c r="K17" i="1" l="1"/>
  <c r="L17" i="1"/>
  <c r="N17" i="1" s="1"/>
  <c r="K18" i="1"/>
  <c r="L18" i="1"/>
  <c r="N18" i="1" s="1"/>
  <c r="K19" i="1"/>
  <c r="L19" i="1"/>
  <c r="N19" i="1" s="1"/>
  <c r="K20" i="1"/>
  <c r="L20" i="1"/>
  <c r="K21" i="1"/>
  <c r="L21" i="1"/>
  <c r="M21" i="1" s="1"/>
  <c r="K22" i="1"/>
  <c r="L22" i="1"/>
  <c r="M22" i="1" s="1"/>
  <c r="K23" i="1"/>
  <c r="L23" i="1"/>
  <c r="N23" i="1" s="1"/>
  <c r="K24" i="1"/>
  <c r="L24" i="1"/>
  <c r="N24" i="1" s="1"/>
  <c r="K25" i="1"/>
  <c r="L25" i="1"/>
  <c r="N25" i="1" s="1"/>
  <c r="K26" i="1"/>
  <c r="L26" i="1"/>
  <c r="K27" i="1"/>
  <c r="L27" i="1"/>
  <c r="N27" i="1" s="1"/>
  <c r="K28" i="1"/>
  <c r="L28" i="1"/>
  <c r="N28" i="1" s="1"/>
  <c r="K29" i="1"/>
  <c r="L29" i="1"/>
  <c r="N29" i="1" s="1"/>
  <c r="K30" i="1"/>
  <c r="L30" i="1"/>
  <c r="K31" i="1"/>
  <c r="L31" i="1"/>
  <c r="M31" i="1" s="1"/>
  <c r="K32" i="1"/>
  <c r="L32" i="1"/>
  <c r="M32" i="1" s="1"/>
  <c r="K33" i="1"/>
  <c r="L33" i="1"/>
  <c r="M33" i="1" s="1"/>
  <c r="K34" i="1"/>
  <c r="L34" i="1"/>
  <c r="M34" i="1" s="1"/>
  <c r="K35" i="1"/>
  <c r="L35" i="1"/>
  <c r="M35" i="1" s="1"/>
  <c r="K36" i="1"/>
  <c r="L36" i="1"/>
  <c r="M36" i="1" s="1"/>
  <c r="K37" i="1"/>
  <c r="L37" i="1"/>
  <c r="M37" i="1" s="1"/>
  <c r="K38" i="1"/>
  <c r="L38" i="1"/>
  <c r="M38" i="1" s="1"/>
  <c r="K39" i="1"/>
  <c r="L39" i="1"/>
  <c r="M39" i="1" s="1"/>
  <c r="K40" i="1"/>
  <c r="L40" i="1"/>
  <c r="M40" i="1" s="1"/>
  <c r="K41" i="1"/>
  <c r="L41" i="1"/>
  <c r="M41" i="1" s="1"/>
  <c r="K42" i="1"/>
  <c r="L42" i="1"/>
  <c r="M42" i="1" s="1"/>
  <c r="K43" i="1"/>
  <c r="L43" i="1"/>
  <c r="M43" i="1" s="1"/>
  <c r="K44" i="1"/>
  <c r="L44" i="1"/>
  <c r="M44" i="1" s="1"/>
  <c r="K45" i="1"/>
  <c r="L45" i="1"/>
  <c r="M45" i="1" s="1"/>
  <c r="K46" i="1"/>
  <c r="L46" i="1"/>
  <c r="M46" i="1" s="1"/>
  <c r="K47" i="1"/>
  <c r="L47" i="1"/>
  <c r="M47" i="1" s="1"/>
  <c r="K48" i="1"/>
  <c r="L48" i="1"/>
  <c r="M48" i="1" s="1"/>
  <c r="K49" i="1"/>
  <c r="L49" i="1"/>
  <c r="M49" i="1" s="1"/>
  <c r="K50" i="1"/>
  <c r="L50" i="1"/>
  <c r="M50" i="1" s="1"/>
  <c r="K51" i="1"/>
  <c r="L51" i="1"/>
  <c r="M51" i="1" s="1"/>
  <c r="K52" i="1"/>
  <c r="L52" i="1"/>
  <c r="N52" i="1" s="1"/>
  <c r="K53" i="1"/>
  <c r="L53" i="1"/>
  <c r="K54" i="1"/>
  <c r="L54" i="1"/>
  <c r="N54" i="1" s="1"/>
  <c r="K55" i="1"/>
  <c r="L55" i="1"/>
  <c r="N55" i="1" s="1"/>
  <c r="K56" i="1"/>
  <c r="L56" i="1"/>
  <c r="K57" i="1"/>
  <c r="L57" i="1"/>
  <c r="M57" i="1" s="1"/>
  <c r="K58" i="1"/>
  <c r="L58" i="1"/>
  <c r="M58" i="1" s="1"/>
  <c r="K59" i="1"/>
  <c r="L59" i="1"/>
  <c r="N59" i="1" s="1"/>
  <c r="K60" i="1"/>
  <c r="L60" i="1"/>
  <c r="N60" i="1" s="1"/>
  <c r="K61" i="1"/>
  <c r="L61" i="1"/>
  <c r="N61" i="1" s="1"/>
  <c r="K62" i="1"/>
  <c r="L62" i="1"/>
  <c r="N62" i="1" s="1"/>
  <c r="K63" i="1"/>
  <c r="L63" i="1"/>
  <c r="N63" i="1" s="1"/>
  <c r="K64" i="1"/>
  <c r="L64" i="1"/>
  <c r="N64" i="1" s="1"/>
  <c r="K65" i="1"/>
  <c r="L65" i="1"/>
  <c r="K66" i="1"/>
  <c r="L66" i="1"/>
  <c r="N66" i="1" s="1"/>
  <c r="K67" i="1"/>
  <c r="L67" i="1"/>
  <c r="N67" i="1" s="1"/>
  <c r="K68" i="1"/>
  <c r="L68" i="1"/>
  <c r="N68" i="1" s="1"/>
  <c r="K69" i="1"/>
  <c r="L69" i="1"/>
  <c r="N69" i="1" s="1"/>
  <c r="K70" i="1"/>
  <c r="L70" i="1"/>
  <c r="N70" i="1" s="1"/>
  <c r="K71" i="1"/>
  <c r="L71" i="1"/>
  <c r="N71" i="1" s="1"/>
  <c r="K72" i="1"/>
  <c r="L72" i="1"/>
  <c r="N72" i="1" s="1"/>
  <c r="K73" i="1"/>
  <c r="L73" i="1"/>
  <c r="N73" i="1" s="1"/>
  <c r="K74" i="1"/>
  <c r="L74" i="1"/>
  <c r="N74" i="1" s="1"/>
  <c r="K75" i="1"/>
  <c r="L75" i="1"/>
  <c r="N75" i="1" s="1"/>
  <c r="K76" i="1"/>
  <c r="L76" i="1"/>
  <c r="K77" i="1"/>
  <c r="L77" i="1"/>
  <c r="M77" i="1" s="1"/>
  <c r="K78" i="1"/>
  <c r="L78" i="1"/>
  <c r="M78" i="1" s="1"/>
  <c r="K79" i="1"/>
  <c r="L79" i="1"/>
  <c r="M79" i="1" s="1"/>
  <c r="K80" i="1"/>
  <c r="L80" i="1"/>
  <c r="M80" i="1" s="1"/>
  <c r="K81" i="1"/>
  <c r="L81" i="1"/>
  <c r="M81" i="1" s="1"/>
  <c r="K82" i="1"/>
  <c r="L82" i="1"/>
  <c r="M82" i="1" s="1"/>
  <c r="K83" i="1"/>
  <c r="L83" i="1"/>
  <c r="M83" i="1" s="1"/>
  <c r="K84" i="1"/>
  <c r="L84" i="1"/>
  <c r="M84" i="1" s="1"/>
  <c r="K85" i="1"/>
  <c r="L85" i="1"/>
  <c r="M85" i="1" s="1"/>
  <c r="K86" i="1"/>
  <c r="L86" i="1"/>
  <c r="M86" i="1" s="1"/>
  <c r="K87" i="1"/>
  <c r="L87" i="1"/>
  <c r="N87" i="1" s="1"/>
  <c r="K88" i="1"/>
  <c r="L88" i="1"/>
  <c r="N88" i="1" s="1"/>
  <c r="K89" i="1"/>
  <c r="L89" i="1"/>
  <c r="N89" i="1" s="1"/>
  <c r="K90" i="1"/>
  <c r="L90" i="1"/>
  <c r="N90" i="1" s="1"/>
  <c r="K91" i="1"/>
  <c r="L91" i="1"/>
  <c r="N91" i="1" s="1"/>
  <c r="K92" i="1"/>
  <c r="L92" i="1"/>
  <c r="N92" i="1" s="1"/>
  <c r="K93" i="1"/>
  <c r="L93" i="1"/>
  <c r="N93" i="1" s="1"/>
  <c r="K94" i="1"/>
  <c r="L94" i="1"/>
  <c r="N94" i="1" s="1"/>
  <c r="K95" i="1"/>
  <c r="L95" i="1"/>
  <c r="N95" i="1" s="1"/>
  <c r="K96" i="1"/>
  <c r="L96" i="1"/>
  <c r="N96" i="1" s="1"/>
  <c r="K97" i="1"/>
  <c r="L97" i="1"/>
  <c r="K98" i="1"/>
  <c r="L98" i="1"/>
  <c r="M98" i="1" s="1"/>
  <c r="K99" i="1"/>
  <c r="L99" i="1"/>
  <c r="M99" i="1" s="1"/>
  <c r="K100" i="1"/>
  <c r="L100" i="1"/>
  <c r="M100" i="1" s="1"/>
  <c r="K101" i="1"/>
  <c r="L101" i="1"/>
  <c r="M101" i="1" s="1"/>
  <c r="K102" i="1"/>
  <c r="L102" i="1"/>
  <c r="M102" i="1" s="1"/>
  <c r="K103" i="1"/>
  <c r="L103" i="1"/>
  <c r="M103" i="1" s="1"/>
  <c r="K104" i="1"/>
  <c r="L104" i="1"/>
  <c r="M104" i="1" s="1"/>
  <c r="K105" i="1"/>
  <c r="L105" i="1"/>
  <c r="M105" i="1" s="1"/>
  <c r="K106" i="1"/>
  <c r="L106" i="1"/>
  <c r="M106" i="1" s="1"/>
  <c r="K109" i="1"/>
  <c r="L109" i="1"/>
  <c r="M109" i="1" s="1"/>
  <c r="K110" i="1"/>
  <c r="L110" i="1"/>
  <c r="M110" i="1" s="1"/>
  <c r="K111" i="1"/>
  <c r="L111" i="1"/>
  <c r="M111" i="1" s="1"/>
  <c r="K112" i="1"/>
  <c r="L112" i="1"/>
  <c r="M112" i="1" s="1"/>
  <c r="K113" i="1"/>
  <c r="L113" i="1"/>
  <c r="M113" i="1" s="1"/>
  <c r="K114" i="1"/>
  <c r="L114" i="1"/>
  <c r="M114" i="1" s="1"/>
  <c r="K115" i="1"/>
  <c r="L115" i="1"/>
  <c r="M115" i="1" s="1"/>
  <c r="K116" i="1"/>
  <c r="L116" i="1"/>
  <c r="M116" i="1" s="1"/>
  <c r="K117" i="1"/>
  <c r="L117" i="1"/>
  <c r="M117" i="1" s="1"/>
  <c r="K118" i="1"/>
  <c r="L118" i="1"/>
  <c r="M118" i="1" s="1"/>
  <c r="K119" i="1"/>
  <c r="L119" i="1"/>
  <c r="M119" i="1" s="1"/>
  <c r="K120" i="1"/>
  <c r="L120" i="1"/>
  <c r="M120" i="1" s="1"/>
  <c r="K121" i="1"/>
  <c r="L121" i="1"/>
  <c r="M121" i="1" s="1"/>
  <c r="K122" i="1"/>
  <c r="L122" i="1"/>
  <c r="M122" i="1" s="1"/>
  <c r="K123" i="1"/>
  <c r="L123" i="1"/>
  <c r="M123" i="1" s="1"/>
  <c r="K124" i="1"/>
  <c r="L124" i="1"/>
  <c r="M124" i="1" s="1"/>
  <c r="K16" i="1"/>
  <c r="L16" i="1"/>
  <c r="M16" i="1" s="1"/>
  <c r="K14" i="1"/>
  <c r="L14" i="1"/>
  <c r="M14" i="1" s="1"/>
  <c r="K15" i="1"/>
  <c r="L15" i="1"/>
  <c r="L13" i="1"/>
  <c r="K13" i="1"/>
  <c r="H108" i="1"/>
  <c r="H107" i="1" s="1"/>
  <c r="G108" i="1"/>
  <c r="G107" i="1" s="1"/>
  <c r="D108" i="1"/>
  <c r="L108" i="1" s="1"/>
  <c r="C108" i="1"/>
  <c r="I13" i="1"/>
  <c r="M15" i="1"/>
  <c r="M18" i="1"/>
  <c r="N20" i="1"/>
  <c r="N22" i="1"/>
  <c r="N26" i="1"/>
  <c r="N30" i="1"/>
  <c r="N32" i="1"/>
  <c r="N34" i="1"/>
  <c r="N36" i="1"/>
  <c r="N38" i="1"/>
  <c r="N40" i="1"/>
  <c r="N42" i="1"/>
  <c r="N44" i="1"/>
  <c r="N46" i="1"/>
  <c r="N48" i="1"/>
  <c r="N50" i="1"/>
  <c r="N53" i="1"/>
  <c r="N56" i="1"/>
  <c r="N58" i="1"/>
  <c r="M61" i="1"/>
  <c r="M63" i="1"/>
  <c r="N65" i="1"/>
  <c r="M68" i="1"/>
  <c r="M70" i="1"/>
  <c r="M72" i="1"/>
  <c r="M74" i="1"/>
  <c r="N76" i="1"/>
  <c r="N78" i="1"/>
  <c r="N80" i="1"/>
  <c r="N82" i="1"/>
  <c r="N84" i="1"/>
  <c r="N86" i="1"/>
  <c r="M89" i="1"/>
  <c r="M91" i="1"/>
  <c r="M93" i="1"/>
  <c r="M95" i="1"/>
  <c r="N97" i="1"/>
  <c r="N99" i="1"/>
  <c r="N101" i="1"/>
  <c r="N103" i="1"/>
  <c r="N104" i="1"/>
  <c r="N105" i="1"/>
  <c r="N106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I60" i="1"/>
  <c r="J60" i="1"/>
  <c r="I61" i="1"/>
  <c r="J61" i="1"/>
  <c r="I62" i="1"/>
  <c r="J62" i="1"/>
  <c r="I63" i="1"/>
  <c r="J63" i="1"/>
  <c r="I64" i="1"/>
  <c r="J64" i="1"/>
  <c r="J65" i="1"/>
  <c r="J66" i="1"/>
  <c r="I67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I89" i="1"/>
  <c r="J89" i="1"/>
  <c r="I90" i="1"/>
  <c r="J90" i="1"/>
  <c r="J91" i="1"/>
  <c r="I92" i="1"/>
  <c r="J92" i="1"/>
  <c r="J93" i="1"/>
  <c r="I94" i="1"/>
  <c r="J94" i="1"/>
  <c r="I95" i="1"/>
  <c r="J95" i="1"/>
  <c r="I96" i="1"/>
  <c r="J96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J109" i="1"/>
  <c r="J110" i="1"/>
  <c r="J111" i="1"/>
  <c r="I112" i="1"/>
  <c r="J112" i="1"/>
  <c r="J113" i="1"/>
  <c r="J114" i="1"/>
  <c r="J115" i="1"/>
  <c r="J116" i="1"/>
  <c r="J117" i="1"/>
  <c r="J118" i="1"/>
  <c r="J119" i="1"/>
  <c r="J120" i="1"/>
  <c r="J121" i="1"/>
  <c r="J122" i="1"/>
  <c r="I123" i="1"/>
  <c r="J123" i="1"/>
  <c r="J124" i="1"/>
  <c r="I125" i="1"/>
  <c r="J125" i="1"/>
  <c r="J13" i="1"/>
  <c r="E14" i="1"/>
  <c r="F14" i="1"/>
  <c r="E15" i="1"/>
  <c r="F15" i="1"/>
  <c r="E16" i="1"/>
  <c r="F16" i="1"/>
  <c r="E17" i="1"/>
  <c r="F17" i="1"/>
  <c r="E18" i="1"/>
  <c r="F18" i="1"/>
  <c r="E19" i="1"/>
  <c r="F19" i="1"/>
  <c r="F20" i="1"/>
  <c r="E21" i="1"/>
  <c r="F21" i="1"/>
  <c r="E22" i="1"/>
  <c r="F22" i="1"/>
  <c r="F23" i="1"/>
  <c r="F24" i="1"/>
  <c r="F25" i="1"/>
  <c r="F26" i="1"/>
  <c r="F27" i="1"/>
  <c r="F28" i="1"/>
  <c r="F29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F52" i="1"/>
  <c r="F53" i="1"/>
  <c r="F54" i="1"/>
  <c r="E55" i="1"/>
  <c r="F55" i="1"/>
  <c r="F56" i="1"/>
  <c r="E57" i="1"/>
  <c r="F57" i="1"/>
  <c r="E58" i="1"/>
  <c r="F58" i="1"/>
  <c r="F59" i="1"/>
  <c r="F60" i="1"/>
  <c r="F61" i="1"/>
  <c r="F62" i="1"/>
  <c r="F63" i="1"/>
  <c r="F64" i="1"/>
  <c r="F65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F87" i="1"/>
  <c r="E88" i="1"/>
  <c r="F88" i="1"/>
  <c r="E89" i="1"/>
  <c r="F89" i="1"/>
  <c r="E90" i="1"/>
  <c r="F90" i="1"/>
  <c r="E91" i="1"/>
  <c r="F91" i="1"/>
  <c r="F92" i="1"/>
  <c r="E93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E106" i="1"/>
  <c r="F106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F123" i="1"/>
  <c r="E124" i="1"/>
  <c r="F124" i="1"/>
  <c r="F13" i="1"/>
  <c r="E13" i="1"/>
  <c r="N102" i="1" l="1"/>
  <c r="N100" i="1"/>
  <c r="N98" i="1"/>
  <c r="M96" i="1"/>
  <c r="M94" i="1"/>
  <c r="M92" i="1"/>
  <c r="M90" i="1"/>
  <c r="M88" i="1"/>
  <c r="N85" i="1"/>
  <c r="N83" i="1"/>
  <c r="N81" i="1"/>
  <c r="N79" i="1"/>
  <c r="N77" i="1"/>
  <c r="M75" i="1"/>
  <c r="M73" i="1"/>
  <c r="M71" i="1"/>
  <c r="M69" i="1"/>
  <c r="M67" i="1"/>
  <c r="M64" i="1"/>
  <c r="M62" i="1"/>
  <c r="M60" i="1"/>
  <c r="N57" i="1"/>
  <c r="M55" i="1"/>
  <c r="N51" i="1"/>
  <c r="N49" i="1"/>
  <c r="N47" i="1"/>
  <c r="N45" i="1"/>
  <c r="N43" i="1"/>
  <c r="N41" i="1"/>
  <c r="N39" i="1"/>
  <c r="N37" i="1"/>
  <c r="N35" i="1"/>
  <c r="N33" i="1"/>
  <c r="N31" i="1"/>
  <c r="N21" i="1"/>
  <c r="M19" i="1"/>
  <c r="M17" i="1"/>
  <c r="K108" i="1"/>
  <c r="M108" i="1" s="1"/>
  <c r="N13" i="1"/>
  <c r="N15" i="1"/>
  <c r="N14" i="1"/>
  <c r="N16" i="1"/>
  <c r="N108" i="1"/>
  <c r="D107" i="1"/>
  <c r="C107" i="1"/>
  <c r="J107" i="1"/>
  <c r="M13" i="1"/>
  <c r="J108" i="1"/>
  <c r="K107" i="1" l="1"/>
  <c r="C125" i="1"/>
  <c r="K125" i="1" s="1"/>
  <c r="F107" i="1"/>
  <c r="L107" i="1"/>
  <c r="D125" i="1"/>
  <c r="E107" i="1"/>
  <c r="M107" i="1" l="1"/>
  <c r="N107" i="1"/>
  <c r="E125" i="1"/>
  <c r="L125" i="1"/>
  <c r="F125" i="1"/>
  <c r="M125" i="1" l="1"/>
  <c r="N125" i="1"/>
</calcChain>
</file>

<file path=xl/sharedStrings.xml><?xml version="1.0" encoding="utf-8"?>
<sst xmlns="http://schemas.openxmlformats.org/spreadsheetml/2006/main" count="385" uniqueCount="337">
  <si>
    <t>Загальний фонд</t>
  </si>
  <si>
    <t>Спеціальний фонд</t>
  </si>
  <si>
    <t>Податкові надходження:</t>
  </si>
  <si>
    <t>Податки на доходи, податки на прибуток, податки на збільшення ринкової вартості</t>
  </si>
  <si>
    <t>Податок 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</si>
  <si>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</si>
  <si>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</si>
  <si>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</si>
  <si>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</si>
  <si>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</si>
  <si>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</si>
  <si>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</si>
  <si>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</si>
  <si>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</si>
  <si>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 транспортних засобів та інших самохідних машин і механізмів (юридичних осіб)  </t>
  </si>
  <si>
    <t>Рентна плата та плата за використання інших природних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</si>
  <si>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</si>
  <si>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</si>
  <si>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користування надрами</t>
  </si>
  <si>
    <t>Рентна плата за користування надрами в цілях, не пов'язаних з видобуванням корисних копалин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</si>
  <si>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</si>
  <si>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</si>
  <si>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</si>
  <si>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</si>
  <si>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</si>
  <si>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</si>
  <si>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</si>
  <si>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</si>
  <si>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</si>
  <si>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</si>
  <si>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</si>
  <si>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  </t>
  </si>
  <si>
    <t>Орендна плата з юридичних осіб 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</si>
  <si>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</si>
  <si>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</si>
  <si>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</si>
  <si>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</si>
  <si>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</si>
  <si>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</si>
  <si>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</si>
  <si>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Збір за провадження деяких видів підприємницької діяльності,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</si>
  <si>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</si>
  <si>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</si>
  <si>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  </t>
  </si>
  <si>
    <t>Єдиний податок з фізичних осіб, нарахований до 1 січня 2011 року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</si>
  <si>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</si>
  <si>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</si>
  <si>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</si>
  <si>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</si>
  <si>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</si>
  <si>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</si>
  <si>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об'єкти 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</si>
  <si>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</si>
  <si>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</si>
  <si>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</si>
  <si>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Неподаткові надходження</t>
  </si>
  <si>
    <t>Доходи від 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</si>
  <si>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</si>
  <si>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</si>
  <si>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 </t>
  </si>
  <si>
    <t>Інші надходження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</si>
  <si>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</si>
  <si>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</si>
  <si>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Плата за встановлення земельного сервітуту</t>
  </si>
  <si>
    <t>Надходження коштів від відшкодування втрат сільськогосподарського і лісогосподарського виробництва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</si>
  <si>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</si>
  <si>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</si>
  <si>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</si>
  <si>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</si>
  <si>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</si>
  <si>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</si>
  <si>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</si>
  <si>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</si>
  <si>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</si>
  <si>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</t>
  </si>
  <si>
    <t>Державне мито, пов'язане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</si>
  <si>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</si>
  <si>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Інші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</si>
  <si>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</si>
  <si>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</si>
  <si>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</si>
  <si>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</si>
  <si>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Інші джерела власних надходжень бюджетних установ 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</si>
  <si>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</si>
  <si>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</si>
  <si>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</si>
  <si>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</si>
  <si>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</si>
  <si>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</si>
  <si>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</si>
  <si>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</si>
  <si>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</si>
  <si>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</si>
  <si>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</si>
  <si>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</si>
  <si>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</si>
  <si>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</si>
  <si>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</si>
  <si>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</si>
  <si>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сім'ям з дітьми, малозабезпеченим сім'ям, особам,які не мають права на пенсію,особам з інвалідністю,дітям з інвалідністю, тимчасової державної допомоги дітям,тимчасової державної соціальної допомоги непрацюючій особі,яка досягла загального пенсійного віку,але не набула права на пенсійну виплату, допомоги по догляду за особами з інвалідністю I чи II групи внаслідок психічного розладу,компенсаційної виплати непрацюючій працездатній особі, яка доглядає за особою з інвалідністю І групи,а також за особою, яка досягла 80-річного віку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</si>
  <si>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</si>
  <si>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І-ІІ групи з числа учасників бойових дій на території інших держав, які стали інвалідами внаслідок поранення, контузії, каліцтва або захворювання, пов’язаних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</si>
  <si>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</si>
  <si>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</si>
  <si>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</si>
  <si>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</si>
  <si>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</si>
  <si>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самоврядування, за рахунок відповідної субвенції з державного бюджету</t>
  </si>
  <si>
    <t>Інші субвенції з місцевого бюджету</t>
  </si>
  <si>
    <t>(грн.)</t>
  </si>
  <si>
    <t>Найменування згідно з Класифікацією доходів бюджету</t>
  </si>
  <si>
    <t xml:space="preserve">Код </t>
  </si>
  <si>
    <t>Фактичні надходження за 2018 рік</t>
  </si>
  <si>
    <t>Затверджено на 2018 рік з урахуванням змін</t>
  </si>
  <si>
    <t xml:space="preserve">Виконання </t>
  </si>
  <si>
    <t>%</t>
  </si>
  <si>
    <t>відхиленння</t>
  </si>
  <si>
    <t xml:space="preserve"> за  2018 рік</t>
  </si>
  <si>
    <t>Звіт</t>
  </si>
  <si>
    <t xml:space="preserve"> про виконання  міського бюджету м.Мукачево </t>
  </si>
  <si>
    <t>Всього доходів без урахування міжбюджетних трансфертів</t>
  </si>
  <si>
    <t>Всього доходів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</si>
  <si>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</t>
  </si>
  <si>
    <t>І. Доходи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</si>
  <si>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</t>
  </si>
  <si>
    <t>ІІ. Видатки</t>
  </si>
  <si>
    <t>Код головного розпорядника коштів/КПКВ</t>
  </si>
  <si>
    <t>Назва головного розпорядника коштів                                                                    Назва підрозділу бюджетної класифікації</t>
  </si>
  <si>
    <t>Разом по фондах</t>
  </si>
  <si>
    <t>затверджено розписом на 2018 рік з урахуванням  змін</t>
  </si>
  <si>
    <t>виконано за    2018 рік</t>
  </si>
  <si>
    <t>Виконання</t>
  </si>
  <si>
    <t>кошторисні призначення за 2018 рік з урахуванням змін</t>
  </si>
  <si>
    <t>виконано за  2018 рік</t>
  </si>
  <si>
    <t>Уточнений план за 2018 рік (спецфонд - кошторисні призначення)</t>
  </si>
  <si>
    <t>відхилення</t>
  </si>
  <si>
    <t>02</t>
  </si>
  <si>
    <t>Виконавчий комітет Мукачівської міської ради</t>
  </si>
  <si>
    <t>0210160</t>
  </si>
  <si>
    <t>Керівництво і управління у відповідній сфері у містах (місті Києві), селищах, селах, об`єднаних територіальних громадах</t>
  </si>
  <si>
    <t>0210180</t>
  </si>
  <si>
    <t>Інша діяльність у сфері державного управління</t>
  </si>
  <si>
    <t>0213112</t>
  </si>
  <si>
    <t>Заходи державної політики з питань дітей та їх соціального захисту</t>
  </si>
  <si>
    <t>0213210</t>
  </si>
  <si>
    <t>Організація та проведення громадських робіт</t>
  </si>
  <si>
    <t>0213242</t>
  </si>
  <si>
    <t>Інші заходи у сфері соціального захисту і соціального забезпечення</t>
  </si>
  <si>
    <t>0217640</t>
  </si>
  <si>
    <t>Заходи з енергозбереження</t>
  </si>
  <si>
    <t>0217670</t>
  </si>
  <si>
    <t>Внески до статутного капіталу суб`єктів господарювання</t>
  </si>
  <si>
    <t>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</si>
  <si>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</si>
  <si>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0217693</t>
  </si>
  <si>
    <t>Інші заходи, пов`язані з економічною діяльністю</t>
  </si>
  <si>
    <t>0218110</t>
  </si>
  <si>
    <t>Заходи із запобігання та ліквідації надзвичайних ситуацій та наслідків стихійного лиха</t>
  </si>
  <si>
    <t>0218230</t>
  </si>
  <si>
    <t>Інші заходи громадського порядку та безпеки</t>
  </si>
  <si>
    <t>0219800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</si>
  <si>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</si>
  <si>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</si>
  <si>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Управління освіти, молоді та спотру виконавчого комітету Мукачівської міської ради</t>
  </si>
  <si>
    <t>0611010</t>
  </si>
  <si>
    <t>Надання дошкільної освіти</t>
  </si>
  <si>
    <t>0611020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</si>
  <si>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</si>
  <si>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</si>
  <si>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Надання позашкільної освіти позашкільними закладами освіти, заходи із позашкільної роботи з дітьми</t>
  </si>
  <si>
    <t>0611150</t>
  </si>
  <si>
    <t>Методичне забезпечення діяльності навчальних закладів</t>
  </si>
  <si>
    <t>0611161</t>
  </si>
  <si>
    <t>Забезпечення діяльності інших закладів у сфері освіти</t>
  </si>
  <si>
    <t>0611162</t>
  </si>
  <si>
    <t>Інші програми та заходи у сфері освіти</t>
  </si>
  <si>
    <t>0613033</t>
  </si>
  <si>
    <t>Компенсаційні виплати на пільговий проїзд автомобільним транспортом окремим категоріям громадян</t>
  </si>
  <si>
    <t>0613131</t>
  </si>
  <si>
    <t>Здійснення заходів та реалізація проектів на виконання Державної цільової соціальної програми `Молодь України`</t>
  </si>
  <si>
    <t>0613140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</si>
  <si>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</si>
  <si>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0615011</t>
  </si>
  <si>
    <t>Проведення навчально-тренувальних зборів і змагань з олімпійських видів спорту</t>
  </si>
  <si>
    <t>0615012</t>
  </si>
  <si>
    <t>Проведення навчально-тренувальних зборів і змагань з неолімпійських видів спорту</t>
  </si>
  <si>
    <t>0615031</t>
  </si>
  <si>
    <t>Утримання та навчально-тренувальна робота комунальних дитячо-юнацьких спортивних шкіл</t>
  </si>
  <si>
    <t>07</t>
  </si>
  <si>
    <t>Відділ охорони здоров`я виконавчого комітету Мукачівської міської ради</t>
  </si>
  <si>
    <t>0712010</t>
  </si>
  <si>
    <t>Багатопрофільна стаціонарна медична допомога населенню</t>
  </si>
  <si>
    <t>0712111</t>
  </si>
  <si>
    <t>Первинна медична допомога населенню, що надається центрами первинної медичної (медико-санітарної) допомоги</t>
  </si>
  <si>
    <t>0712144</t>
  </si>
  <si>
    <t>Централізовані заходи з лікування хворих на цукровий та нецукровий діабет</t>
  </si>
  <si>
    <t>0712146</t>
  </si>
  <si>
    <t>Відшкодування вартості лікарських засобів для лікування окремих захворювань</t>
  </si>
  <si>
    <t>0712151</t>
  </si>
  <si>
    <t>Забезпечення діяльності інших закладів у сфері охорони здоров`я</t>
  </si>
  <si>
    <t>0712152</t>
  </si>
  <si>
    <t>Інші програми та заходи у сфері охорони здоров`я</t>
  </si>
  <si>
    <t>08</t>
  </si>
  <si>
    <t>Управління праці та соціального захисту населення виконавчого комітету Мукачівської міської ради</t>
  </si>
  <si>
    <t>0810160</t>
  </si>
  <si>
    <t>0813011</t>
  </si>
  <si>
    <t>Надання пільг на оплату житлово-комунальних послуг окремим категоріям громадян відповідно до законодавства</t>
  </si>
  <si>
    <t>0813012</t>
  </si>
  <si>
    <t>Надання субсидій населенню для відшкодування витрат на оплату житлово-комунальних послуг</t>
  </si>
  <si>
    <t>0813021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</si>
  <si>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</si>
  <si>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</si>
  <si>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</si>
  <si>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0813033</t>
  </si>
  <si>
    <t>0813041</t>
  </si>
  <si>
    <t>Надання допомоги у зв`язку з вагітністю і пологами</t>
  </si>
  <si>
    <t>0813042</t>
  </si>
  <si>
    <t>Надання допомоги при усиновленні дитини</t>
  </si>
  <si>
    <t>0813043</t>
  </si>
  <si>
    <t>Надання допомоги при народженні дитини</t>
  </si>
  <si>
    <t>0813044</t>
  </si>
  <si>
    <t>Надання допомоги на дітей, над якими встановлено опіку чи піклування</t>
  </si>
  <si>
    <t>0813045</t>
  </si>
  <si>
    <t>Надання допомоги на дітей одиноким матерям</t>
  </si>
  <si>
    <t>0813046</t>
  </si>
  <si>
    <t>Надання тимчасової державної допомоги дітям</t>
  </si>
  <si>
    <t>0813047</t>
  </si>
  <si>
    <t>Надання державної соціальної допомоги малозабезпеченим сім`ям</t>
  </si>
  <si>
    <t>0813081</t>
  </si>
  <si>
    <t>Надання державної соціальної допомоги особам з інвалідністю з дитинства та дітям з інвалідністю</t>
  </si>
  <si>
    <t>0813082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</si>
  <si>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</si>
  <si>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</si>
  <si>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Надання допомоги по догляду за особами з інвалідністю I чи II групи внаслідок психічного розладу</t>
  </si>
  <si>
    <t>0813084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</si>
  <si>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</si>
  <si>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</si>
  <si>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</si>
  <si>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</si>
  <si>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</si>
  <si>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</si>
  <si>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</si>
  <si>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</si>
  <si>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</si>
  <si>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</si>
  <si>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</si>
  <si>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</si>
  <si>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</si>
  <si>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0813210</t>
  </si>
  <si>
    <t>0813221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</si>
  <si>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</si>
  <si>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0813223</t>
  </si>
  <si>
    <t>Грошова компенсація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І-ІІ групи з числа учасників бойових дій на території інших держав, які стали інвалідами внаслідок поранення, контузії, каліцтва або захворювання, пов’язаних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захисту", та які потребують поліпшення житлових умов</t>
  </si>
  <si>
    <t>0813230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</si>
  <si>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</si>
  <si>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0813242</t>
  </si>
  <si>
    <t>10</t>
  </si>
  <si>
    <t>Відділ культури виконавчого комітету Мукачівської міської ради</t>
  </si>
  <si>
    <t>1011100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</si>
  <si>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</si>
  <si>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1013210</t>
  </si>
  <si>
    <t>1014010</t>
  </si>
  <si>
    <t>Фінансова підтримка театрів</t>
  </si>
  <si>
    <t>1014030</t>
  </si>
  <si>
    <t>Забезпечення діяльності бібліотек</t>
  </si>
  <si>
    <t>1014040</t>
  </si>
  <si>
    <t>Забезпечення діяльності музеїв i виставок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</si>
  <si>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</si>
  <si>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</si>
  <si>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</si>
  <si>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Забезпечення діяльності інших закладів в галузі культури і мистецтва</t>
  </si>
  <si>
    <t>1014082</t>
  </si>
  <si>
    <t>Інші заходи в галузі культури і мистецтва</t>
  </si>
  <si>
    <t>12</t>
  </si>
  <si>
    <t>Управління міського господарства виконавчого комітету Мукачівської міської ради</t>
  </si>
  <si>
    <t>1210160</t>
  </si>
  <si>
    <t>1213210</t>
  </si>
  <si>
    <t>1216013</t>
  </si>
  <si>
    <t>Забезпечення діяльності водопровідно-каналізаційного господарства</t>
  </si>
  <si>
    <t>1216015</t>
  </si>
  <si>
    <t>Забезпечення надійної та безперебійної експлуатації ліфтів</t>
  </si>
  <si>
    <t>1216017</t>
  </si>
  <si>
    <t>Інша діяльність, пов`язана з експлуатацією об`єктів житлово-комунального господарства</t>
  </si>
  <si>
    <t>1216030</t>
  </si>
  <si>
    <t>Організація благоустрою населених пунктів</t>
  </si>
  <si>
    <t>1216071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</si>
  <si>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</si>
  <si>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</si>
  <si>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1216090</t>
  </si>
  <si>
    <t>Інша діяльність у сфері житлово-комунального господарства</t>
  </si>
  <si>
    <t>1217310</t>
  </si>
  <si>
    <t>Будівництво об`єктів житлово-комунального господарства</t>
  </si>
  <si>
    <t>1217330</t>
  </si>
  <si>
    <t>Будівництво інших об`єктів соціальної та виробничої інфраструктури комунальної власності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</si>
  <si>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</si>
  <si>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</si>
  <si>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</si>
  <si>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1217670</t>
  </si>
  <si>
    <t>1217693</t>
  </si>
  <si>
    <t>1218340</t>
  </si>
  <si>
    <t>Природоохоронні заходи за рахунок цільових фондів</t>
  </si>
  <si>
    <t>15</t>
  </si>
  <si>
    <t>Відділ капітального будівництва виконавчого комітету Мукачівської міської ради</t>
  </si>
  <si>
    <t>1510160</t>
  </si>
  <si>
    <t>1510180</t>
  </si>
  <si>
    <t>1511010</t>
  </si>
  <si>
    <t>1511020</t>
  </si>
  <si>
    <t>1511090</t>
  </si>
  <si>
    <t>1512010</t>
  </si>
  <si>
    <t>1517321</t>
  </si>
  <si>
    <t>Будівництво освітніх установ та закладів</t>
  </si>
  <si>
    <t>1517322</t>
  </si>
  <si>
    <t>Будівництво медичних установ та закладів</t>
  </si>
  <si>
    <t>1517324</t>
  </si>
  <si>
    <t>Будівництво установ та закладів культури</t>
  </si>
  <si>
    <t>1517325</t>
  </si>
  <si>
    <t>Будівництво споруд, установ та закладів фізичної культури і спорту</t>
  </si>
  <si>
    <t>1517330</t>
  </si>
  <si>
    <t>31</t>
  </si>
  <si>
    <t>Управління комунальної влавності та архітектури виконавчого комітету Мукачівської міської ради</t>
  </si>
  <si>
    <t>3110160</t>
  </si>
  <si>
    <t>3110180</t>
  </si>
  <si>
    <t>3117130</t>
  </si>
  <si>
    <t>Здійснення заходів із землеустрою</t>
  </si>
  <si>
    <t>3117350</t>
  </si>
  <si>
    <t>Розроблення схем планування та забудови територій (містобудівної документації)</t>
  </si>
  <si>
    <t>3117650</t>
  </si>
  <si>
    <t>Проведення експертної грошової оцінки земельної ділянки чи права на неї</t>
  </si>
  <si>
    <t>37</t>
  </si>
  <si>
    <t>Фінансове управління виконавчого комітету Мукачівської міської ради</t>
  </si>
  <si>
    <t>3710160</t>
  </si>
  <si>
    <t>3718700</t>
  </si>
  <si>
    <t>Резервний фонд</t>
  </si>
  <si>
    <t>3719110</t>
  </si>
  <si>
    <t>Реверсна дотація 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</si>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</sst>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5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6">
    <xf numFmtId="0" fontId="0" fillId="0" borderId="0"/>
    <xf numFmtId="0" fontId="2" fillId="0" borderId="0"/>
    <xf numFmtId="0" fontId="12" fillId="0" borderId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3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5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7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5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1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5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29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1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5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2" fillId="14" borderId="21" applyNumberFormat="0" applyAlignment="0" applyProtection="0"/>
    <xf numFmtId="0" fontId="22" fillId="13" borderId="21" applyNumberFormat="0" applyAlignment="0" applyProtection="0"/>
    <xf numFmtId="0" fontId="23" fillId="39" borderId="22" applyNumberFormat="0" applyAlignment="0" applyProtection="0"/>
    <xf numFmtId="0" fontId="23" fillId="40" borderId="22" applyNumberFormat="0" applyAlignment="0" applyProtection="0"/>
    <xf numFmtId="0" fontId="23" fillId="39" borderId="22" applyNumberFormat="0" applyAlignment="0" applyProtection="0"/>
    <xf numFmtId="0" fontId="24" fillId="39" borderId="21" applyNumberFormat="0" applyAlignment="0" applyProtection="0"/>
    <xf numFmtId="0" fontId="24" fillId="40" borderId="21" applyNumberFormat="0" applyAlignment="0" applyProtection="0"/>
    <xf numFmtId="0" fontId="24" fillId="39" borderId="21" applyNumberFormat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25" fillId="0" borderId="24" applyNumberFormat="0" applyFill="0" applyAlignment="0" applyProtection="0"/>
    <xf numFmtId="0" fontId="18" fillId="0" borderId="25" applyNumberFormat="0" applyFill="0" applyAlignment="0" applyProtection="0"/>
    <xf numFmtId="0" fontId="18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  <xf numFmtId="0" fontId="2" fillId="0" borderId="0"/>
    <xf numFmtId="0" fontId="16" fillId="0" borderId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7" fillId="42" borderId="27" applyNumberFormat="0" applyAlignment="0" applyProtection="0"/>
    <xf numFmtId="0" fontId="27" fillId="41" borderId="27" applyNumberFormat="0" applyAlignment="0" applyProtection="0"/>
    <xf numFmtId="0" fontId="19" fillId="0" borderId="0" applyNumberFormat="0" applyFill="0" applyBorder="0" applyAlignment="0" applyProtection="0"/>
    <xf numFmtId="0" fontId="28" fillId="44" borderId="0" applyNumberFormat="0" applyBorder="0" applyAlignment="0" applyProtection="0"/>
    <xf numFmtId="0" fontId="28" fillId="43" borderId="0" applyNumberFormat="0" applyBorder="0" applyAlignment="0" applyProtection="0"/>
    <xf numFmtId="0" fontId="2" fillId="0" borderId="0"/>
    <xf numFmtId="0" fontId="13" fillId="0" borderId="0"/>
    <xf numFmtId="0" fontId="34" fillId="0" borderId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5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45" borderId="28" applyNumberFormat="0" applyAlignment="0" applyProtection="0"/>
    <xf numFmtId="0" fontId="16" fillId="46" borderId="28" applyNumberFormat="0" applyFont="0" applyAlignment="0" applyProtection="0"/>
    <xf numFmtId="0" fontId="2" fillId="45" borderId="28" applyNumberFormat="0" applyAlignment="0" applyProtection="0"/>
    <xf numFmtId="0" fontId="31" fillId="0" borderId="29" applyNumberFormat="0" applyFill="0" applyAlignment="0" applyProtection="0"/>
    <xf numFmtId="0" fontId="32" fillId="0" borderId="0" applyNumberFormat="0" applyFill="0" applyBorder="0" applyAlignment="0" applyProtection="0"/>
    <xf numFmtId="0" fontId="33" fillId="8" borderId="0" applyNumberFormat="0" applyBorder="0" applyAlignment="0" applyProtection="0"/>
    <xf numFmtId="0" fontId="33" fillId="7" borderId="0" applyNumberFormat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3" fontId="10" fillId="2" borderId="0" xfId="0" applyNumberFormat="1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2" applyFont="1" applyFill="1" applyAlignment="1">
      <alignment horizontal="center"/>
    </xf>
    <xf numFmtId="0" fontId="11" fillId="2" borderId="0" xfId="2" applyFont="1" applyFill="1"/>
    <xf numFmtId="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0" fontId="5" fillId="0" borderId="0" xfId="0" applyFont="1"/>
    <xf numFmtId="4" fontId="5" fillId="0" borderId="6" xfId="0" applyNumberFormat="1" applyFont="1" applyBorder="1"/>
    <xf numFmtId="4" fontId="3" fillId="0" borderId="6" xfId="0" applyNumberFormat="1" applyFont="1" applyBorder="1"/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0" fontId="5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4" fontId="6" fillId="0" borderId="6" xfId="0" applyNumberFormat="1" applyFont="1" applyBorder="1" applyAlignment="1">
      <alignment horizontal="right"/>
    </xf>
    <xf numFmtId="4" fontId="6" fillId="0" borderId="14" xfId="0" applyNumberFormat="1" applyFont="1" applyBorder="1" applyAlignment="1">
      <alignment horizontal="right"/>
    </xf>
    <xf numFmtId="164" fontId="6" fillId="0" borderId="1" xfId="0" applyNumberFormat="1" applyFont="1" applyBorder="1"/>
    <xf numFmtId="4" fontId="6" fillId="0" borderId="6" xfId="0" applyNumberFormat="1" applyFont="1" applyBorder="1"/>
    <xf numFmtId="0" fontId="6" fillId="0" borderId="0" xfId="0" applyFont="1"/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4" fontId="6" fillId="0" borderId="7" xfId="0" applyNumberFormat="1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164" fontId="6" fillId="0" borderId="8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6" fillId="0" borderId="15" xfId="0" applyNumberFormat="1" applyFont="1" applyBorder="1" applyAlignment="1">
      <alignment horizontal="right"/>
    </xf>
    <xf numFmtId="164" fontId="6" fillId="0" borderId="8" xfId="0" applyNumberFormat="1" applyFont="1" applyBorder="1"/>
    <xf numFmtId="4" fontId="6" fillId="0" borderId="9" xfId="0" applyNumberFormat="1" applyFont="1" applyBorder="1"/>
    <xf numFmtId="0" fontId="13" fillId="0" borderId="0" xfId="3"/>
    <xf numFmtId="0" fontId="6" fillId="0" borderId="0" xfId="3" applyFont="1"/>
    <xf numFmtId="0" fontId="13" fillId="0" borderId="0" xfId="3" applyAlignment="1">
      <alignment horizontal="right"/>
    </xf>
    <xf numFmtId="0" fontId="14" fillId="0" borderId="19" xfId="3" applyFont="1" applyBorder="1" applyAlignment="1">
      <alignment horizontal="center" vertical="center"/>
    </xf>
    <xf numFmtId="0" fontId="14" fillId="2" borderId="1" xfId="3" applyFont="1" applyFill="1" applyBorder="1" applyAlignment="1">
      <alignment horizontal="center" vertical="center" wrapText="1"/>
    </xf>
    <xf numFmtId="4" fontId="9" fillId="2" borderId="1" xfId="3" applyNumberFormat="1" applyFont="1" applyFill="1" applyBorder="1" applyAlignment="1">
      <alignment horizontal="right" vertical="center"/>
    </xf>
    <xf numFmtId="164" fontId="14" fillId="0" borderId="1" xfId="4" applyNumberFormat="1" applyFont="1" applyBorder="1" applyAlignment="1">
      <alignment horizontal="right" vertical="center"/>
    </xf>
    <xf numFmtId="4" fontId="14" fillId="0" borderId="1" xfId="3" applyNumberFormat="1" applyFont="1" applyBorder="1" applyAlignment="1">
      <alignment horizontal="right" vertical="center"/>
    </xf>
    <xf numFmtId="4" fontId="14" fillId="2" borderId="1" xfId="3" applyNumberFormat="1" applyFont="1" applyFill="1" applyBorder="1" applyAlignment="1">
      <alignment horizontal="right" vertical="center" wrapText="1"/>
    </xf>
    <xf numFmtId="164" fontId="6" fillId="2" borderId="1" xfId="4" applyNumberFormat="1" applyFont="1" applyFill="1" applyBorder="1" applyAlignment="1">
      <alignment horizontal="right" vertical="center"/>
    </xf>
    <xf numFmtId="0" fontId="7" fillId="0" borderId="1" xfId="3" applyFont="1" applyBorder="1" applyAlignment="1">
      <alignment horizontal="left" vertical="center" wrapText="1"/>
    </xf>
    <xf numFmtId="4" fontId="15" fillId="0" borderId="1" xfId="5" applyNumberFormat="1" applyFont="1" applyBorder="1" applyAlignment="1">
      <alignment horizontal="right" vertical="center" wrapText="1"/>
    </xf>
    <xf numFmtId="164" fontId="15" fillId="0" borderId="1" xfId="4" applyNumberFormat="1" applyFont="1" applyBorder="1" applyAlignment="1">
      <alignment horizontal="right" vertical="center"/>
    </xf>
    <xf numFmtId="4" fontId="15" fillId="0" borderId="1" xfId="3" applyNumberFormat="1" applyFont="1" applyBorder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164" fontId="7" fillId="2" borderId="1" xfId="4" applyNumberFormat="1" applyFont="1" applyFill="1" applyBorder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 wrapText="1"/>
    </xf>
    <xf numFmtId="9" fontId="7" fillId="0" borderId="1" xfId="4" applyFont="1" applyBorder="1" applyAlignment="1">
      <alignment horizontal="right" vertical="center"/>
    </xf>
    <xf numFmtId="0" fontId="15" fillId="0" borderId="1" xfId="5" applyFont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4" fontId="15" fillId="2" borderId="1" xfId="5" applyNumberFormat="1" applyFont="1" applyFill="1" applyBorder="1" applyAlignment="1">
      <alignment horizontal="right" vertical="center" wrapText="1"/>
    </xf>
    <xf numFmtId="164" fontId="15" fillId="2" borderId="1" xfId="4" applyNumberFormat="1" applyFont="1" applyFill="1" applyBorder="1" applyAlignment="1">
      <alignment horizontal="right" vertical="center"/>
    </xf>
    <xf numFmtId="4" fontId="15" fillId="2" borderId="1" xfId="3" applyNumberFormat="1" applyFont="1" applyFill="1" applyBorder="1" applyAlignment="1">
      <alignment horizontal="right" vertical="center"/>
    </xf>
    <xf numFmtId="4" fontId="7" fillId="2" borderId="1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/>
    </xf>
    <xf numFmtId="9" fontId="7" fillId="2" borderId="1" xfId="4" applyFont="1" applyFill="1" applyBorder="1" applyAlignment="1">
      <alignment horizontal="right" vertical="center"/>
    </xf>
    <xf numFmtId="0" fontId="15" fillId="2" borderId="1" xfId="5" applyFont="1" applyFill="1" applyBorder="1" applyAlignment="1">
      <alignment horizontal="center" vertical="center" wrapText="1"/>
    </xf>
    <xf numFmtId="164" fontId="14" fillId="2" borderId="1" xfId="4" applyNumberFormat="1" applyFont="1" applyFill="1" applyBorder="1" applyAlignment="1">
      <alignment horizontal="right" vertical="center"/>
    </xf>
    <xf numFmtId="4" fontId="14" fillId="2" borderId="1" xfId="3" applyNumberFormat="1" applyFont="1" applyFill="1" applyBorder="1" applyAlignment="1">
      <alignment horizontal="right" vertical="center"/>
    </xf>
    <xf numFmtId="3" fontId="7" fillId="0" borderId="0" xfId="3" applyNumberFormat="1" applyFont="1"/>
    <xf numFmtId="0" fontId="7" fillId="0" borderId="0" xfId="3" applyFont="1"/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>
      <alignment wrapText="1"/>
    </xf>
    <xf numFmtId="0" fontId="14" fillId="0" borderId="30" xfId="3" applyFont="1" applyBorder="1" applyAlignment="1">
      <alignment horizontal="center" vertical="center"/>
    </xf>
    <xf numFmtId="0" fontId="14" fillId="2" borderId="5" xfId="3" quotePrefix="1" applyFont="1" applyFill="1" applyBorder="1" applyAlignment="1">
      <alignment horizontal="center" vertical="center" wrapText="1"/>
    </xf>
    <xf numFmtId="4" fontId="14" fillId="0" borderId="6" xfId="3" applyNumberFormat="1" applyFont="1" applyBorder="1" applyAlignment="1">
      <alignment horizontal="right" vertical="center"/>
    </xf>
    <xf numFmtId="0" fontId="7" fillId="0" borderId="5" xfId="3" quotePrefix="1" applyFont="1" applyBorder="1" applyAlignment="1">
      <alignment horizontal="center" vertical="center" wrapText="1"/>
    </xf>
    <xf numFmtId="4" fontId="15" fillId="0" borderId="6" xfId="3" applyNumberFormat="1" applyFont="1" applyBorder="1" applyAlignment="1">
      <alignment horizontal="right" vertical="center"/>
    </xf>
    <xf numFmtId="0" fontId="15" fillId="0" borderId="5" xfId="5" quotePrefix="1" applyFont="1" applyBorder="1" applyAlignment="1">
      <alignment horizontal="center" vertical="center" wrapText="1"/>
    </xf>
    <xf numFmtId="0" fontId="7" fillId="2" borderId="5" xfId="3" quotePrefix="1" applyFont="1" applyFill="1" applyBorder="1" applyAlignment="1">
      <alignment horizontal="center" vertical="center" wrapText="1"/>
    </xf>
    <xf numFmtId="0" fontId="15" fillId="2" borderId="5" xfId="5" quotePrefix="1" applyFont="1" applyFill="1" applyBorder="1" applyAlignment="1">
      <alignment horizontal="center" vertical="center" wrapText="1"/>
    </xf>
    <xf numFmtId="0" fontId="14" fillId="2" borderId="7" xfId="3" quotePrefix="1" applyFont="1" applyFill="1" applyBorder="1" applyAlignment="1">
      <alignment horizontal="center" vertical="center" wrapText="1"/>
    </xf>
    <xf numFmtId="0" fontId="14" fillId="2" borderId="8" xfId="3" applyFont="1" applyFill="1" applyBorder="1" applyAlignment="1">
      <alignment horizontal="center" vertical="center" wrapText="1"/>
    </xf>
    <xf numFmtId="4" fontId="9" fillId="2" borderId="8" xfId="3" applyNumberFormat="1" applyFont="1" applyFill="1" applyBorder="1" applyAlignment="1">
      <alignment horizontal="right" vertical="center"/>
    </xf>
    <xf numFmtId="164" fontId="14" fillId="0" borderId="8" xfId="4" applyNumberFormat="1" applyFont="1" applyBorder="1" applyAlignment="1">
      <alignment horizontal="right" vertical="center"/>
    </xf>
    <xf numFmtId="4" fontId="14" fillId="0" borderId="8" xfId="3" applyNumberFormat="1" applyFont="1" applyBorder="1" applyAlignment="1">
      <alignment horizontal="right" vertical="center"/>
    </xf>
    <xf numFmtId="4" fontId="14" fillId="2" borderId="8" xfId="3" applyNumberFormat="1" applyFont="1" applyFill="1" applyBorder="1" applyAlignment="1">
      <alignment horizontal="right" vertical="center" wrapText="1"/>
    </xf>
    <xf numFmtId="164" fontId="6" fillId="2" borderId="8" xfId="4" applyNumberFormat="1" applyFont="1" applyFill="1" applyBorder="1" applyAlignment="1">
      <alignment horizontal="right" vertical="center"/>
    </xf>
    <xf numFmtId="4" fontId="14" fillId="0" borderId="9" xfId="3" applyNumberFormat="1" applyFont="1" applyBorder="1" applyAlignment="1">
      <alignment horizontal="right" vertical="center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5" fillId="0" borderId="10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16" xfId="0" applyNumberFormat="1" applyFont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49" fontId="6" fillId="0" borderId="14" xfId="0" applyNumberFormat="1" applyFont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Border="1" applyAlignment="1" applyProtection="1">
      <alignment horizontal="center" vertical="center" wrapText="1"/>
      <protection locked="0"/>
    </xf>
    <xf numFmtId="49" fontId="6" fillId="0" borderId="2" xfId="3" applyNumberFormat="1" applyFont="1" applyBorder="1" applyAlignment="1" applyProtection="1">
      <alignment horizontal="center" vertical="center" wrapText="1"/>
      <protection hidden="1"/>
    </xf>
    <xf numFmtId="49" fontId="6" fillId="0" borderId="5" xfId="3" applyNumberFormat="1" applyFont="1" applyBorder="1" applyAlignment="1" applyProtection="1">
      <alignment horizontal="center" vertical="center" wrapText="1"/>
      <protection hidden="1"/>
    </xf>
    <xf numFmtId="49" fontId="6" fillId="0" borderId="3" xfId="3" applyNumberFormat="1" applyFont="1" applyBorder="1" applyAlignment="1" applyProtection="1">
      <alignment horizontal="center" vertical="center" wrapText="1"/>
      <protection hidden="1"/>
    </xf>
    <xf numFmtId="49" fontId="6" fillId="0" borderId="1" xfId="3" applyNumberFormat="1" applyFont="1" applyBorder="1" applyAlignment="1" applyProtection="1">
      <alignment horizontal="center" vertical="center" wrapText="1"/>
      <protection hidden="1"/>
    </xf>
    <xf numFmtId="0" fontId="14" fillId="0" borderId="3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0" fontId="14" fillId="0" borderId="20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</cellXfs>
  <cellStyles count="136">
    <cellStyle name="20% - Акцент1" xfId="6" xr:uid="{B878486B-5DC0-44EB-AF6B-41E64309A49F}"/>
    <cellStyle name="20% — акцент1" xfId="7" xr:uid="{9577ADB2-DAEB-48F9-B32A-53362877D009}"/>
    <cellStyle name="20% - Акцент1 2" xfId="8" xr:uid="{FFFC2B11-9E52-4998-B952-D049F07FC62B}"/>
    <cellStyle name="20% - Акцент1 2 2" xfId="9" xr:uid="{47C412F3-8AF9-48C6-88D3-CF93F458F06F}"/>
    <cellStyle name="20% - Акцент2" xfId="10" xr:uid="{35D9D863-422A-40C4-9D9A-56F9BC0606C6}"/>
    <cellStyle name="20% — акцент2" xfId="11" xr:uid="{89B15A4B-25F3-465F-8960-0557832F6F0C}"/>
    <cellStyle name="20% - Акцент2 2" xfId="12" xr:uid="{76D6A5E3-0D57-4B81-A6F4-1B3BA6AF01A3}"/>
    <cellStyle name="20% - Акцент2 2 2" xfId="13" xr:uid="{B510282B-73F3-48CE-80D7-5B8EB66787E2}"/>
    <cellStyle name="20% - Акцент3" xfId="14" xr:uid="{7E7F9200-EAB3-444C-B5D0-B54F7633BB5D}"/>
    <cellStyle name="20% — акцент3" xfId="15" xr:uid="{06511E4D-D09D-4E5D-A7D2-BF65C780FB86}"/>
    <cellStyle name="20% - Акцент3 2" xfId="16" xr:uid="{4C863EE1-0793-4983-B0F9-B3046A62A983}"/>
    <cellStyle name="20% - Акцент3 2 2" xfId="17" xr:uid="{5CC258A0-3401-4A4C-AE0F-6FCAE2342307}"/>
    <cellStyle name="20% - Акцент4" xfId="18" xr:uid="{FD3CC53B-D9E7-4A1E-BC1C-3EDE4DD64C5F}"/>
    <cellStyle name="20% — акцент4" xfId="19" xr:uid="{FFADB94C-C410-43A0-BE90-5B923FA68E26}"/>
    <cellStyle name="20% - Акцент4 2" xfId="20" xr:uid="{0BC84C80-0B38-43B8-AE22-9148DEA394F3}"/>
    <cellStyle name="20% - Акцент4 2 2" xfId="21" xr:uid="{869AC7F5-6946-4988-B696-F9AEC1555B79}"/>
    <cellStyle name="20% - Акцент5" xfId="22" xr:uid="{A2D6384E-F806-43BB-BF9D-280D7E346335}"/>
    <cellStyle name="20% — акцент5" xfId="23" xr:uid="{D700D974-A04A-4DE4-BEF9-4AAED92A3CD7}"/>
    <cellStyle name="20% - Акцент5 2" xfId="24" xr:uid="{ECCDA1D3-B79D-43F7-A257-715E35C46719}"/>
    <cellStyle name="20% - Акцент5 2 2" xfId="25" xr:uid="{ADFD4292-E0C0-4568-BFAE-E8E22A20C8D6}"/>
    <cellStyle name="20% - Акцент6" xfId="26" xr:uid="{B41CCCF1-9643-4DEA-8726-E3C831BB0278}"/>
    <cellStyle name="20% — акцент6" xfId="27" xr:uid="{4E67DD03-D695-4E9A-9438-6498AC1409F5}"/>
    <cellStyle name="20% - Акцент6 2" xfId="28" xr:uid="{29CD34C1-78AD-4B46-909D-A51965707118}"/>
    <cellStyle name="20% - Акцент6 2 2" xfId="29" xr:uid="{B6659FC9-51FD-434D-9887-527B511B31A1}"/>
    <cellStyle name="40% - Акцент1" xfId="30" xr:uid="{265A60E2-13A2-4E24-AE04-DFCF4C0D997A}"/>
    <cellStyle name="40% — акцент1" xfId="31" xr:uid="{AB753DA8-A3F7-444C-A483-322E679C5901}"/>
    <cellStyle name="40% - Акцент1 2" xfId="32" xr:uid="{6E033FC1-E403-484C-9873-3F53448B3B18}"/>
    <cellStyle name="40% - Акцент1 2 2" xfId="33" xr:uid="{9B304806-239C-4985-A218-89EAA3387D32}"/>
    <cellStyle name="40% - Акцент2" xfId="34" xr:uid="{40A2262B-333A-4FD3-8008-7D7C114A9EF8}"/>
    <cellStyle name="40% — акцент2" xfId="35" xr:uid="{932E2EA3-3311-44C2-856E-BA39EFBE0C34}"/>
    <cellStyle name="40% - Акцент2 2" xfId="36" xr:uid="{6892E35E-76AE-4DD8-97CE-F6220BBD9D74}"/>
    <cellStyle name="40% - Акцент2 2 2" xfId="37" xr:uid="{FB4D7F21-828B-45F6-BFED-1D6BE6A56B89}"/>
    <cellStyle name="40% - Акцент3" xfId="38" xr:uid="{F5596FC2-DC7C-4BBA-BA1B-5DD02869F51A}"/>
    <cellStyle name="40% — акцент3" xfId="39" xr:uid="{B03AFA80-01C6-4891-B6AB-59CCC896DFCA}"/>
    <cellStyle name="40% - Акцент3 2" xfId="40" xr:uid="{BA657321-FDF5-49B8-A330-F92C4603170F}"/>
    <cellStyle name="40% - Акцент3 2 2" xfId="41" xr:uid="{E6B8D428-CC78-4368-BC3E-A7A4A6206340}"/>
    <cellStyle name="40% - Акцент4" xfId="42" xr:uid="{A4C0AD71-A51A-466C-A0C2-104C2FC8858B}"/>
    <cellStyle name="40% — акцент4" xfId="43" xr:uid="{4D35F41B-E618-4936-9C85-15F8C7497086}"/>
    <cellStyle name="40% - Акцент4 2" xfId="44" xr:uid="{BED8F89E-63A5-443E-836D-2703D1BCB077}"/>
    <cellStyle name="40% - Акцент4 2 2" xfId="45" xr:uid="{5E28E0B7-1ACB-4D7A-92B8-609751B850C7}"/>
    <cellStyle name="40% - Акцент5" xfId="46" xr:uid="{194B0A23-E516-42BA-918B-754B742F0E52}"/>
    <cellStyle name="40% — акцент5" xfId="47" xr:uid="{C1C12AD7-6B67-4E82-99D8-FAB9E1BF9A3F}"/>
    <cellStyle name="40% - Акцент5 2" xfId="48" xr:uid="{0BAF7C9B-42E2-4B63-8EED-E03543419A0C}"/>
    <cellStyle name="40% - Акцент5 2 2" xfId="49" xr:uid="{782A0D3E-1FF3-4B6C-8C30-9459C09A13E1}"/>
    <cellStyle name="40% - Акцент6" xfId="50" xr:uid="{C1C6F971-8174-4645-AD8F-387D5DDC3D1F}"/>
    <cellStyle name="40% — акцент6" xfId="51" xr:uid="{D06FDCDE-FDBF-41D4-B9B8-A61699DA2FC0}"/>
    <cellStyle name="40% - Акцент6 2" xfId="52" xr:uid="{4F02742A-B703-4DFD-800E-FD89013A1DBB}"/>
    <cellStyle name="40% - Акцент6 2 2" xfId="53" xr:uid="{16560EA9-ABE0-4CD5-A52E-958BF6459464}"/>
    <cellStyle name="60% - Акцент1" xfId="54" xr:uid="{3C85C334-45DC-4270-B95E-9725A0F5A8E8}"/>
    <cellStyle name="60% — акцент1" xfId="55" xr:uid="{6EFB31B3-A54E-4820-B2C6-4256BE981740}"/>
    <cellStyle name="60% - Акцент1 2" xfId="56" xr:uid="{DFE25C75-9B6A-48D6-85A3-EFF6AF5030CF}"/>
    <cellStyle name="60% - Акцент1 2 2" xfId="57" xr:uid="{82C25E71-E33F-441D-84AA-6359D3464E42}"/>
    <cellStyle name="60% - Акцент2" xfId="58" xr:uid="{8CAB3F1F-94C9-4EAA-B86E-68C858C4E600}"/>
    <cellStyle name="60% — акцент2" xfId="59" xr:uid="{A7C72024-C340-48BA-B619-817ED37DA0D1}"/>
    <cellStyle name="60% - Акцент2 2" xfId="60" xr:uid="{47FC2C3E-6BF9-4AA5-B1B2-C3A127B47EC8}"/>
    <cellStyle name="60% - Акцент2 2 2" xfId="61" xr:uid="{E81AE594-A7EB-40AF-9D0D-BF82B80DEEED}"/>
    <cellStyle name="60% - Акцент3" xfId="62" xr:uid="{B469DDD0-5F5D-4D42-8CDD-5E526744A9D0}"/>
    <cellStyle name="60% — акцент3" xfId="63" xr:uid="{3B5839BB-4511-4F30-807D-B2EA8C211A66}"/>
    <cellStyle name="60% - Акцент3 2" xfId="64" xr:uid="{80064231-378A-4849-A3A5-5DAAA18CAF85}"/>
    <cellStyle name="60% - Акцент3 2 2" xfId="65" xr:uid="{22B3703A-3F03-44C4-9D81-58492566A9C1}"/>
    <cellStyle name="60% - Акцент4" xfId="66" xr:uid="{FE3E9878-8485-4938-8209-3440B28962BB}"/>
    <cellStyle name="60% — акцент4" xfId="67" xr:uid="{017EF231-8EF6-4E80-BA1C-B04DA9ED56CE}"/>
    <cellStyle name="60% - Акцент4 2" xfId="68" xr:uid="{F6F80E6C-6305-4313-A33B-46652C210FAC}"/>
    <cellStyle name="60% - Акцент4 2 2" xfId="69" xr:uid="{19455E29-C2A7-4EDA-937C-099D407AD5DA}"/>
    <cellStyle name="60% - Акцент5" xfId="70" xr:uid="{6696611E-5FB3-400E-A18C-0325DEB2BD04}"/>
    <cellStyle name="60% — акцент5" xfId="71" xr:uid="{8B8E745D-DE9E-46D0-A1C6-E6AEF7EEE93A}"/>
    <cellStyle name="60% - Акцент5 2" xfId="72" xr:uid="{8CE99A7A-F357-4B86-ABD0-6A63A8191254}"/>
    <cellStyle name="60% - Акцент5 2 2" xfId="73" xr:uid="{6DEAF16E-F957-4B0A-B748-8D5DAA9A6A4B}"/>
    <cellStyle name="60% - Акцент6" xfId="74" xr:uid="{EBE1B8C3-DF4A-4DF9-A69C-EC5B8A60B765}"/>
    <cellStyle name="60% — акцент6" xfId="75" xr:uid="{558A09D5-D7B4-4F69-B3BB-B3A69A3D8C4D}"/>
    <cellStyle name="60% - Акцент6 2" xfId="76" xr:uid="{AA492462-A1B3-4294-B6D0-F1C30F9B804D}"/>
    <cellStyle name="60% - Акцент6 2 2" xfId="77" xr:uid="{F6F91C33-AB8E-40AF-BF5F-69B996548FE4}"/>
    <cellStyle name="Акцент1" xfId="78" xr:uid="{1993C30C-4B0C-4486-8FD1-0FA922693EF5}"/>
    <cellStyle name="Акцент1 2" xfId="79" xr:uid="{B41515F3-96CF-4F3A-A2A3-0CF511090968}"/>
    <cellStyle name="Акцент1 2 2" xfId="80" xr:uid="{B715CC71-C8F2-429C-B04E-04ADC5A1BA05}"/>
    <cellStyle name="Акцент2" xfId="81" xr:uid="{8B015518-2B6A-4830-950D-27AC5954EA40}"/>
    <cellStyle name="Акцент2 2" xfId="82" xr:uid="{363F69BA-5627-4F26-A70A-8A33CC08459B}"/>
    <cellStyle name="Акцент2 2 2" xfId="83" xr:uid="{465DB970-F8E9-4252-BB80-4F2825761A80}"/>
    <cellStyle name="Акцент3" xfId="84" xr:uid="{4A47FB67-525E-4207-A1B6-48D06E45886A}"/>
    <cellStyle name="Акцент3 2" xfId="85" xr:uid="{701B9EC6-088A-486D-AFE4-97B089A96D61}"/>
    <cellStyle name="Акцент3 2 2" xfId="86" xr:uid="{E9F62F6B-EC7B-477D-8624-16081E1A0D74}"/>
    <cellStyle name="Акцент4" xfId="87" xr:uid="{385BF01E-0C52-4F7F-AF3C-58850A7CC1C7}"/>
    <cellStyle name="Акцент4 2" xfId="88" xr:uid="{A061FD0F-7A2A-46A3-90B6-ED9A2607F52C}"/>
    <cellStyle name="Акцент4 2 2" xfId="89" xr:uid="{341F37BA-B770-4D58-B884-BF9EC0E31456}"/>
    <cellStyle name="Акцент5" xfId="90" xr:uid="{A972974B-E398-4AA9-88B0-12F4FC6CB8C1}"/>
    <cellStyle name="Акцент5 2" xfId="91" xr:uid="{BF077E1A-6FF7-444A-BB86-ED0A9D002907}"/>
    <cellStyle name="Акцент5 2 2" xfId="92" xr:uid="{F633B3D4-2AB9-49ED-9413-81C9F899EB14}"/>
    <cellStyle name="Акцент6" xfId="93" xr:uid="{F301B5FA-0610-4B57-AE81-83AF3E067113}"/>
    <cellStyle name="Акцент6 2" xfId="94" xr:uid="{40244884-C51B-4620-ACB5-F6D02512CC88}"/>
    <cellStyle name="Акцент6 2 2" xfId="95" xr:uid="{9D6DA5F6-827E-4993-9AD3-5B41F7D2B186}"/>
    <cellStyle name="Ввод  2" xfId="96" xr:uid="{710CA536-824A-4405-92A2-EA05A1A0C77A}"/>
    <cellStyle name="Ввод  2 2" xfId="97" xr:uid="{D7A6BBC5-4E6F-4DFF-A68D-ED596C804904}"/>
    <cellStyle name="Відсотковий 2" xfId="4" xr:uid="{CE5AA198-E0D6-4DD5-A35F-5E4B98AFB5C8}"/>
    <cellStyle name="Вывод" xfId="98" xr:uid="{1BBBEF71-F51A-480F-8F2F-6002A51D3E77}"/>
    <cellStyle name="Вывод 2" xfId="99" xr:uid="{9C5648CC-9B0C-4BF3-979F-3F5AE1DCB71D}"/>
    <cellStyle name="Вывод 2 2" xfId="100" xr:uid="{23D9A368-A05A-414C-BC08-59B69AE7C1BE}"/>
    <cellStyle name="Вычисление" xfId="101" xr:uid="{ABB11196-AED2-4A2C-8A06-866724D135D6}"/>
    <cellStyle name="Вычисление 2" xfId="102" xr:uid="{C02CAE81-BB03-4197-A924-DF4EB6C58164}"/>
    <cellStyle name="Вычисление 2 2" xfId="103" xr:uid="{B23C401E-D21B-4047-AF63-79097E67EF63}"/>
    <cellStyle name="Заголовок 1 2" xfId="105" xr:uid="{6BB5819A-AB07-447E-AB88-53EF4280D99F}"/>
    <cellStyle name="Заголовок 1 3" xfId="104" xr:uid="{C3066004-EB18-4448-83BE-E548E47E9868}"/>
    <cellStyle name="Заголовок 2 2" xfId="106" xr:uid="{F295CD27-C93F-4036-8F26-11D82FDC1656}"/>
    <cellStyle name="Заголовок 3 2" xfId="108" xr:uid="{B8029DF2-69C5-4FA3-BD23-1538993FB4D6}"/>
    <cellStyle name="Заголовок 3 3" xfId="107" xr:uid="{8D52AFB0-7559-47CE-A78E-EE5AE5C620A4}"/>
    <cellStyle name="Заголовок 4 2" xfId="110" xr:uid="{674FCA8C-C8AA-45CA-931E-8AB324702A3F}"/>
    <cellStyle name="Заголовок 4 3" xfId="109" xr:uid="{C659E312-DF0D-49A3-97CD-255BC2641DB6}"/>
    <cellStyle name="Звичайний" xfId="0" builtinId="0"/>
    <cellStyle name="Звичайний 2" xfId="3" xr:uid="{53DB3A3D-97FE-4CFB-8532-42F22EE3B414}"/>
    <cellStyle name="Звичайний 2 2" xfId="5" xr:uid="{8C9AFBDD-89FA-4346-9F2D-DCDBB24A0FD5}"/>
    <cellStyle name="Звичайний 2 2 2" xfId="112" xr:uid="{D53A2E68-F98A-4ED0-A711-E13505DA3452}"/>
    <cellStyle name="Звичайний 2 3" xfId="113" xr:uid="{9B38DD26-AB59-48B4-A739-E6793A01C41E}"/>
    <cellStyle name="Звичайний 2 4" xfId="111" xr:uid="{B9D05363-0274-4DBE-B04A-CDCBE692B138}"/>
    <cellStyle name="Итог" xfId="114" xr:uid="{43EC42A8-652D-4271-8EE9-A0D4FE2145B6}"/>
    <cellStyle name="Итог 2" xfId="115" xr:uid="{F636DA8F-D4EF-4601-9C14-A1C1F6A12E1D}"/>
    <cellStyle name="Контрольная ячейка 2" xfId="116" xr:uid="{32488B82-3194-4B0F-9180-0486E7D6CFF4}"/>
    <cellStyle name="Контрольная ячейка 2 2" xfId="117" xr:uid="{35911374-4AED-4F5A-BCC5-E79F5B3CC54D}"/>
    <cellStyle name="Название 2" xfId="118" xr:uid="{0AD2CB59-5A5F-4A61-9BAC-C2DFFC3AA954}"/>
    <cellStyle name="Нейтральный 2" xfId="119" xr:uid="{1F816FB0-08A7-43A2-A54F-BFCE32A13879}"/>
    <cellStyle name="Нейтральный 2 2" xfId="120" xr:uid="{5DEB220F-3F74-4766-B3E1-553AB619F80E}"/>
    <cellStyle name="Обычный 2" xfId="121" xr:uid="{A9A4C15A-6BB8-4519-B671-DCC8CE3044DF}"/>
    <cellStyle name="Обычный 2 2" xfId="122" xr:uid="{47686127-B5F8-4803-956A-5016B275A164}"/>
    <cellStyle name="Обычный 2_DOD_3-4" xfId="1" xr:uid="{00000000-0005-0000-0000-000001000000}"/>
    <cellStyle name="Обычный 4" xfId="123" xr:uid="{21E6A00C-89E2-41BB-AE4F-7D4F5BD439E5}"/>
    <cellStyle name="Обычный_ZV1PIV98" xfId="2" xr:uid="{00000000-0005-0000-0000-000002000000}"/>
    <cellStyle name="Плохой" xfId="124" xr:uid="{4AA5ACE3-1DC3-4AF6-AEDE-DCBB038A9E3B}"/>
    <cellStyle name="Плохой 2" xfId="125" xr:uid="{F3826728-2019-42D6-ADEC-93098D90D7EF}"/>
    <cellStyle name="Плохой 2 2" xfId="126" xr:uid="{4E4C89F9-5670-448E-B85D-FDB25A40FD53}"/>
    <cellStyle name="Пояснение" xfId="127" xr:uid="{DD263FDD-8A69-479F-82FB-E098B68AF542}"/>
    <cellStyle name="Пояснение 2" xfId="128" xr:uid="{27A3E277-9EA1-4E93-A3EE-BDA3E0FA1BD5}"/>
    <cellStyle name="Примечание" xfId="129" xr:uid="{8195F55F-EA59-4844-B431-CE158EFB46B6}"/>
    <cellStyle name="Примечание 2" xfId="130" xr:uid="{4CF43190-541D-43D7-AF45-7BC762730AD1}"/>
    <cellStyle name="Примечание 2 2" xfId="131" xr:uid="{2128F884-B4FA-4A9E-9A0A-5CD7BF9C2C6B}"/>
    <cellStyle name="Связанная ячейка 2" xfId="132" xr:uid="{C82694B9-EBE1-4904-8128-393BDBBED17E}"/>
    <cellStyle name="Текст предупреждения 2" xfId="133" xr:uid="{D06FD14D-3905-477C-B275-C38585F92B2B}"/>
    <cellStyle name="Хороший 2" xfId="134" xr:uid="{789AC86C-2C16-4592-9B22-38962CD300CD}"/>
    <cellStyle name="Хороший 2 2" xfId="135" xr:uid="{80E315CA-171B-44BF-9AB2-62C433526B7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125</xdr:row>
      <xdr:rowOff>0</xdr:rowOff>
    </xdr:from>
    <xdr:to>
      <xdr:col>0</xdr:col>
      <xdr:colOff>95250</xdr:colOff>
      <xdr:row>125</xdr:row>
      <xdr:rowOff>28575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38500" y="62367583"/>
          <a:ext cx="95250" cy="285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26"/>
  <sheetViews>
    <sheetView topLeftCell="A127" zoomScale="110" zoomScaleNormal="110" zoomScaleSheetLayoutView="75" workbookViewId="0">
      <selection activeCell="L1" sqref="L1:N4"/>
    </sheetView>
  </sheetViews>
  <sheetFormatPr defaultRowHeight="12.75" x14ac:dyDescent="0.2"/>
  <cols>
    <col min="1" max="1" width="14.5703125" style="3" customWidth="1"/>
    <col min="2" max="2" width="37.7109375" style="2" customWidth="1"/>
    <col min="3" max="3" width="18" style="3" customWidth="1"/>
    <col min="4" max="4" width="18.28515625" style="3" customWidth="1"/>
    <col min="5" max="5" width="9" style="3" customWidth="1"/>
    <col min="6" max="6" width="14.7109375" style="3" customWidth="1"/>
    <col min="7" max="7" width="15" style="3" customWidth="1"/>
    <col min="8" max="8" width="15.28515625" style="3" customWidth="1"/>
    <col min="9" max="9" width="12" style="3" customWidth="1"/>
    <col min="10" max="10" width="15.42578125" style="3" customWidth="1"/>
    <col min="11" max="11" width="17.7109375" style="3" customWidth="1"/>
    <col min="12" max="12" width="17.85546875" style="3" customWidth="1"/>
    <col min="13" max="13" width="9.140625" style="1"/>
    <col min="14" max="14" width="16.5703125" style="1" customWidth="1"/>
    <col min="15" max="16384" width="9.140625" style="1"/>
  </cols>
  <sheetData>
    <row r="1" spans="1:60" s="13" customFormat="1" ht="15.75" x14ac:dyDescent="0.25">
      <c r="A1" s="7"/>
      <c r="B1" s="8"/>
      <c r="C1" s="9"/>
      <c r="D1" s="10"/>
      <c r="E1" s="10"/>
      <c r="F1" s="10"/>
      <c r="G1" s="10"/>
      <c r="K1" s="11"/>
      <c r="L1" s="118"/>
      <c r="M1" s="118"/>
      <c r="N1" s="118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1:60" s="13" customFormat="1" ht="15.75" x14ac:dyDescent="0.25">
      <c r="A2" s="7"/>
      <c r="B2" s="8"/>
      <c r="C2" s="9"/>
      <c r="D2" s="10"/>
      <c r="E2" s="10"/>
      <c r="F2" s="10"/>
      <c r="G2" s="10"/>
      <c r="K2" s="14"/>
      <c r="L2" s="117"/>
      <c r="M2" s="117"/>
      <c r="N2" s="117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1:60" s="13" customFormat="1" ht="15.75" x14ac:dyDescent="0.25">
      <c r="A3" s="7"/>
      <c r="B3" s="8"/>
      <c r="C3" s="9"/>
      <c r="D3" s="10"/>
      <c r="E3" s="10"/>
      <c r="F3" s="10"/>
      <c r="G3" s="10"/>
      <c r="K3" s="15"/>
      <c r="L3" s="117"/>
      <c r="M3" s="117"/>
      <c r="N3" s="117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1:60" s="13" customFormat="1" ht="15.75" x14ac:dyDescent="0.25">
      <c r="A4" s="9"/>
      <c r="B4" s="9"/>
      <c r="C4" s="9"/>
      <c r="D4" s="10"/>
      <c r="E4" s="10"/>
      <c r="F4" s="10"/>
      <c r="G4" s="10"/>
      <c r="K4" s="15"/>
      <c r="L4" s="117"/>
      <c r="M4" s="117"/>
      <c r="N4" s="117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</row>
    <row r="5" spans="1:60" s="17" customFormat="1" ht="18.75" x14ac:dyDescent="0.3">
      <c r="A5" s="115" t="s">
        <v>118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</row>
    <row r="6" spans="1:60" s="19" customFormat="1" ht="22.5" customHeight="1" x14ac:dyDescent="0.3">
      <c r="A6" s="116" t="s">
        <v>119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</row>
    <row r="7" spans="1:60" s="19" customFormat="1" ht="22.5" customHeight="1" x14ac:dyDescent="0.3">
      <c r="A7" s="116" t="s">
        <v>117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</row>
    <row r="8" spans="1:60" s="19" customFormat="1" ht="22.5" customHeight="1" x14ac:dyDescent="0.3">
      <c r="A8" s="16" t="s">
        <v>123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</row>
    <row r="9" spans="1:60" ht="16.5" thickBot="1" x14ac:dyDescent="0.25">
      <c r="B9" s="4"/>
      <c r="K9" s="5"/>
      <c r="L9" s="1"/>
      <c r="N9" s="51" t="s">
        <v>109</v>
      </c>
    </row>
    <row r="10" spans="1:60" s="26" customFormat="1" ht="15.75" customHeight="1" x14ac:dyDescent="0.2">
      <c r="A10" s="119" t="s">
        <v>111</v>
      </c>
      <c r="B10" s="128" t="s">
        <v>110</v>
      </c>
      <c r="C10" s="122" t="s">
        <v>0</v>
      </c>
      <c r="D10" s="123"/>
      <c r="E10" s="123"/>
      <c r="F10" s="124"/>
      <c r="G10" s="131" t="s">
        <v>1</v>
      </c>
      <c r="H10" s="132"/>
      <c r="I10" s="132"/>
      <c r="J10" s="133"/>
      <c r="K10" s="125" t="s">
        <v>121</v>
      </c>
      <c r="L10" s="126"/>
      <c r="M10" s="126"/>
      <c r="N10" s="127"/>
    </row>
    <row r="11" spans="1:60" s="26" customFormat="1" ht="48.75" customHeight="1" x14ac:dyDescent="0.2">
      <c r="A11" s="120"/>
      <c r="B11" s="129"/>
      <c r="C11" s="134" t="s">
        <v>113</v>
      </c>
      <c r="D11" s="113" t="s">
        <v>112</v>
      </c>
      <c r="E11" s="113" t="s">
        <v>114</v>
      </c>
      <c r="F11" s="114"/>
      <c r="G11" s="134" t="s">
        <v>113</v>
      </c>
      <c r="H11" s="113" t="s">
        <v>112</v>
      </c>
      <c r="I11" s="113" t="s">
        <v>114</v>
      </c>
      <c r="J11" s="114"/>
      <c r="K11" s="137" t="s">
        <v>113</v>
      </c>
      <c r="L11" s="113" t="s">
        <v>112</v>
      </c>
      <c r="M11" s="113" t="s">
        <v>114</v>
      </c>
      <c r="N11" s="114"/>
    </row>
    <row r="12" spans="1:60" s="26" customFormat="1" ht="33.75" customHeight="1" thickBot="1" x14ac:dyDescent="0.25">
      <c r="A12" s="121"/>
      <c r="B12" s="130"/>
      <c r="C12" s="135"/>
      <c r="D12" s="136"/>
      <c r="E12" s="49" t="s">
        <v>115</v>
      </c>
      <c r="F12" s="50" t="s">
        <v>116</v>
      </c>
      <c r="G12" s="135"/>
      <c r="H12" s="136"/>
      <c r="I12" s="49" t="s">
        <v>115</v>
      </c>
      <c r="J12" s="50" t="s">
        <v>116</v>
      </c>
      <c r="K12" s="138"/>
      <c r="L12" s="136"/>
      <c r="M12" s="49" t="s">
        <v>115</v>
      </c>
      <c r="N12" s="50" t="s">
        <v>116</v>
      </c>
    </row>
    <row r="13" spans="1:60" s="26" customFormat="1" ht="24" customHeight="1" x14ac:dyDescent="0.2">
      <c r="A13" s="30">
        <v>10000000</v>
      </c>
      <c r="B13" s="33" t="s">
        <v>2</v>
      </c>
      <c r="C13" s="35">
        <v>555187373</v>
      </c>
      <c r="D13" s="23">
        <v>558957810.24000001</v>
      </c>
      <c r="E13" s="24">
        <f>D13/C13</f>
        <v>1.0067912878126644</v>
      </c>
      <c r="F13" s="36">
        <f>D13-C13</f>
        <v>3770437.2400000095</v>
      </c>
      <c r="G13" s="35">
        <v>81800</v>
      </c>
      <c r="H13" s="23">
        <v>97040.83</v>
      </c>
      <c r="I13" s="24">
        <f>H13/G13</f>
        <v>1.1863182151589242</v>
      </c>
      <c r="J13" s="36">
        <f>H13-G13</f>
        <v>15240.830000000002</v>
      </c>
      <c r="K13" s="31">
        <f>C13+G13</f>
        <v>555269173</v>
      </c>
      <c r="L13" s="23">
        <f>D13+H13</f>
        <v>559054851.07000005</v>
      </c>
      <c r="M13" s="25">
        <f>L13/K13</f>
        <v>1.0068177349906655</v>
      </c>
      <c r="N13" s="27">
        <f>L13-K13</f>
        <v>3785678.0700000525</v>
      </c>
    </row>
    <row r="14" spans="1:60" s="26" customFormat="1" ht="42" customHeight="1" x14ac:dyDescent="0.2">
      <c r="A14" s="30">
        <v>11000000</v>
      </c>
      <c r="B14" s="33" t="s">
        <v>3</v>
      </c>
      <c r="C14" s="35">
        <v>342267473</v>
      </c>
      <c r="D14" s="23">
        <v>348539798.00999999</v>
      </c>
      <c r="E14" s="24">
        <f t="shared" ref="E14:E77" si="0">D14/C14</f>
        <v>1.0183257992792087</v>
      </c>
      <c r="F14" s="36">
        <f t="shared" ref="F14:F77" si="1">D14-C14</f>
        <v>6272325.0099999905</v>
      </c>
      <c r="G14" s="35">
        <v>0</v>
      </c>
      <c r="H14" s="23">
        <v>0</v>
      </c>
      <c r="I14" s="24">
        <v>0</v>
      </c>
      <c r="J14" s="36">
        <f t="shared" ref="J14:J77" si="2">H14-G14</f>
        <v>0</v>
      </c>
      <c r="K14" s="31">
        <f t="shared" ref="K14:K15" si="3">C14+G14</f>
        <v>342267473</v>
      </c>
      <c r="L14" s="23">
        <f t="shared" ref="L14:L15" si="4">D14+H14</f>
        <v>348539798.00999999</v>
      </c>
      <c r="M14" s="25">
        <f t="shared" ref="M14:M77" si="5">L14/K14</f>
        <v>1.0183257992792087</v>
      </c>
      <c r="N14" s="27">
        <f t="shared" ref="N14:N77" si="6">L14-K14</f>
        <v>6272325.0099999905</v>
      </c>
    </row>
    <row r="15" spans="1:60" s="26" customFormat="1" ht="27.75" customHeight="1" x14ac:dyDescent="0.2">
      <c r="A15" s="30">
        <v>11010000</v>
      </c>
      <c r="B15" s="33" t="s">
        <v>4</v>
      </c>
      <c r="C15" s="35">
        <v>340674454</v>
      </c>
      <c r="D15" s="23">
        <v>346946778.60000002</v>
      </c>
      <c r="E15" s="24">
        <f t="shared" si="0"/>
        <v>1.0184114908715756</v>
      </c>
      <c r="F15" s="36">
        <f t="shared" si="1"/>
        <v>6272324.6000000238</v>
      </c>
      <c r="G15" s="35">
        <v>0</v>
      </c>
      <c r="H15" s="23">
        <v>0</v>
      </c>
      <c r="I15" s="24">
        <v>0</v>
      </c>
      <c r="J15" s="36">
        <f t="shared" si="2"/>
        <v>0</v>
      </c>
      <c r="K15" s="31">
        <f t="shared" si="3"/>
        <v>340674454</v>
      </c>
      <c r="L15" s="23">
        <f t="shared" si="4"/>
        <v>346946778.60000002</v>
      </c>
      <c r="M15" s="25">
        <f t="shared" si="5"/>
        <v>1.0184114908715756</v>
      </c>
      <c r="N15" s="27">
        <f t="shared" si="6"/>
        <v>6272324.6000000238</v>
      </c>
    </row>
    <row r="16" spans="1:60" ht="55.5" customHeight="1" x14ac:dyDescent="0.2">
      <c r="A16" s="29">
        <v>11010100</v>
      </c>
      <c r="B16" s="34" t="s">
        <v>5</v>
      </c>
      <c r="C16" s="37">
        <v>285980000</v>
      </c>
      <c r="D16" s="20">
        <v>296531542.19</v>
      </c>
      <c r="E16" s="21">
        <f t="shared" si="0"/>
        <v>1.0368960843065949</v>
      </c>
      <c r="F16" s="38">
        <f t="shared" si="1"/>
        <v>10551542.189999998</v>
      </c>
      <c r="G16" s="37">
        <v>0</v>
      </c>
      <c r="H16" s="20">
        <v>0</v>
      </c>
      <c r="I16" s="21">
        <v>0</v>
      </c>
      <c r="J16" s="38">
        <f t="shared" si="2"/>
        <v>0</v>
      </c>
      <c r="K16" s="32">
        <f t="shared" ref="K16:K17" si="7">C16+G16</f>
        <v>285980000</v>
      </c>
      <c r="L16" s="20">
        <f t="shared" ref="L16:L17" si="8">D16+H16</f>
        <v>296531542.19</v>
      </c>
      <c r="M16" s="22">
        <f t="shared" si="5"/>
        <v>1.0368960843065949</v>
      </c>
      <c r="N16" s="28">
        <f t="shared" si="6"/>
        <v>10551542.189999998</v>
      </c>
    </row>
    <row r="17" spans="1:14" ht="84.75" customHeight="1" x14ac:dyDescent="0.2">
      <c r="A17" s="29">
        <v>11010200</v>
      </c>
      <c r="B17" s="34" t="s">
        <v>6</v>
      </c>
      <c r="C17" s="37">
        <v>45929454</v>
      </c>
      <c r="D17" s="20">
        <v>41852977.170000002</v>
      </c>
      <c r="E17" s="21">
        <f t="shared" si="0"/>
        <v>0.91124482276667174</v>
      </c>
      <c r="F17" s="38">
        <f t="shared" si="1"/>
        <v>-4076476.8299999982</v>
      </c>
      <c r="G17" s="37">
        <v>0</v>
      </c>
      <c r="H17" s="20">
        <v>0</v>
      </c>
      <c r="I17" s="21">
        <v>0</v>
      </c>
      <c r="J17" s="38">
        <f t="shared" si="2"/>
        <v>0</v>
      </c>
      <c r="K17" s="32">
        <f t="shared" si="7"/>
        <v>45929454</v>
      </c>
      <c r="L17" s="20">
        <f t="shared" si="8"/>
        <v>41852977.170000002</v>
      </c>
      <c r="M17" s="22">
        <f t="shared" si="5"/>
        <v>0.91124482276667174</v>
      </c>
      <c r="N17" s="28">
        <f t="shared" si="6"/>
        <v>-4076476.8299999982</v>
      </c>
    </row>
    <row r="18" spans="1:14" ht="61.5" customHeight="1" x14ac:dyDescent="0.2">
      <c r="A18" s="29">
        <v>11010400</v>
      </c>
      <c r="B18" s="34" t="s">
        <v>7</v>
      </c>
      <c r="C18" s="37">
        <v>3400000</v>
      </c>
      <c r="D18" s="20">
        <v>4120276.43</v>
      </c>
      <c r="E18" s="21">
        <f t="shared" si="0"/>
        <v>1.2118460088235294</v>
      </c>
      <c r="F18" s="38">
        <f t="shared" si="1"/>
        <v>720276.43000000017</v>
      </c>
      <c r="G18" s="37">
        <v>0</v>
      </c>
      <c r="H18" s="20">
        <v>0</v>
      </c>
      <c r="I18" s="21">
        <v>0</v>
      </c>
      <c r="J18" s="38">
        <f t="shared" si="2"/>
        <v>0</v>
      </c>
      <c r="K18" s="32">
        <f t="shared" ref="K18:K81" si="9">C18+G18</f>
        <v>3400000</v>
      </c>
      <c r="L18" s="20">
        <f t="shared" ref="L18:L81" si="10">D18+H18</f>
        <v>4120276.43</v>
      </c>
      <c r="M18" s="22">
        <f t="shared" si="5"/>
        <v>1.2118460088235294</v>
      </c>
      <c r="N18" s="28">
        <f t="shared" si="6"/>
        <v>720276.43000000017</v>
      </c>
    </row>
    <row r="19" spans="1:14" ht="43.5" customHeight="1" x14ac:dyDescent="0.2">
      <c r="A19" s="29">
        <v>11010500</v>
      </c>
      <c r="B19" s="34" t="s">
        <v>8</v>
      </c>
      <c r="C19" s="37">
        <v>5365000</v>
      </c>
      <c r="D19" s="20">
        <v>4426766.6900000004</v>
      </c>
      <c r="E19" s="21">
        <f t="shared" si="0"/>
        <v>0.82511960671015849</v>
      </c>
      <c r="F19" s="38">
        <f t="shared" si="1"/>
        <v>-938233.30999999959</v>
      </c>
      <c r="G19" s="37">
        <v>0</v>
      </c>
      <c r="H19" s="20">
        <v>0</v>
      </c>
      <c r="I19" s="21">
        <v>0</v>
      </c>
      <c r="J19" s="38">
        <f t="shared" si="2"/>
        <v>0</v>
      </c>
      <c r="K19" s="32">
        <f t="shared" si="9"/>
        <v>5365000</v>
      </c>
      <c r="L19" s="20">
        <f t="shared" si="10"/>
        <v>4426766.6900000004</v>
      </c>
      <c r="M19" s="22">
        <f t="shared" si="5"/>
        <v>0.82511960671015849</v>
      </c>
      <c r="N19" s="28">
        <f t="shared" si="6"/>
        <v>-938233.30999999959</v>
      </c>
    </row>
    <row r="20" spans="1:14" ht="76.5" x14ac:dyDescent="0.2">
      <c r="A20" s="29">
        <v>11010900</v>
      </c>
      <c r="B20" s="34" t="s">
        <v>9</v>
      </c>
      <c r="C20" s="37">
        <v>0</v>
      </c>
      <c r="D20" s="20">
        <v>15216.12</v>
      </c>
      <c r="E20" s="21">
        <v>0</v>
      </c>
      <c r="F20" s="38">
        <f t="shared" si="1"/>
        <v>15216.12</v>
      </c>
      <c r="G20" s="37">
        <v>0</v>
      </c>
      <c r="H20" s="20">
        <v>0</v>
      </c>
      <c r="I20" s="21">
        <v>0</v>
      </c>
      <c r="J20" s="38">
        <f t="shared" si="2"/>
        <v>0</v>
      </c>
      <c r="K20" s="32">
        <f t="shared" si="9"/>
        <v>0</v>
      </c>
      <c r="L20" s="20">
        <f t="shared" si="10"/>
        <v>15216.12</v>
      </c>
      <c r="M20" s="22">
        <v>0</v>
      </c>
      <c r="N20" s="28">
        <f t="shared" si="6"/>
        <v>15216.12</v>
      </c>
    </row>
    <row r="21" spans="1:14" s="26" customFormat="1" ht="19.5" customHeight="1" x14ac:dyDescent="0.2">
      <c r="A21" s="30">
        <v>11020000</v>
      </c>
      <c r="B21" s="33" t="s">
        <v>10</v>
      </c>
      <c r="C21" s="35">
        <v>1593019</v>
      </c>
      <c r="D21" s="23">
        <v>1593019.41</v>
      </c>
      <c r="E21" s="24">
        <f t="shared" si="0"/>
        <v>1.0000002573729503</v>
      </c>
      <c r="F21" s="36">
        <f t="shared" si="1"/>
        <v>0.40999999991618097</v>
      </c>
      <c r="G21" s="35">
        <v>0</v>
      </c>
      <c r="H21" s="23">
        <v>0</v>
      </c>
      <c r="I21" s="24">
        <v>0</v>
      </c>
      <c r="J21" s="36">
        <f t="shared" si="2"/>
        <v>0</v>
      </c>
      <c r="K21" s="31">
        <f t="shared" si="9"/>
        <v>1593019</v>
      </c>
      <c r="L21" s="23">
        <f t="shared" si="10"/>
        <v>1593019.41</v>
      </c>
      <c r="M21" s="25">
        <f t="shared" si="5"/>
        <v>1.0000002573729503</v>
      </c>
      <c r="N21" s="27">
        <f t="shared" si="6"/>
        <v>0.40999999991618097</v>
      </c>
    </row>
    <row r="22" spans="1:14" ht="30" customHeight="1" x14ac:dyDescent="0.2">
      <c r="A22" s="29">
        <v>11020200</v>
      </c>
      <c r="B22" s="34" t="s">
        <v>11</v>
      </c>
      <c r="C22" s="37">
        <v>1593019</v>
      </c>
      <c r="D22" s="20">
        <v>1593019.41</v>
      </c>
      <c r="E22" s="21">
        <f t="shared" si="0"/>
        <v>1.0000002573729503</v>
      </c>
      <c r="F22" s="38">
        <f t="shared" si="1"/>
        <v>0.40999999991618097</v>
      </c>
      <c r="G22" s="37">
        <v>0</v>
      </c>
      <c r="H22" s="20">
        <v>0</v>
      </c>
      <c r="I22" s="21">
        <v>0</v>
      </c>
      <c r="J22" s="38">
        <f t="shared" si="2"/>
        <v>0</v>
      </c>
      <c r="K22" s="32">
        <f t="shared" si="9"/>
        <v>1593019</v>
      </c>
      <c r="L22" s="20">
        <f t="shared" si="10"/>
        <v>1593019.41</v>
      </c>
      <c r="M22" s="22">
        <f t="shared" si="5"/>
        <v>1.0000002573729503</v>
      </c>
      <c r="N22" s="28">
        <f t="shared" si="6"/>
        <v>0.40999999991618097</v>
      </c>
    </row>
    <row r="23" spans="1:14" s="26" customFormat="1" ht="21.75" customHeight="1" x14ac:dyDescent="0.2">
      <c r="A23" s="30">
        <v>12000000</v>
      </c>
      <c r="B23" s="33" t="s">
        <v>12</v>
      </c>
      <c r="C23" s="35">
        <v>0</v>
      </c>
      <c r="D23" s="23">
        <v>0</v>
      </c>
      <c r="E23" s="24">
        <v>0</v>
      </c>
      <c r="F23" s="36">
        <f t="shared" si="1"/>
        <v>0</v>
      </c>
      <c r="G23" s="35">
        <v>0</v>
      </c>
      <c r="H23" s="23">
        <v>102.21</v>
      </c>
      <c r="I23" s="24">
        <v>0</v>
      </c>
      <c r="J23" s="36">
        <f t="shared" si="2"/>
        <v>102.21</v>
      </c>
      <c r="K23" s="31">
        <f t="shared" si="9"/>
        <v>0</v>
      </c>
      <c r="L23" s="23">
        <f t="shared" si="10"/>
        <v>102.21</v>
      </c>
      <c r="M23" s="25">
        <v>0</v>
      </c>
      <c r="N23" s="27">
        <f t="shared" si="6"/>
        <v>102.21</v>
      </c>
    </row>
    <row r="24" spans="1:14" ht="25.5" x14ac:dyDescent="0.2">
      <c r="A24" s="29">
        <v>12020000</v>
      </c>
      <c r="B24" s="34" t="s">
        <v>13</v>
      </c>
      <c r="C24" s="37">
        <v>0</v>
      </c>
      <c r="D24" s="20">
        <v>0</v>
      </c>
      <c r="E24" s="21">
        <v>0</v>
      </c>
      <c r="F24" s="38">
        <f t="shared" si="1"/>
        <v>0</v>
      </c>
      <c r="G24" s="37">
        <v>0</v>
      </c>
      <c r="H24" s="20">
        <v>102.21</v>
      </c>
      <c r="I24" s="21">
        <v>0</v>
      </c>
      <c r="J24" s="38">
        <f t="shared" si="2"/>
        <v>102.21</v>
      </c>
      <c r="K24" s="32">
        <f t="shared" si="9"/>
        <v>0</v>
      </c>
      <c r="L24" s="20">
        <f t="shared" si="10"/>
        <v>102.21</v>
      </c>
      <c r="M24" s="22">
        <v>0</v>
      </c>
      <c r="N24" s="28">
        <f t="shared" si="6"/>
        <v>102.21</v>
      </c>
    </row>
    <row r="25" spans="1:14" ht="38.25" x14ac:dyDescent="0.2">
      <c r="A25" s="29">
        <v>12020100</v>
      </c>
      <c r="B25" s="34" t="s">
        <v>14</v>
      </c>
      <c r="C25" s="37">
        <v>0</v>
      </c>
      <c r="D25" s="20">
        <v>0</v>
      </c>
      <c r="E25" s="21">
        <v>0</v>
      </c>
      <c r="F25" s="38">
        <f t="shared" si="1"/>
        <v>0</v>
      </c>
      <c r="G25" s="37">
        <v>0</v>
      </c>
      <c r="H25" s="20">
        <v>102.21</v>
      </c>
      <c r="I25" s="21">
        <v>0</v>
      </c>
      <c r="J25" s="38">
        <f t="shared" si="2"/>
        <v>102.21</v>
      </c>
      <c r="K25" s="32">
        <f t="shared" si="9"/>
        <v>0</v>
      </c>
      <c r="L25" s="20">
        <f t="shared" si="10"/>
        <v>102.21</v>
      </c>
      <c r="M25" s="22">
        <v>0</v>
      </c>
      <c r="N25" s="28">
        <f t="shared" si="6"/>
        <v>102.21</v>
      </c>
    </row>
    <row r="26" spans="1:14" s="26" customFormat="1" ht="25.5" x14ac:dyDescent="0.2">
      <c r="A26" s="30">
        <v>13000000</v>
      </c>
      <c r="B26" s="33" t="s">
        <v>15</v>
      </c>
      <c r="C26" s="35">
        <v>0</v>
      </c>
      <c r="D26" s="23">
        <v>2044.28</v>
      </c>
      <c r="E26" s="24">
        <v>0</v>
      </c>
      <c r="F26" s="36">
        <f t="shared" si="1"/>
        <v>2044.28</v>
      </c>
      <c r="G26" s="35">
        <v>0</v>
      </c>
      <c r="H26" s="23">
        <v>0</v>
      </c>
      <c r="I26" s="24">
        <v>0</v>
      </c>
      <c r="J26" s="36">
        <f t="shared" si="2"/>
        <v>0</v>
      </c>
      <c r="K26" s="31">
        <f t="shared" si="9"/>
        <v>0</v>
      </c>
      <c r="L26" s="23">
        <f t="shared" si="10"/>
        <v>2044.28</v>
      </c>
      <c r="M26" s="25">
        <v>0</v>
      </c>
      <c r="N26" s="27">
        <f t="shared" si="6"/>
        <v>2044.28</v>
      </c>
    </row>
    <row r="27" spans="1:14" ht="25.5" x14ac:dyDescent="0.2">
      <c r="A27" s="29">
        <v>13020000</v>
      </c>
      <c r="B27" s="34" t="s">
        <v>16</v>
      </c>
      <c r="C27" s="37">
        <v>0</v>
      </c>
      <c r="D27" s="20">
        <v>1435.48</v>
      </c>
      <c r="E27" s="21">
        <v>0</v>
      </c>
      <c r="F27" s="38">
        <f t="shared" si="1"/>
        <v>1435.48</v>
      </c>
      <c r="G27" s="37">
        <v>0</v>
      </c>
      <c r="H27" s="20">
        <v>0</v>
      </c>
      <c r="I27" s="21">
        <v>0</v>
      </c>
      <c r="J27" s="38">
        <f t="shared" si="2"/>
        <v>0</v>
      </c>
      <c r="K27" s="32">
        <f t="shared" si="9"/>
        <v>0</v>
      </c>
      <c r="L27" s="20">
        <f t="shared" si="10"/>
        <v>1435.48</v>
      </c>
      <c r="M27" s="22">
        <v>0</v>
      </c>
      <c r="N27" s="28">
        <f t="shared" si="6"/>
        <v>1435.48</v>
      </c>
    </row>
    <row r="28" spans="1:14" ht="25.5" x14ac:dyDescent="0.2">
      <c r="A28" s="29">
        <v>13020200</v>
      </c>
      <c r="B28" s="34" t="s">
        <v>17</v>
      </c>
      <c r="C28" s="37">
        <v>0</v>
      </c>
      <c r="D28" s="20">
        <v>1435.48</v>
      </c>
      <c r="E28" s="21">
        <v>0</v>
      </c>
      <c r="F28" s="38">
        <f t="shared" si="1"/>
        <v>1435.48</v>
      </c>
      <c r="G28" s="37">
        <v>0</v>
      </c>
      <c r="H28" s="20">
        <v>0</v>
      </c>
      <c r="I28" s="21">
        <v>0</v>
      </c>
      <c r="J28" s="38">
        <f t="shared" si="2"/>
        <v>0</v>
      </c>
      <c r="K28" s="32">
        <f t="shared" si="9"/>
        <v>0</v>
      </c>
      <c r="L28" s="20">
        <f t="shared" si="10"/>
        <v>1435.48</v>
      </c>
      <c r="M28" s="22">
        <v>0</v>
      </c>
      <c r="N28" s="28">
        <f t="shared" si="6"/>
        <v>1435.48</v>
      </c>
    </row>
    <row r="29" spans="1:14" x14ac:dyDescent="0.2">
      <c r="A29" s="29">
        <v>13030000</v>
      </c>
      <c r="B29" s="34" t="s">
        <v>18</v>
      </c>
      <c r="C29" s="37">
        <v>0</v>
      </c>
      <c r="D29" s="20">
        <v>608.79999999999995</v>
      </c>
      <c r="E29" s="21">
        <v>0</v>
      </c>
      <c r="F29" s="38">
        <f t="shared" si="1"/>
        <v>608.79999999999995</v>
      </c>
      <c r="G29" s="37">
        <v>0</v>
      </c>
      <c r="H29" s="20">
        <v>0</v>
      </c>
      <c r="I29" s="21">
        <v>0</v>
      </c>
      <c r="J29" s="38">
        <f t="shared" si="2"/>
        <v>0</v>
      </c>
      <c r="K29" s="32">
        <f t="shared" si="9"/>
        <v>0</v>
      </c>
      <c r="L29" s="20">
        <f t="shared" si="10"/>
        <v>608.79999999999995</v>
      </c>
      <c r="M29" s="22">
        <v>0</v>
      </c>
      <c r="N29" s="28">
        <f t="shared" si="6"/>
        <v>608.79999999999995</v>
      </c>
    </row>
    <row r="30" spans="1:14" ht="38.25" x14ac:dyDescent="0.2">
      <c r="A30" s="29">
        <v>13030600</v>
      </c>
      <c r="B30" s="34" t="s">
        <v>19</v>
      </c>
      <c r="C30" s="37">
        <v>0</v>
      </c>
      <c r="D30" s="20">
        <v>608.79999999999995</v>
      </c>
      <c r="E30" s="21">
        <v>0</v>
      </c>
      <c r="F30" s="38">
        <f t="shared" si="1"/>
        <v>608.79999999999995</v>
      </c>
      <c r="G30" s="37">
        <v>0</v>
      </c>
      <c r="H30" s="20">
        <v>0</v>
      </c>
      <c r="I30" s="21">
        <v>0</v>
      </c>
      <c r="J30" s="38">
        <f t="shared" si="2"/>
        <v>0</v>
      </c>
      <c r="K30" s="32">
        <f t="shared" si="9"/>
        <v>0</v>
      </c>
      <c r="L30" s="20">
        <f t="shared" si="10"/>
        <v>608.79999999999995</v>
      </c>
      <c r="M30" s="22">
        <v>0</v>
      </c>
      <c r="N30" s="28">
        <f t="shared" si="6"/>
        <v>608.79999999999995</v>
      </c>
    </row>
    <row r="31" spans="1:14" s="26" customFormat="1" x14ac:dyDescent="0.2">
      <c r="A31" s="30">
        <v>14000000</v>
      </c>
      <c r="B31" s="33" t="s">
        <v>20</v>
      </c>
      <c r="C31" s="35">
        <v>100955000</v>
      </c>
      <c r="D31" s="23">
        <v>101350562.67</v>
      </c>
      <c r="E31" s="24">
        <f t="shared" si="0"/>
        <v>1.0039182078153632</v>
      </c>
      <c r="F31" s="36">
        <f t="shared" si="1"/>
        <v>395562.67000000179</v>
      </c>
      <c r="G31" s="35">
        <v>0</v>
      </c>
      <c r="H31" s="23">
        <v>0</v>
      </c>
      <c r="I31" s="24">
        <v>0</v>
      </c>
      <c r="J31" s="36">
        <f t="shared" si="2"/>
        <v>0</v>
      </c>
      <c r="K31" s="31">
        <f t="shared" si="9"/>
        <v>100955000</v>
      </c>
      <c r="L31" s="23">
        <f t="shared" si="10"/>
        <v>101350562.67</v>
      </c>
      <c r="M31" s="25">
        <f t="shared" si="5"/>
        <v>1.0039182078153632</v>
      </c>
      <c r="N31" s="27">
        <f t="shared" si="6"/>
        <v>395562.67000000179</v>
      </c>
    </row>
    <row r="32" spans="1:14" s="26" customFormat="1" ht="25.5" x14ac:dyDescent="0.2">
      <c r="A32" s="30">
        <v>14020000</v>
      </c>
      <c r="B32" s="33" t="s">
        <v>21</v>
      </c>
      <c r="C32" s="35">
        <v>3810000</v>
      </c>
      <c r="D32" s="23">
        <v>4002930.95</v>
      </c>
      <c r="E32" s="24">
        <f t="shared" si="0"/>
        <v>1.0506380446194226</v>
      </c>
      <c r="F32" s="36">
        <f t="shared" si="1"/>
        <v>192930.95000000019</v>
      </c>
      <c r="G32" s="35">
        <v>0</v>
      </c>
      <c r="H32" s="23">
        <v>0</v>
      </c>
      <c r="I32" s="24">
        <v>0</v>
      </c>
      <c r="J32" s="36">
        <f t="shared" si="2"/>
        <v>0</v>
      </c>
      <c r="K32" s="31">
        <f t="shared" si="9"/>
        <v>3810000</v>
      </c>
      <c r="L32" s="23">
        <f t="shared" si="10"/>
        <v>4002930.95</v>
      </c>
      <c r="M32" s="25">
        <f t="shared" si="5"/>
        <v>1.0506380446194226</v>
      </c>
      <c r="N32" s="27">
        <f t="shared" si="6"/>
        <v>192930.95000000019</v>
      </c>
    </row>
    <row r="33" spans="1:14" x14ac:dyDescent="0.2">
      <c r="A33" s="29">
        <v>14021900</v>
      </c>
      <c r="B33" s="34" t="s">
        <v>22</v>
      </c>
      <c r="C33" s="37">
        <v>3810000</v>
      </c>
      <c r="D33" s="20">
        <v>4002930.95</v>
      </c>
      <c r="E33" s="21">
        <f t="shared" si="0"/>
        <v>1.0506380446194226</v>
      </c>
      <c r="F33" s="38">
        <f t="shared" si="1"/>
        <v>192930.95000000019</v>
      </c>
      <c r="G33" s="37">
        <v>0</v>
      </c>
      <c r="H33" s="20">
        <v>0</v>
      </c>
      <c r="I33" s="21">
        <v>0</v>
      </c>
      <c r="J33" s="38">
        <f t="shared" si="2"/>
        <v>0</v>
      </c>
      <c r="K33" s="32">
        <f t="shared" si="9"/>
        <v>3810000</v>
      </c>
      <c r="L33" s="20">
        <f t="shared" si="10"/>
        <v>4002930.95</v>
      </c>
      <c r="M33" s="22">
        <f t="shared" si="5"/>
        <v>1.0506380446194226</v>
      </c>
      <c r="N33" s="28">
        <f t="shared" si="6"/>
        <v>192930.95000000019</v>
      </c>
    </row>
    <row r="34" spans="1:14" s="26" customFormat="1" ht="38.25" x14ac:dyDescent="0.2">
      <c r="A34" s="30">
        <v>14030000</v>
      </c>
      <c r="B34" s="33" t="s">
        <v>23</v>
      </c>
      <c r="C34" s="35">
        <v>16245000</v>
      </c>
      <c r="D34" s="23">
        <v>16468890.83</v>
      </c>
      <c r="E34" s="24">
        <f t="shared" si="0"/>
        <v>1.0137821378885812</v>
      </c>
      <c r="F34" s="36">
        <f t="shared" si="1"/>
        <v>223890.83000000007</v>
      </c>
      <c r="G34" s="35">
        <v>0</v>
      </c>
      <c r="H34" s="23">
        <v>0</v>
      </c>
      <c r="I34" s="24">
        <v>0</v>
      </c>
      <c r="J34" s="36">
        <f t="shared" si="2"/>
        <v>0</v>
      </c>
      <c r="K34" s="31">
        <f t="shared" si="9"/>
        <v>16245000</v>
      </c>
      <c r="L34" s="23">
        <f t="shared" si="10"/>
        <v>16468890.83</v>
      </c>
      <c r="M34" s="25">
        <f t="shared" si="5"/>
        <v>1.0137821378885812</v>
      </c>
      <c r="N34" s="27">
        <f t="shared" si="6"/>
        <v>223890.83000000007</v>
      </c>
    </row>
    <row r="35" spans="1:14" x14ac:dyDescent="0.2">
      <c r="A35" s="29">
        <v>14031900</v>
      </c>
      <c r="B35" s="34" t="s">
        <v>22</v>
      </c>
      <c r="C35" s="37">
        <v>16245000</v>
      </c>
      <c r="D35" s="20">
        <v>16468890.83</v>
      </c>
      <c r="E35" s="21">
        <f t="shared" si="0"/>
        <v>1.0137821378885812</v>
      </c>
      <c r="F35" s="38">
        <f t="shared" si="1"/>
        <v>223890.83000000007</v>
      </c>
      <c r="G35" s="37">
        <v>0</v>
      </c>
      <c r="H35" s="20">
        <v>0</v>
      </c>
      <c r="I35" s="21">
        <v>0</v>
      </c>
      <c r="J35" s="38">
        <f t="shared" si="2"/>
        <v>0</v>
      </c>
      <c r="K35" s="32">
        <f t="shared" si="9"/>
        <v>16245000</v>
      </c>
      <c r="L35" s="20">
        <f t="shared" si="10"/>
        <v>16468890.83</v>
      </c>
      <c r="M35" s="22">
        <f t="shared" si="5"/>
        <v>1.0137821378885812</v>
      </c>
      <c r="N35" s="28">
        <f t="shared" si="6"/>
        <v>223890.83000000007</v>
      </c>
    </row>
    <row r="36" spans="1:14" s="26" customFormat="1" ht="38.25" x14ac:dyDescent="0.2">
      <c r="A36" s="30">
        <v>14040000</v>
      </c>
      <c r="B36" s="33" t="s">
        <v>24</v>
      </c>
      <c r="C36" s="35">
        <v>80900000</v>
      </c>
      <c r="D36" s="23">
        <v>80878740.890000001</v>
      </c>
      <c r="E36" s="24">
        <f t="shared" si="0"/>
        <v>0.99973721742892463</v>
      </c>
      <c r="F36" s="36">
        <f t="shared" si="1"/>
        <v>-21259.109999999404</v>
      </c>
      <c r="G36" s="35">
        <v>0</v>
      </c>
      <c r="H36" s="23">
        <v>0</v>
      </c>
      <c r="I36" s="24">
        <v>0</v>
      </c>
      <c r="J36" s="36">
        <f t="shared" si="2"/>
        <v>0</v>
      </c>
      <c r="K36" s="31">
        <f t="shared" si="9"/>
        <v>80900000</v>
      </c>
      <c r="L36" s="23">
        <f t="shared" si="10"/>
        <v>80878740.890000001</v>
      </c>
      <c r="M36" s="25">
        <f t="shared" si="5"/>
        <v>0.99973721742892463</v>
      </c>
      <c r="N36" s="27">
        <f t="shared" si="6"/>
        <v>-21259.109999999404</v>
      </c>
    </row>
    <row r="37" spans="1:14" s="26" customFormat="1" x14ac:dyDescent="0.2">
      <c r="A37" s="30">
        <v>18000000</v>
      </c>
      <c r="B37" s="33" t="s">
        <v>25</v>
      </c>
      <c r="C37" s="35">
        <v>111964900</v>
      </c>
      <c r="D37" s="23">
        <v>109065405.28</v>
      </c>
      <c r="E37" s="24">
        <f t="shared" si="0"/>
        <v>0.97410353851966114</v>
      </c>
      <c r="F37" s="36">
        <f t="shared" si="1"/>
        <v>-2899494.7199999988</v>
      </c>
      <c r="G37" s="35">
        <v>0</v>
      </c>
      <c r="H37" s="23">
        <v>-5397.79</v>
      </c>
      <c r="I37" s="24">
        <v>0</v>
      </c>
      <c r="J37" s="36">
        <f t="shared" si="2"/>
        <v>-5397.79</v>
      </c>
      <c r="K37" s="31">
        <f t="shared" si="9"/>
        <v>111964900</v>
      </c>
      <c r="L37" s="23">
        <f t="shared" si="10"/>
        <v>109060007.48999999</v>
      </c>
      <c r="M37" s="25">
        <f t="shared" si="5"/>
        <v>0.97405532885752588</v>
      </c>
      <c r="N37" s="27">
        <f t="shared" si="6"/>
        <v>-2904892.5100000054</v>
      </c>
    </row>
    <row r="38" spans="1:14" s="26" customFormat="1" x14ac:dyDescent="0.2">
      <c r="A38" s="30">
        <v>18010000</v>
      </c>
      <c r="B38" s="33" t="s">
        <v>26</v>
      </c>
      <c r="C38" s="35">
        <v>42453300</v>
      </c>
      <c r="D38" s="23">
        <v>40573383.780000001</v>
      </c>
      <c r="E38" s="24">
        <f t="shared" si="0"/>
        <v>0.95571801909392207</v>
      </c>
      <c r="F38" s="36">
        <f t="shared" si="1"/>
        <v>-1879916.2199999988</v>
      </c>
      <c r="G38" s="35">
        <v>0</v>
      </c>
      <c r="H38" s="23">
        <v>0</v>
      </c>
      <c r="I38" s="24">
        <v>0</v>
      </c>
      <c r="J38" s="36">
        <f t="shared" si="2"/>
        <v>0</v>
      </c>
      <c r="K38" s="31">
        <f t="shared" si="9"/>
        <v>42453300</v>
      </c>
      <c r="L38" s="23">
        <f t="shared" si="10"/>
        <v>40573383.780000001</v>
      </c>
      <c r="M38" s="25">
        <f t="shared" si="5"/>
        <v>0.95571801909392207</v>
      </c>
      <c r="N38" s="27">
        <f t="shared" si="6"/>
        <v>-1879916.2199999988</v>
      </c>
    </row>
    <row r="39" spans="1:14" ht="51" x14ac:dyDescent="0.2">
      <c r="A39" s="29">
        <v>18010100</v>
      </c>
      <c r="B39" s="34" t="s">
        <v>27</v>
      </c>
      <c r="C39" s="37">
        <v>134900</v>
      </c>
      <c r="D39" s="20">
        <v>238689.06</v>
      </c>
      <c r="E39" s="21">
        <f t="shared" si="0"/>
        <v>1.7693777613046702</v>
      </c>
      <c r="F39" s="38">
        <f t="shared" si="1"/>
        <v>103789.06</v>
      </c>
      <c r="G39" s="37">
        <v>0</v>
      </c>
      <c r="H39" s="20">
        <v>0</v>
      </c>
      <c r="I39" s="21">
        <v>0</v>
      </c>
      <c r="J39" s="38">
        <f t="shared" si="2"/>
        <v>0</v>
      </c>
      <c r="K39" s="32">
        <f t="shared" si="9"/>
        <v>134900</v>
      </c>
      <c r="L39" s="20">
        <f t="shared" si="10"/>
        <v>238689.06</v>
      </c>
      <c r="M39" s="22">
        <f t="shared" si="5"/>
        <v>1.7693777613046702</v>
      </c>
      <c r="N39" s="28">
        <f t="shared" si="6"/>
        <v>103789.06</v>
      </c>
    </row>
    <row r="40" spans="1:14" ht="51" x14ac:dyDescent="0.2">
      <c r="A40" s="29">
        <v>18010200</v>
      </c>
      <c r="B40" s="34" t="s">
        <v>28</v>
      </c>
      <c r="C40" s="37">
        <v>1334000</v>
      </c>
      <c r="D40" s="20">
        <v>814156.17</v>
      </c>
      <c r="E40" s="21">
        <f t="shared" si="0"/>
        <v>0.61031197151424288</v>
      </c>
      <c r="F40" s="38">
        <f t="shared" si="1"/>
        <v>-519843.82999999996</v>
      </c>
      <c r="G40" s="37">
        <v>0</v>
      </c>
      <c r="H40" s="20">
        <v>0</v>
      </c>
      <c r="I40" s="21">
        <v>0</v>
      </c>
      <c r="J40" s="38">
        <f t="shared" si="2"/>
        <v>0</v>
      </c>
      <c r="K40" s="32">
        <f t="shared" si="9"/>
        <v>1334000</v>
      </c>
      <c r="L40" s="20">
        <f t="shared" si="10"/>
        <v>814156.17</v>
      </c>
      <c r="M40" s="22">
        <f t="shared" si="5"/>
        <v>0.61031197151424288</v>
      </c>
      <c r="N40" s="28">
        <f t="shared" si="6"/>
        <v>-519843.82999999996</v>
      </c>
    </row>
    <row r="41" spans="1:14" ht="51" x14ac:dyDescent="0.2">
      <c r="A41" s="29">
        <v>18010300</v>
      </c>
      <c r="B41" s="34" t="s">
        <v>29</v>
      </c>
      <c r="C41" s="37">
        <v>1288000</v>
      </c>
      <c r="D41" s="20">
        <v>1317513.8700000001</v>
      </c>
      <c r="E41" s="21">
        <f t="shared" si="0"/>
        <v>1.0229144953416149</v>
      </c>
      <c r="F41" s="38">
        <f t="shared" si="1"/>
        <v>29513.870000000112</v>
      </c>
      <c r="G41" s="37">
        <v>0</v>
      </c>
      <c r="H41" s="20">
        <v>0</v>
      </c>
      <c r="I41" s="21">
        <v>0</v>
      </c>
      <c r="J41" s="38">
        <f t="shared" si="2"/>
        <v>0</v>
      </c>
      <c r="K41" s="32">
        <f t="shared" si="9"/>
        <v>1288000</v>
      </c>
      <c r="L41" s="20">
        <f t="shared" si="10"/>
        <v>1317513.8700000001</v>
      </c>
      <c r="M41" s="22">
        <f t="shared" si="5"/>
        <v>1.0229144953416149</v>
      </c>
      <c r="N41" s="28">
        <f t="shared" si="6"/>
        <v>29513.870000000112</v>
      </c>
    </row>
    <row r="42" spans="1:14" ht="56.25" customHeight="1" x14ac:dyDescent="0.2">
      <c r="A42" s="29">
        <v>18010400</v>
      </c>
      <c r="B42" s="34" t="s">
        <v>30</v>
      </c>
      <c r="C42" s="37">
        <v>3256400</v>
      </c>
      <c r="D42" s="20">
        <v>2917241.79</v>
      </c>
      <c r="E42" s="21">
        <f t="shared" si="0"/>
        <v>0.89584872558653728</v>
      </c>
      <c r="F42" s="38">
        <f t="shared" si="1"/>
        <v>-339158.20999999996</v>
      </c>
      <c r="G42" s="37">
        <v>0</v>
      </c>
      <c r="H42" s="20">
        <v>0</v>
      </c>
      <c r="I42" s="21">
        <v>0</v>
      </c>
      <c r="J42" s="38">
        <f t="shared" si="2"/>
        <v>0</v>
      </c>
      <c r="K42" s="32">
        <f t="shared" si="9"/>
        <v>3256400</v>
      </c>
      <c r="L42" s="20">
        <f t="shared" si="10"/>
        <v>2917241.79</v>
      </c>
      <c r="M42" s="22">
        <f t="shared" si="5"/>
        <v>0.89584872558653728</v>
      </c>
      <c r="N42" s="28">
        <f t="shared" si="6"/>
        <v>-339158.20999999996</v>
      </c>
    </row>
    <row r="43" spans="1:14" x14ac:dyDescent="0.2">
      <c r="A43" s="29">
        <v>18010500</v>
      </c>
      <c r="B43" s="34" t="s">
        <v>31</v>
      </c>
      <c r="C43" s="37">
        <v>23500000</v>
      </c>
      <c r="D43" s="20">
        <v>23482055.890000001</v>
      </c>
      <c r="E43" s="21">
        <f t="shared" si="0"/>
        <v>0.9992364208510639</v>
      </c>
      <c r="F43" s="38">
        <f t="shared" si="1"/>
        <v>-17944.109999999404</v>
      </c>
      <c r="G43" s="37">
        <v>0</v>
      </c>
      <c r="H43" s="20">
        <v>0</v>
      </c>
      <c r="I43" s="21">
        <v>0</v>
      </c>
      <c r="J43" s="38">
        <f t="shared" si="2"/>
        <v>0</v>
      </c>
      <c r="K43" s="32">
        <f t="shared" si="9"/>
        <v>23500000</v>
      </c>
      <c r="L43" s="20">
        <f t="shared" si="10"/>
        <v>23482055.890000001</v>
      </c>
      <c r="M43" s="22">
        <f t="shared" si="5"/>
        <v>0.9992364208510639</v>
      </c>
      <c r="N43" s="28">
        <f t="shared" si="6"/>
        <v>-17944.109999999404</v>
      </c>
    </row>
    <row r="44" spans="1:14" x14ac:dyDescent="0.2">
      <c r="A44" s="29">
        <v>18010600</v>
      </c>
      <c r="B44" s="34" t="s">
        <v>32</v>
      </c>
      <c r="C44" s="37">
        <v>7790000</v>
      </c>
      <c r="D44" s="20">
        <v>8043778.8499999996</v>
      </c>
      <c r="E44" s="21">
        <f t="shared" si="0"/>
        <v>1.032577516046213</v>
      </c>
      <c r="F44" s="38">
        <f t="shared" si="1"/>
        <v>253778.84999999963</v>
      </c>
      <c r="G44" s="37">
        <v>0</v>
      </c>
      <c r="H44" s="20">
        <v>0</v>
      </c>
      <c r="I44" s="21">
        <v>0</v>
      </c>
      <c r="J44" s="38">
        <f t="shared" si="2"/>
        <v>0</v>
      </c>
      <c r="K44" s="32">
        <f t="shared" si="9"/>
        <v>7790000</v>
      </c>
      <c r="L44" s="20">
        <f t="shared" si="10"/>
        <v>8043778.8499999996</v>
      </c>
      <c r="M44" s="22">
        <f t="shared" si="5"/>
        <v>1.032577516046213</v>
      </c>
      <c r="N44" s="28">
        <f t="shared" si="6"/>
        <v>253778.84999999963</v>
      </c>
    </row>
    <row r="45" spans="1:14" x14ac:dyDescent="0.2">
      <c r="A45" s="29">
        <v>18010700</v>
      </c>
      <c r="B45" s="34" t="s">
        <v>33</v>
      </c>
      <c r="C45" s="37">
        <v>1960000</v>
      </c>
      <c r="D45" s="20">
        <v>1604695.9</v>
      </c>
      <c r="E45" s="21">
        <f t="shared" si="0"/>
        <v>0.81872239795918367</v>
      </c>
      <c r="F45" s="38">
        <f t="shared" si="1"/>
        <v>-355304.10000000009</v>
      </c>
      <c r="G45" s="37">
        <v>0</v>
      </c>
      <c r="H45" s="20">
        <v>0</v>
      </c>
      <c r="I45" s="21">
        <v>0</v>
      </c>
      <c r="J45" s="38">
        <f t="shared" si="2"/>
        <v>0</v>
      </c>
      <c r="K45" s="32">
        <f t="shared" si="9"/>
        <v>1960000</v>
      </c>
      <c r="L45" s="20">
        <f t="shared" si="10"/>
        <v>1604695.9</v>
      </c>
      <c r="M45" s="22">
        <f t="shared" si="5"/>
        <v>0.81872239795918367</v>
      </c>
      <c r="N45" s="28">
        <f t="shared" si="6"/>
        <v>-355304.10000000009</v>
      </c>
    </row>
    <row r="46" spans="1:14" x14ac:dyDescent="0.2">
      <c r="A46" s="29">
        <v>18010900</v>
      </c>
      <c r="B46" s="34" t="s">
        <v>34</v>
      </c>
      <c r="C46" s="37">
        <v>2440000</v>
      </c>
      <c r="D46" s="20">
        <v>1403851.42</v>
      </c>
      <c r="E46" s="21">
        <f t="shared" si="0"/>
        <v>0.57534894262295078</v>
      </c>
      <c r="F46" s="38">
        <f t="shared" si="1"/>
        <v>-1036148.5800000001</v>
      </c>
      <c r="G46" s="37">
        <v>0</v>
      </c>
      <c r="H46" s="20">
        <v>0</v>
      </c>
      <c r="I46" s="21">
        <v>0</v>
      </c>
      <c r="J46" s="38">
        <f t="shared" si="2"/>
        <v>0</v>
      </c>
      <c r="K46" s="32">
        <f t="shared" si="9"/>
        <v>2440000</v>
      </c>
      <c r="L46" s="20">
        <f t="shared" si="10"/>
        <v>1403851.42</v>
      </c>
      <c r="M46" s="22">
        <f t="shared" si="5"/>
        <v>0.57534894262295078</v>
      </c>
      <c r="N46" s="28">
        <f t="shared" si="6"/>
        <v>-1036148.5800000001</v>
      </c>
    </row>
    <row r="47" spans="1:14" x14ac:dyDescent="0.2">
      <c r="A47" s="29">
        <v>18011000</v>
      </c>
      <c r="B47" s="34" t="s">
        <v>35</v>
      </c>
      <c r="C47" s="37">
        <v>500000</v>
      </c>
      <c r="D47" s="20">
        <v>333922.28999999998</v>
      </c>
      <c r="E47" s="21">
        <f t="shared" si="0"/>
        <v>0.66784457999999991</v>
      </c>
      <c r="F47" s="38">
        <f t="shared" si="1"/>
        <v>-166077.71000000002</v>
      </c>
      <c r="G47" s="37">
        <v>0</v>
      </c>
      <c r="H47" s="20">
        <v>0</v>
      </c>
      <c r="I47" s="21">
        <v>0</v>
      </c>
      <c r="J47" s="38">
        <f t="shared" si="2"/>
        <v>0</v>
      </c>
      <c r="K47" s="32">
        <f t="shared" si="9"/>
        <v>500000</v>
      </c>
      <c r="L47" s="20">
        <f t="shared" si="10"/>
        <v>333922.28999999998</v>
      </c>
      <c r="M47" s="22">
        <f t="shared" si="5"/>
        <v>0.66784457999999991</v>
      </c>
      <c r="N47" s="28">
        <f t="shared" si="6"/>
        <v>-166077.71000000002</v>
      </c>
    </row>
    <row r="48" spans="1:14" x14ac:dyDescent="0.2">
      <c r="A48" s="29">
        <v>18011100</v>
      </c>
      <c r="B48" s="34" t="s">
        <v>36</v>
      </c>
      <c r="C48" s="37">
        <v>250000</v>
      </c>
      <c r="D48" s="20">
        <v>417478.54</v>
      </c>
      <c r="E48" s="21">
        <f t="shared" si="0"/>
        <v>1.6699141599999998</v>
      </c>
      <c r="F48" s="38">
        <f t="shared" si="1"/>
        <v>167478.53999999998</v>
      </c>
      <c r="G48" s="37">
        <v>0</v>
      </c>
      <c r="H48" s="20">
        <v>0</v>
      </c>
      <c r="I48" s="21">
        <v>0</v>
      </c>
      <c r="J48" s="38">
        <f t="shared" si="2"/>
        <v>0</v>
      </c>
      <c r="K48" s="32">
        <f t="shared" si="9"/>
        <v>250000</v>
      </c>
      <c r="L48" s="20">
        <f t="shared" si="10"/>
        <v>417478.54</v>
      </c>
      <c r="M48" s="22">
        <f t="shared" si="5"/>
        <v>1.6699141599999998</v>
      </c>
      <c r="N48" s="28">
        <f t="shared" si="6"/>
        <v>167478.53999999998</v>
      </c>
    </row>
    <row r="49" spans="1:14" s="26" customFormat="1" x14ac:dyDescent="0.2">
      <c r="A49" s="30">
        <v>18030000</v>
      </c>
      <c r="B49" s="33" t="s">
        <v>37</v>
      </c>
      <c r="C49" s="35">
        <v>116600</v>
      </c>
      <c r="D49" s="23">
        <v>137695.41</v>
      </c>
      <c r="E49" s="24">
        <f t="shared" si="0"/>
        <v>1.1809211835334477</v>
      </c>
      <c r="F49" s="36">
        <f t="shared" si="1"/>
        <v>21095.410000000003</v>
      </c>
      <c r="G49" s="35">
        <v>0</v>
      </c>
      <c r="H49" s="23">
        <v>0</v>
      </c>
      <c r="I49" s="24">
        <v>0</v>
      </c>
      <c r="J49" s="36">
        <f t="shared" si="2"/>
        <v>0</v>
      </c>
      <c r="K49" s="31">
        <f t="shared" si="9"/>
        <v>116600</v>
      </c>
      <c r="L49" s="23">
        <f t="shared" si="10"/>
        <v>137695.41</v>
      </c>
      <c r="M49" s="25">
        <f t="shared" si="5"/>
        <v>1.1809211835334477</v>
      </c>
      <c r="N49" s="27">
        <f t="shared" si="6"/>
        <v>21095.410000000003</v>
      </c>
    </row>
    <row r="50" spans="1:14" ht="25.5" x14ac:dyDescent="0.2">
      <c r="A50" s="29">
        <v>18030100</v>
      </c>
      <c r="B50" s="34" t="s">
        <v>38</v>
      </c>
      <c r="C50" s="37">
        <v>77000</v>
      </c>
      <c r="D50" s="20">
        <v>91113.8</v>
      </c>
      <c r="E50" s="21">
        <f t="shared" si="0"/>
        <v>1.1832961038961038</v>
      </c>
      <c r="F50" s="38">
        <f t="shared" si="1"/>
        <v>14113.800000000003</v>
      </c>
      <c r="G50" s="37">
        <v>0</v>
      </c>
      <c r="H50" s="20">
        <v>0</v>
      </c>
      <c r="I50" s="21">
        <v>0</v>
      </c>
      <c r="J50" s="38">
        <f t="shared" si="2"/>
        <v>0</v>
      </c>
      <c r="K50" s="32">
        <f t="shared" si="9"/>
        <v>77000</v>
      </c>
      <c r="L50" s="20">
        <f t="shared" si="10"/>
        <v>91113.8</v>
      </c>
      <c r="M50" s="22">
        <f t="shared" si="5"/>
        <v>1.1832961038961038</v>
      </c>
      <c r="N50" s="28">
        <f t="shared" si="6"/>
        <v>14113.800000000003</v>
      </c>
    </row>
    <row r="51" spans="1:14" ht="25.5" x14ac:dyDescent="0.2">
      <c r="A51" s="29">
        <v>18030200</v>
      </c>
      <c r="B51" s="34" t="s">
        <v>39</v>
      </c>
      <c r="C51" s="37">
        <v>39600</v>
      </c>
      <c r="D51" s="20">
        <v>46581.61</v>
      </c>
      <c r="E51" s="21">
        <f t="shared" si="0"/>
        <v>1.1763032828282829</v>
      </c>
      <c r="F51" s="38">
        <f t="shared" si="1"/>
        <v>6981.6100000000006</v>
      </c>
      <c r="G51" s="37">
        <v>0</v>
      </c>
      <c r="H51" s="20">
        <v>0</v>
      </c>
      <c r="I51" s="21">
        <v>0</v>
      </c>
      <c r="J51" s="38">
        <f t="shared" si="2"/>
        <v>0</v>
      </c>
      <c r="K51" s="32">
        <f t="shared" si="9"/>
        <v>39600</v>
      </c>
      <c r="L51" s="20">
        <f t="shared" si="10"/>
        <v>46581.61</v>
      </c>
      <c r="M51" s="22">
        <f t="shared" si="5"/>
        <v>1.1763032828282829</v>
      </c>
      <c r="N51" s="28">
        <f t="shared" si="6"/>
        <v>6981.6100000000006</v>
      </c>
    </row>
    <row r="52" spans="1:14" s="26" customFormat="1" ht="38.25" x14ac:dyDescent="0.2">
      <c r="A52" s="30">
        <v>18040000</v>
      </c>
      <c r="B52" s="33" t="s">
        <v>40</v>
      </c>
      <c r="C52" s="35">
        <v>0</v>
      </c>
      <c r="D52" s="23">
        <v>2182.5</v>
      </c>
      <c r="E52" s="24">
        <v>0</v>
      </c>
      <c r="F52" s="36">
        <f t="shared" si="1"/>
        <v>2182.5</v>
      </c>
      <c r="G52" s="35">
        <v>0</v>
      </c>
      <c r="H52" s="23">
        <v>-5397.79</v>
      </c>
      <c r="I52" s="24">
        <v>0</v>
      </c>
      <c r="J52" s="36">
        <f t="shared" si="2"/>
        <v>-5397.79</v>
      </c>
      <c r="K52" s="31">
        <f t="shared" si="9"/>
        <v>0</v>
      </c>
      <c r="L52" s="23">
        <f t="shared" si="10"/>
        <v>-3215.29</v>
      </c>
      <c r="M52" s="25">
        <v>0</v>
      </c>
      <c r="N52" s="27">
        <f t="shared" si="6"/>
        <v>-3215.29</v>
      </c>
    </row>
    <row r="53" spans="1:14" ht="38.25" x14ac:dyDescent="0.2">
      <c r="A53" s="29">
        <v>18041400</v>
      </c>
      <c r="B53" s="34" t="s">
        <v>41</v>
      </c>
      <c r="C53" s="37">
        <v>0</v>
      </c>
      <c r="D53" s="20">
        <v>2182.5</v>
      </c>
      <c r="E53" s="21">
        <v>0</v>
      </c>
      <c r="F53" s="38">
        <f t="shared" si="1"/>
        <v>2182.5</v>
      </c>
      <c r="G53" s="37">
        <v>0</v>
      </c>
      <c r="H53" s="20">
        <v>0</v>
      </c>
      <c r="I53" s="21">
        <v>0</v>
      </c>
      <c r="J53" s="38">
        <f t="shared" si="2"/>
        <v>0</v>
      </c>
      <c r="K53" s="32">
        <f t="shared" si="9"/>
        <v>0</v>
      </c>
      <c r="L53" s="20">
        <f t="shared" si="10"/>
        <v>2182.5</v>
      </c>
      <c r="M53" s="22">
        <v>0</v>
      </c>
      <c r="N53" s="28">
        <f t="shared" si="6"/>
        <v>2182.5</v>
      </c>
    </row>
    <row r="54" spans="1:14" ht="76.5" x14ac:dyDescent="0.2">
      <c r="A54" s="29">
        <v>18041500</v>
      </c>
      <c r="B54" s="34" t="s">
        <v>42</v>
      </c>
      <c r="C54" s="37">
        <v>0</v>
      </c>
      <c r="D54" s="20">
        <v>0</v>
      </c>
      <c r="E54" s="21">
        <v>0</v>
      </c>
      <c r="F54" s="38">
        <f t="shared" si="1"/>
        <v>0</v>
      </c>
      <c r="G54" s="37">
        <v>0</v>
      </c>
      <c r="H54" s="20">
        <v>-5397.79</v>
      </c>
      <c r="I54" s="21">
        <v>0</v>
      </c>
      <c r="J54" s="38">
        <f t="shared" si="2"/>
        <v>-5397.79</v>
      </c>
      <c r="K54" s="32">
        <f t="shared" si="9"/>
        <v>0</v>
      </c>
      <c r="L54" s="20">
        <f t="shared" si="10"/>
        <v>-5397.79</v>
      </c>
      <c r="M54" s="22">
        <v>0</v>
      </c>
      <c r="N54" s="28">
        <f t="shared" si="6"/>
        <v>-5397.79</v>
      </c>
    </row>
    <row r="55" spans="1:14" s="26" customFormat="1" x14ac:dyDescent="0.2">
      <c r="A55" s="30">
        <v>18050000</v>
      </c>
      <c r="B55" s="33" t="s">
        <v>43</v>
      </c>
      <c r="C55" s="35">
        <v>69395000</v>
      </c>
      <c r="D55" s="23">
        <v>68352143.590000004</v>
      </c>
      <c r="E55" s="24">
        <f t="shared" si="0"/>
        <v>0.98497216787953024</v>
      </c>
      <c r="F55" s="36">
        <f t="shared" si="1"/>
        <v>-1042856.4099999964</v>
      </c>
      <c r="G55" s="35">
        <v>0</v>
      </c>
      <c r="H55" s="23">
        <v>0</v>
      </c>
      <c r="I55" s="24">
        <v>0</v>
      </c>
      <c r="J55" s="36">
        <f t="shared" si="2"/>
        <v>0</v>
      </c>
      <c r="K55" s="31">
        <f t="shared" si="9"/>
        <v>69395000</v>
      </c>
      <c r="L55" s="23">
        <f t="shared" si="10"/>
        <v>68352143.590000004</v>
      </c>
      <c r="M55" s="25">
        <f t="shared" si="5"/>
        <v>0.98497216787953024</v>
      </c>
      <c r="N55" s="27">
        <f t="shared" si="6"/>
        <v>-1042856.4099999964</v>
      </c>
    </row>
    <row r="56" spans="1:14" ht="31.5" customHeight="1" x14ac:dyDescent="0.2">
      <c r="A56" s="29">
        <v>18050200</v>
      </c>
      <c r="B56" s="34" t="s">
        <v>44</v>
      </c>
      <c r="C56" s="37">
        <v>0</v>
      </c>
      <c r="D56" s="20">
        <v>1612.23</v>
      </c>
      <c r="E56" s="21">
        <v>0</v>
      </c>
      <c r="F56" s="38">
        <f t="shared" si="1"/>
        <v>1612.23</v>
      </c>
      <c r="G56" s="37">
        <v>0</v>
      </c>
      <c r="H56" s="20">
        <v>0</v>
      </c>
      <c r="I56" s="21">
        <v>0</v>
      </c>
      <c r="J56" s="38">
        <f t="shared" si="2"/>
        <v>0</v>
      </c>
      <c r="K56" s="32">
        <f t="shared" si="9"/>
        <v>0</v>
      </c>
      <c r="L56" s="20">
        <f t="shared" si="10"/>
        <v>1612.23</v>
      </c>
      <c r="M56" s="22">
        <v>0</v>
      </c>
      <c r="N56" s="28">
        <f t="shared" si="6"/>
        <v>1612.23</v>
      </c>
    </row>
    <row r="57" spans="1:14" ht="18" customHeight="1" x14ac:dyDescent="0.2">
      <c r="A57" s="29">
        <v>18050300</v>
      </c>
      <c r="B57" s="34" t="s">
        <v>45</v>
      </c>
      <c r="C57" s="37">
        <v>14820000</v>
      </c>
      <c r="D57" s="20">
        <v>13135312.470000001</v>
      </c>
      <c r="E57" s="21">
        <f t="shared" si="0"/>
        <v>0.8863233785425102</v>
      </c>
      <c r="F57" s="38">
        <f t="shared" si="1"/>
        <v>-1684687.5299999993</v>
      </c>
      <c r="G57" s="37">
        <v>0</v>
      </c>
      <c r="H57" s="20">
        <v>0</v>
      </c>
      <c r="I57" s="21">
        <v>0</v>
      </c>
      <c r="J57" s="38">
        <f t="shared" si="2"/>
        <v>0</v>
      </c>
      <c r="K57" s="32">
        <f t="shared" si="9"/>
        <v>14820000</v>
      </c>
      <c r="L57" s="20">
        <f t="shared" si="10"/>
        <v>13135312.470000001</v>
      </c>
      <c r="M57" s="22">
        <f t="shared" si="5"/>
        <v>0.8863233785425102</v>
      </c>
      <c r="N57" s="28">
        <f t="shared" si="6"/>
        <v>-1684687.5299999993</v>
      </c>
    </row>
    <row r="58" spans="1:14" ht="18" customHeight="1" x14ac:dyDescent="0.2">
      <c r="A58" s="29">
        <v>18050400</v>
      </c>
      <c r="B58" s="34" t="s">
        <v>46</v>
      </c>
      <c r="C58" s="37">
        <v>54575000</v>
      </c>
      <c r="D58" s="20">
        <v>55214468.890000001</v>
      </c>
      <c r="E58" s="21">
        <f t="shared" si="0"/>
        <v>1.0117172494732021</v>
      </c>
      <c r="F58" s="38">
        <f t="shared" si="1"/>
        <v>639468.8900000006</v>
      </c>
      <c r="G58" s="37">
        <v>0</v>
      </c>
      <c r="H58" s="20">
        <v>0</v>
      </c>
      <c r="I58" s="21">
        <v>0</v>
      </c>
      <c r="J58" s="38">
        <f t="shared" si="2"/>
        <v>0</v>
      </c>
      <c r="K58" s="32">
        <f t="shared" si="9"/>
        <v>54575000</v>
      </c>
      <c r="L58" s="20">
        <f t="shared" si="10"/>
        <v>55214468.890000001</v>
      </c>
      <c r="M58" s="22">
        <f t="shared" si="5"/>
        <v>1.0117172494732021</v>
      </c>
      <c r="N58" s="28">
        <f t="shared" si="6"/>
        <v>639468.8900000006</v>
      </c>
    </row>
    <row r="59" spans="1:14" ht="63.75" x14ac:dyDescent="0.2">
      <c r="A59" s="29">
        <v>18050500</v>
      </c>
      <c r="B59" s="34" t="s">
        <v>47</v>
      </c>
      <c r="C59" s="37">
        <v>0</v>
      </c>
      <c r="D59" s="20">
        <v>750</v>
      </c>
      <c r="E59" s="21">
        <v>0</v>
      </c>
      <c r="F59" s="38">
        <f t="shared" si="1"/>
        <v>750</v>
      </c>
      <c r="G59" s="37">
        <v>0</v>
      </c>
      <c r="H59" s="20">
        <v>0</v>
      </c>
      <c r="I59" s="21">
        <v>0</v>
      </c>
      <c r="J59" s="38">
        <f t="shared" si="2"/>
        <v>0</v>
      </c>
      <c r="K59" s="32">
        <f t="shared" si="9"/>
        <v>0</v>
      </c>
      <c r="L59" s="20">
        <f t="shared" si="10"/>
        <v>750</v>
      </c>
      <c r="M59" s="22">
        <v>0</v>
      </c>
      <c r="N59" s="28">
        <f t="shared" si="6"/>
        <v>750</v>
      </c>
    </row>
    <row r="60" spans="1:14" s="26" customFormat="1" ht="18" customHeight="1" x14ac:dyDescent="0.2">
      <c r="A60" s="30">
        <v>19000000</v>
      </c>
      <c r="B60" s="33" t="s">
        <v>48</v>
      </c>
      <c r="C60" s="35">
        <v>0</v>
      </c>
      <c r="D60" s="23">
        <v>0</v>
      </c>
      <c r="E60" s="24">
        <v>0</v>
      </c>
      <c r="F60" s="36">
        <f t="shared" si="1"/>
        <v>0</v>
      </c>
      <c r="G60" s="35">
        <v>81800</v>
      </c>
      <c r="H60" s="23">
        <v>102336.41</v>
      </c>
      <c r="I60" s="24">
        <f t="shared" ref="I60:I67" si="11">H60/G60</f>
        <v>1.2510563569682152</v>
      </c>
      <c r="J60" s="36">
        <f t="shared" si="2"/>
        <v>20536.410000000003</v>
      </c>
      <c r="K60" s="31">
        <f t="shared" si="9"/>
        <v>81800</v>
      </c>
      <c r="L60" s="23">
        <f t="shared" si="10"/>
        <v>102336.41</v>
      </c>
      <c r="M60" s="25">
        <f t="shared" si="5"/>
        <v>1.2510563569682152</v>
      </c>
      <c r="N60" s="27">
        <f t="shared" si="6"/>
        <v>20536.410000000003</v>
      </c>
    </row>
    <row r="61" spans="1:14" s="26" customFormat="1" ht="18.75" customHeight="1" x14ac:dyDescent="0.2">
      <c r="A61" s="30">
        <v>19010000</v>
      </c>
      <c r="B61" s="33" t="s">
        <v>49</v>
      </c>
      <c r="C61" s="35">
        <v>0</v>
      </c>
      <c r="D61" s="23">
        <v>0</v>
      </c>
      <c r="E61" s="24">
        <v>0</v>
      </c>
      <c r="F61" s="36">
        <f t="shared" si="1"/>
        <v>0</v>
      </c>
      <c r="G61" s="35">
        <v>81800</v>
      </c>
      <c r="H61" s="23">
        <v>102330.59</v>
      </c>
      <c r="I61" s="24">
        <f t="shared" si="11"/>
        <v>1.2509852078239609</v>
      </c>
      <c r="J61" s="36">
        <f t="shared" si="2"/>
        <v>20530.589999999997</v>
      </c>
      <c r="K61" s="31">
        <f t="shared" si="9"/>
        <v>81800</v>
      </c>
      <c r="L61" s="23">
        <f t="shared" si="10"/>
        <v>102330.59</v>
      </c>
      <c r="M61" s="25">
        <f t="shared" si="5"/>
        <v>1.2509852078239609</v>
      </c>
      <c r="N61" s="27">
        <f t="shared" si="6"/>
        <v>20530.589999999997</v>
      </c>
    </row>
    <row r="62" spans="1:14" ht="45.75" customHeight="1" x14ac:dyDescent="0.2">
      <c r="A62" s="29">
        <v>19010100</v>
      </c>
      <c r="B62" s="34" t="s">
        <v>50</v>
      </c>
      <c r="C62" s="37">
        <v>0</v>
      </c>
      <c r="D62" s="20">
        <v>0</v>
      </c>
      <c r="E62" s="21">
        <v>0</v>
      </c>
      <c r="F62" s="38">
        <f t="shared" si="1"/>
        <v>0</v>
      </c>
      <c r="G62" s="37">
        <v>54500</v>
      </c>
      <c r="H62" s="20">
        <v>68748.160000000003</v>
      </c>
      <c r="I62" s="21">
        <f t="shared" si="11"/>
        <v>1.261434128440367</v>
      </c>
      <c r="J62" s="38">
        <f t="shared" si="2"/>
        <v>14248.160000000003</v>
      </c>
      <c r="K62" s="32">
        <f t="shared" si="9"/>
        <v>54500</v>
      </c>
      <c r="L62" s="20">
        <f t="shared" si="10"/>
        <v>68748.160000000003</v>
      </c>
      <c r="M62" s="22">
        <f t="shared" si="5"/>
        <v>1.261434128440367</v>
      </c>
      <c r="N62" s="28">
        <f t="shared" si="6"/>
        <v>14248.160000000003</v>
      </c>
    </row>
    <row r="63" spans="1:14" ht="33" customHeight="1" x14ac:dyDescent="0.2">
      <c r="A63" s="29">
        <v>19010200</v>
      </c>
      <c r="B63" s="34" t="s">
        <v>51</v>
      </c>
      <c r="C63" s="37">
        <v>0</v>
      </c>
      <c r="D63" s="20">
        <v>0</v>
      </c>
      <c r="E63" s="21">
        <v>0</v>
      </c>
      <c r="F63" s="38">
        <f t="shared" si="1"/>
        <v>0</v>
      </c>
      <c r="G63" s="37">
        <v>9400</v>
      </c>
      <c r="H63" s="20">
        <v>2522.29</v>
      </c>
      <c r="I63" s="21">
        <f t="shared" si="11"/>
        <v>0.26832872340425534</v>
      </c>
      <c r="J63" s="38">
        <f t="shared" si="2"/>
        <v>-6877.71</v>
      </c>
      <c r="K63" s="32">
        <f t="shared" si="9"/>
        <v>9400</v>
      </c>
      <c r="L63" s="20">
        <f t="shared" si="10"/>
        <v>2522.29</v>
      </c>
      <c r="M63" s="22">
        <f t="shared" si="5"/>
        <v>0.26832872340425534</v>
      </c>
      <c r="N63" s="28">
        <f t="shared" si="6"/>
        <v>-6877.71</v>
      </c>
    </row>
    <row r="64" spans="1:14" ht="56.25" customHeight="1" x14ac:dyDescent="0.2">
      <c r="A64" s="29">
        <v>19010300</v>
      </c>
      <c r="B64" s="34" t="s">
        <v>52</v>
      </c>
      <c r="C64" s="37">
        <v>0</v>
      </c>
      <c r="D64" s="20">
        <v>0</v>
      </c>
      <c r="E64" s="21">
        <v>0</v>
      </c>
      <c r="F64" s="38">
        <f t="shared" si="1"/>
        <v>0</v>
      </c>
      <c r="G64" s="37">
        <v>17900</v>
      </c>
      <c r="H64" s="20">
        <v>31060.14</v>
      </c>
      <c r="I64" s="21">
        <f t="shared" si="11"/>
        <v>1.7352033519553072</v>
      </c>
      <c r="J64" s="38">
        <f t="shared" si="2"/>
        <v>13160.14</v>
      </c>
      <c r="K64" s="32">
        <f t="shared" si="9"/>
        <v>17900</v>
      </c>
      <c r="L64" s="20">
        <f t="shared" si="10"/>
        <v>31060.14</v>
      </c>
      <c r="M64" s="22">
        <f t="shared" si="5"/>
        <v>1.7352033519553072</v>
      </c>
      <c r="N64" s="28">
        <f t="shared" si="6"/>
        <v>13160.14</v>
      </c>
    </row>
    <row r="65" spans="1:14" s="26" customFormat="1" ht="25.5" x14ac:dyDescent="0.2">
      <c r="A65" s="30">
        <v>19050000</v>
      </c>
      <c r="B65" s="33" t="s">
        <v>53</v>
      </c>
      <c r="C65" s="35">
        <v>0</v>
      </c>
      <c r="D65" s="23">
        <v>0</v>
      </c>
      <c r="E65" s="24">
        <v>0</v>
      </c>
      <c r="F65" s="36">
        <f t="shared" si="1"/>
        <v>0</v>
      </c>
      <c r="G65" s="35">
        <v>0</v>
      </c>
      <c r="H65" s="23">
        <v>5.82</v>
      </c>
      <c r="I65" s="24">
        <v>0</v>
      </c>
      <c r="J65" s="36">
        <f t="shared" si="2"/>
        <v>5.82</v>
      </c>
      <c r="K65" s="31">
        <f t="shared" si="9"/>
        <v>0</v>
      </c>
      <c r="L65" s="23">
        <f t="shared" si="10"/>
        <v>5.82</v>
      </c>
      <c r="M65" s="25">
        <v>0</v>
      </c>
      <c r="N65" s="27">
        <f t="shared" si="6"/>
        <v>5.82</v>
      </c>
    </row>
    <row r="66" spans="1:14" ht="38.25" x14ac:dyDescent="0.2">
      <c r="A66" s="29">
        <v>19050300</v>
      </c>
      <c r="B66" s="34" t="s">
        <v>54</v>
      </c>
      <c r="C66" s="37">
        <v>0</v>
      </c>
      <c r="D66" s="20">
        <v>0</v>
      </c>
      <c r="E66" s="21">
        <v>0</v>
      </c>
      <c r="F66" s="38">
        <f t="shared" si="1"/>
        <v>0</v>
      </c>
      <c r="G66" s="37">
        <v>0</v>
      </c>
      <c r="H66" s="20">
        <v>5.82</v>
      </c>
      <c r="I66" s="21">
        <v>0</v>
      </c>
      <c r="J66" s="38">
        <f t="shared" si="2"/>
        <v>5.82</v>
      </c>
      <c r="K66" s="32">
        <f t="shared" si="9"/>
        <v>0</v>
      </c>
      <c r="L66" s="20">
        <f t="shared" si="10"/>
        <v>5.82</v>
      </c>
      <c r="M66" s="22">
        <v>0</v>
      </c>
      <c r="N66" s="28">
        <f t="shared" si="6"/>
        <v>5.82</v>
      </c>
    </row>
    <row r="67" spans="1:14" s="26" customFormat="1" x14ac:dyDescent="0.2">
      <c r="A67" s="30">
        <v>20000000</v>
      </c>
      <c r="B67" s="33" t="s">
        <v>55</v>
      </c>
      <c r="C67" s="35">
        <v>10048027</v>
      </c>
      <c r="D67" s="23">
        <v>9849785.6300000008</v>
      </c>
      <c r="E67" s="24">
        <f t="shared" si="0"/>
        <v>0.9802706173062633</v>
      </c>
      <c r="F67" s="36">
        <f t="shared" si="1"/>
        <v>-198241.36999999918</v>
      </c>
      <c r="G67" s="35">
        <v>38656712</v>
      </c>
      <c r="H67" s="23">
        <v>37331202.240000002</v>
      </c>
      <c r="I67" s="24">
        <f t="shared" si="11"/>
        <v>0.96571074746346774</v>
      </c>
      <c r="J67" s="36">
        <f t="shared" si="2"/>
        <v>-1325509.7599999979</v>
      </c>
      <c r="K67" s="31">
        <f t="shared" si="9"/>
        <v>48704739</v>
      </c>
      <c r="L67" s="23">
        <f t="shared" si="10"/>
        <v>47180987.870000005</v>
      </c>
      <c r="M67" s="25">
        <f t="shared" si="5"/>
        <v>0.96871452016199089</v>
      </c>
      <c r="N67" s="27">
        <f t="shared" si="6"/>
        <v>-1523751.1299999952</v>
      </c>
    </row>
    <row r="68" spans="1:14" s="26" customFormat="1" ht="25.5" x14ac:dyDescent="0.2">
      <c r="A68" s="30">
        <v>21000000</v>
      </c>
      <c r="B68" s="33" t="s">
        <v>56</v>
      </c>
      <c r="C68" s="35">
        <v>2563957</v>
      </c>
      <c r="D68" s="23">
        <v>2566980.38</v>
      </c>
      <c r="E68" s="24">
        <f t="shared" si="0"/>
        <v>1.0011791851423404</v>
      </c>
      <c r="F68" s="36">
        <f t="shared" si="1"/>
        <v>3023.3799999998882</v>
      </c>
      <c r="G68" s="35">
        <v>0</v>
      </c>
      <c r="H68" s="23">
        <v>28573.87</v>
      </c>
      <c r="I68" s="24">
        <v>0</v>
      </c>
      <c r="J68" s="36">
        <f t="shared" si="2"/>
        <v>28573.87</v>
      </c>
      <c r="K68" s="31">
        <f t="shared" si="9"/>
        <v>2563957</v>
      </c>
      <c r="L68" s="23">
        <f t="shared" si="10"/>
        <v>2595554.25</v>
      </c>
      <c r="M68" s="25">
        <f t="shared" si="5"/>
        <v>1.0123236271123113</v>
      </c>
      <c r="N68" s="27">
        <f t="shared" si="6"/>
        <v>31597.25</v>
      </c>
    </row>
    <row r="69" spans="1:14" ht="102" x14ac:dyDescent="0.2">
      <c r="A69" s="29">
        <v>21010000</v>
      </c>
      <c r="B69" s="34" t="s">
        <v>57</v>
      </c>
      <c r="C69" s="37">
        <v>996075</v>
      </c>
      <c r="D69" s="20">
        <v>996075.48</v>
      </c>
      <c r="E69" s="21">
        <f t="shared" si="0"/>
        <v>1.0000004818914239</v>
      </c>
      <c r="F69" s="38">
        <f t="shared" si="1"/>
        <v>0.47999999998137355</v>
      </c>
      <c r="G69" s="37">
        <v>0</v>
      </c>
      <c r="H69" s="20">
        <v>0</v>
      </c>
      <c r="I69" s="21">
        <v>0</v>
      </c>
      <c r="J69" s="38">
        <f t="shared" si="2"/>
        <v>0</v>
      </c>
      <c r="K69" s="32">
        <f t="shared" si="9"/>
        <v>996075</v>
      </c>
      <c r="L69" s="20">
        <f t="shared" si="10"/>
        <v>996075.48</v>
      </c>
      <c r="M69" s="22">
        <f t="shared" si="5"/>
        <v>1.0000004818914239</v>
      </c>
      <c r="N69" s="28">
        <f t="shared" si="6"/>
        <v>0.47999999998137355</v>
      </c>
    </row>
    <row r="70" spans="1:14" ht="51" x14ac:dyDescent="0.2">
      <c r="A70" s="29">
        <v>21010300</v>
      </c>
      <c r="B70" s="34" t="s">
        <v>58</v>
      </c>
      <c r="C70" s="37">
        <v>996075</v>
      </c>
      <c r="D70" s="20">
        <v>996075.48</v>
      </c>
      <c r="E70" s="21">
        <f t="shared" si="0"/>
        <v>1.0000004818914239</v>
      </c>
      <c r="F70" s="38">
        <f t="shared" si="1"/>
        <v>0.47999999998137355</v>
      </c>
      <c r="G70" s="37">
        <v>0</v>
      </c>
      <c r="H70" s="20">
        <v>0</v>
      </c>
      <c r="I70" s="21">
        <v>0</v>
      </c>
      <c r="J70" s="38">
        <f t="shared" si="2"/>
        <v>0</v>
      </c>
      <c r="K70" s="32">
        <f t="shared" si="9"/>
        <v>996075</v>
      </c>
      <c r="L70" s="20">
        <f t="shared" si="10"/>
        <v>996075.48</v>
      </c>
      <c r="M70" s="22">
        <f t="shared" si="5"/>
        <v>1.0000004818914239</v>
      </c>
      <c r="N70" s="28">
        <f t="shared" si="6"/>
        <v>0.47999999998137355</v>
      </c>
    </row>
    <row r="71" spans="1:14" s="26" customFormat="1" ht="25.5" x14ac:dyDescent="0.2">
      <c r="A71" s="30">
        <v>21050000</v>
      </c>
      <c r="B71" s="33" t="s">
        <v>59</v>
      </c>
      <c r="C71" s="35">
        <v>760882</v>
      </c>
      <c r="D71" s="23">
        <v>760882.22</v>
      </c>
      <c r="E71" s="24">
        <f t="shared" si="0"/>
        <v>1.0000002891381317</v>
      </c>
      <c r="F71" s="36">
        <f t="shared" si="1"/>
        <v>0.21999999997206032</v>
      </c>
      <c r="G71" s="35">
        <v>0</v>
      </c>
      <c r="H71" s="23">
        <v>0</v>
      </c>
      <c r="I71" s="24">
        <v>0</v>
      </c>
      <c r="J71" s="36">
        <f t="shared" si="2"/>
        <v>0</v>
      </c>
      <c r="K71" s="31">
        <f t="shared" si="9"/>
        <v>760882</v>
      </c>
      <c r="L71" s="23">
        <f t="shared" si="10"/>
        <v>760882.22</v>
      </c>
      <c r="M71" s="25">
        <f t="shared" si="5"/>
        <v>1.0000002891381317</v>
      </c>
      <c r="N71" s="27">
        <f t="shared" si="6"/>
        <v>0.21999999997206032</v>
      </c>
    </row>
    <row r="72" spans="1:14" s="26" customFormat="1" x14ac:dyDescent="0.2">
      <c r="A72" s="30">
        <v>21080000</v>
      </c>
      <c r="B72" s="33" t="s">
        <v>60</v>
      </c>
      <c r="C72" s="35">
        <v>807000</v>
      </c>
      <c r="D72" s="23">
        <v>810022.68</v>
      </c>
      <c r="E72" s="24">
        <f t="shared" si="0"/>
        <v>1.0037455762081784</v>
      </c>
      <c r="F72" s="36">
        <f t="shared" si="1"/>
        <v>3022.6800000000512</v>
      </c>
      <c r="G72" s="35">
        <v>0</v>
      </c>
      <c r="H72" s="23">
        <v>0</v>
      </c>
      <c r="I72" s="24">
        <v>0</v>
      </c>
      <c r="J72" s="36">
        <f t="shared" si="2"/>
        <v>0</v>
      </c>
      <c r="K72" s="31">
        <f t="shared" si="9"/>
        <v>807000</v>
      </c>
      <c r="L72" s="23">
        <f t="shared" si="10"/>
        <v>810022.68</v>
      </c>
      <c r="M72" s="25">
        <f t="shared" si="5"/>
        <v>1.0037455762081784</v>
      </c>
      <c r="N72" s="27">
        <f t="shared" si="6"/>
        <v>3022.6800000000512</v>
      </c>
    </row>
    <row r="73" spans="1:14" ht="22.5" customHeight="1" x14ac:dyDescent="0.2">
      <c r="A73" s="29">
        <v>21081100</v>
      </c>
      <c r="B73" s="34" t="s">
        <v>61</v>
      </c>
      <c r="C73" s="37">
        <v>200000</v>
      </c>
      <c r="D73" s="20">
        <v>175742.06</v>
      </c>
      <c r="E73" s="21">
        <f t="shared" si="0"/>
        <v>0.87871029999999994</v>
      </c>
      <c r="F73" s="38">
        <f t="shared" si="1"/>
        <v>-24257.940000000002</v>
      </c>
      <c r="G73" s="37">
        <v>0</v>
      </c>
      <c r="H73" s="20">
        <v>0</v>
      </c>
      <c r="I73" s="21">
        <v>0</v>
      </c>
      <c r="J73" s="38">
        <f t="shared" si="2"/>
        <v>0</v>
      </c>
      <c r="K73" s="32">
        <f t="shared" si="9"/>
        <v>200000</v>
      </c>
      <c r="L73" s="20">
        <f t="shared" si="10"/>
        <v>175742.06</v>
      </c>
      <c r="M73" s="22">
        <f t="shared" si="5"/>
        <v>0.87871029999999994</v>
      </c>
      <c r="N73" s="28">
        <f t="shared" si="6"/>
        <v>-24257.940000000002</v>
      </c>
    </row>
    <row r="74" spans="1:14" ht="59.25" customHeight="1" x14ac:dyDescent="0.2">
      <c r="A74" s="29">
        <v>21081500</v>
      </c>
      <c r="B74" s="34" t="s">
        <v>62</v>
      </c>
      <c r="C74" s="37">
        <v>225000</v>
      </c>
      <c r="D74" s="20">
        <v>235759</v>
      </c>
      <c r="E74" s="21">
        <f t="shared" si="0"/>
        <v>1.0478177777777777</v>
      </c>
      <c r="F74" s="38">
        <f t="shared" si="1"/>
        <v>10759</v>
      </c>
      <c r="G74" s="37">
        <v>0</v>
      </c>
      <c r="H74" s="20">
        <v>0</v>
      </c>
      <c r="I74" s="21">
        <v>0</v>
      </c>
      <c r="J74" s="38">
        <f t="shared" si="2"/>
        <v>0</v>
      </c>
      <c r="K74" s="32">
        <f t="shared" si="9"/>
        <v>225000</v>
      </c>
      <c r="L74" s="20">
        <f t="shared" si="10"/>
        <v>235759</v>
      </c>
      <c r="M74" s="22">
        <f t="shared" si="5"/>
        <v>1.0478177777777777</v>
      </c>
      <c r="N74" s="28">
        <f t="shared" si="6"/>
        <v>10759</v>
      </c>
    </row>
    <row r="75" spans="1:14" ht="24.75" customHeight="1" x14ac:dyDescent="0.2">
      <c r="A75" s="29">
        <v>21081700</v>
      </c>
      <c r="B75" s="34" t="s">
        <v>63</v>
      </c>
      <c r="C75" s="37">
        <v>382000</v>
      </c>
      <c r="D75" s="20">
        <v>398521.62</v>
      </c>
      <c r="E75" s="21">
        <f t="shared" si="0"/>
        <v>1.0432503141361256</v>
      </c>
      <c r="F75" s="38">
        <f t="shared" si="1"/>
        <v>16521.619999999995</v>
      </c>
      <c r="G75" s="37">
        <v>0</v>
      </c>
      <c r="H75" s="20">
        <v>0</v>
      </c>
      <c r="I75" s="21">
        <v>0</v>
      </c>
      <c r="J75" s="38">
        <f t="shared" si="2"/>
        <v>0</v>
      </c>
      <c r="K75" s="32">
        <f t="shared" si="9"/>
        <v>382000</v>
      </c>
      <c r="L75" s="20">
        <f t="shared" si="10"/>
        <v>398521.62</v>
      </c>
      <c r="M75" s="22">
        <f t="shared" si="5"/>
        <v>1.0432503141361256</v>
      </c>
      <c r="N75" s="28">
        <f t="shared" si="6"/>
        <v>16521.619999999995</v>
      </c>
    </row>
    <row r="76" spans="1:14" s="26" customFormat="1" ht="47.25" customHeight="1" x14ac:dyDescent="0.2">
      <c r="A76" s="30">
        <v>21110000</v>
      </c>
      <c r="B76" s="33" t="s">
        <v>64</v>
      </c>
      <c r="C76" s="35">
        <v>0</v>
      </c>
      <c r="D76" s="23">
        <v>0</v>
      </c>
      <c r="E76" s="24">
        <v>0</v>
      </c>
      <c r="F76" s="36">
        <f t="shared" si="1"/>
        <v>0</v>
      </c>
      <c r="G76" s="35">
        <v>0</v>
      </c>
      <c r="H76" s="23">
        <v>28573.87</v>
      </c>
      <c r="I76" s="24">
        <v>0</v>
      </c>
      <c r="J76" s="36">
        <f t="shared" si="2"/>
        <v>28573.87</v>
      </c>
      <c r="K76" s="31">
        <f t="shared" si="9"/>
        <v>0</v>
      </c>
      <c r="L76" s="23">
        <f t="shared" si="10"/>
        <v>28573.87</v>
      </c>
      <c r="M76" s="25">
        <v>0</v>
      </c>
      <c r="N76" s="27">
        <f t="shared" si="6"/>
        <v>28573.87</v>
      </c>
    </row>
    <row r="77" spans="1:14" s="26" customFormat="1" ht="38.25" x14ac:dyDescent="0.2">
      <c r="A77" s="30">
        <v>22000000</v>
      </c>
      <c r="B77" s="33" t="s">
        <v>65</v>
      </c>
      <c r="C77" s="35">
        <v>7093000</v>
      </c>
      <c r="D77" s="23">
        <v>6714733.8499999996</v>
      </c>
      <c r="E77" s="24">
        <f t="shared" si="0"/>
        <v>0.94667049908360346</v>
      </c>
      <c r="F77" s="36">
        <f t="shared" si="1"/>
        <v>-378266.15000000037</v>
      </c>
      <c r="G77" s="35">
        <v>0</v>
      </c>
      <c r="H77" s="23">
        <v>0</v>
      </c>
      <c r="I77" s="24">
        <v>0</v>
      </c>
      <c r="J77" s="36">
        <f t="shared" si="2"/>
        <v>0</v>
      </c>
      <c r="K77" s="31">
        <f t="shared" si="9"/>
        <v>7093000</v>
      </c>
      <c r="L77" s="23">
        <f t="shared" si="10"/>
        <v>6714733.8499999996</v>
      </c>
      <c r="M77" s="25">
        <f t="shared" si="5"/>
        <v>0.94667049908360346</v>
      </c>
      <c r="N77" s="27">
        <f t="shared" si="6"/>
        <v>-378266.15000000037</v>
      </c>
    </row>
    <row r="78" spans="1:14" s="26" customFormat="1" ht="34.5" customHeight="1" x14ac:dyDescent="0.2">
      <c r="A78" s="30">
        <v>22010000</v>
      </c>
      <c r="B78" s="33" t="s">
        <v>66</v>
      </c>
      <c r="C78" s="35">
        <v>6387000</v>
      </c>
      <c r="D78" s="23">
        <v>5909478.2300000004</v>
      </c>
      <c r="E78" s="24">
        <f t="shared" ref="E78:E125" si="12">D78/C78</f>
        <v>0.92523535775794585</v>
      </c>
      <c r="F78" s="36">
        <f t="shared" ref="F78:F125" si="13">D78-C78</f>
        <v>-477521.76999999955</v>
      </c>
      <c r="G78" s="35">
        <v>0</v>
      </c>
      <c r="H78" s="23">
        <v>0</v>
      </c>
      <c r="I78" s="24">
        <v>0</v>
      </c>
      <c r="J78" s="36">
        <f t="shared" ref="J78:J125" si="14">H78-G78</f>
        <v>0</v>
      </c>
      <c r="K78" s="31">
        <f t="shared" si="9"/>
        <v>6387000</v>
      </c>
      <c r="L78" s="23">
        <f t="shared" si="10"/>
        <v>5909478.2300000004</v>
      </c>
      <c r="M78" s="25">
        <f t="shared" ref="M78:M125" si="15">L78/K78</f>
        <v>0.92523535775794585</v>
      </c>
      <c r="N78" s="27">
        <f t="shared" ref="N78:N125" si="16">L78-K78</f>
        <v>-477521.76999999955</v>
      </c>
    </row>
    <row r="79" spans="1:14" ht="54.75" customHeight="1" x14ac:dyDescent="0.2">
      <c r="A79" s="29">
        <v>22010300</v>
      </c>
      <c r="B79" s="34" t="s">
        <v>67</v>
      </c>
      <c r="C79" s="37">
        <v>231000</v>
      </c>
      <c r="D79" s="20">
        <v>234396</v>
      </c>
      <c r="E79" s="21">
        <f t="shared" si="12"/>
        <v>1.0147012987012987</v>
      </c>
      <c r="F79" s="38">
        <f t="shared" si="13"/>
        <v>3396</v>
      </c>
      <c r="G79" s="37">
        <v>0</v>
      </c>
      <c r="H79" s="20">
        <v>0</v>
      </c>
      <c r="I79" s="21">
        <v>0</v>
      </c>
      <c r="J79" s="38">
        <f t="shared" si="14"/>
        <v>0</v>
      </c>
      <c r="K79" s="32">
        <f t="shared" si="9"/>
        <v>231000</v>
      </c>
      <c r="L79" s="20">
        <f t="shared" si="10"/>
        <v>234396</v>
      </c>
      <c r="M79" s="22">
        <f t="shared" si="15"/>
        <v>1.0147012987012987</v>
      </c>
      <c r="N79" s="28">
        <f t="shared" si="16"/>
        <v>3396</v>
      </c>
    </row>
    <row r="80" spans="1:14" ht="25.5" x14ac:dyDescent="0.2">
      <c r="A80" s="29">
        <v>22012500</v>
      </c>
      <c r="B80" s="34" t="s">
        <v>68</v>
      </c>
      <c r="C80" s="37">
        <v>5280000</v>
      </c>
      <c r="D80" s="20">
        <v>4826003.13</v>
      </c>
      <c r="E80" s="21">
        <f t="shared" si="12"/>
        <v>0.91401574431818178</v>
      </c>
      <c r="F80" s="38">
        <f t="shared" si="13"/>
        <v>-453996.87000000011</v>
      </c>
      <c r="G80" s="37">
        <v>0</v>
      </c>
      <c r="H80" s="20">
        <v>0</v>
      </c>
      <c r="I80" s="21">
        <v>0</v>
      </c>
      <c r="J80" s="38">
        <f t="shared" si="14"/>
        <v>0</v>
      </c>
      <c r="K80" s="32">
        <f t="shared" si="9"/>
        <v>5280000</v>
      </c>
      <c r="L80" s="20">
        <f t="shared" si="10"/>
        <v>4826003.13</v>
      </c>
      <c r="M80" s="22">
        <f t="shared" si="15"/>
        <v>0.91401574431818178</v>
      </c>
      <c r="N80" s="28">
        <f t="shared" si="16"/>
        <v>-453996.87000000011</v>
      </c>
    </row>
    <row r="81" spans="1:14" ht="38.25" x14ac:dyDescent="0.2">
      <c r="A81" s="29">
        <v>22012600</v>
      </c>
      <c r="B81" s="34" t="s">
        <v>69</v>
      </c>
      <c r="C81" s="37">
        <v>836000</v>
      </c>
      <c r="D81" s="20">
        <v>834683.1</v>
      </c>
      <c r="E81" s="21">
        <f t="shared" si="12"/>
        <v>0.9984247607655502</v>
      </c>
      <c r="F81" s="38">
        <f t="shared" si="13"/>
        <v>-1316.9000000000233</v>
      </c>
      <c r="G81" s="37">
        <v>0</v>
      </c>
      <c r="H81" s="20">
        <v>0</v>
      </c>
      <c r="I81" s="21">
        <v>0</v>
      </c>
      <c r="J81" s="38">
        <f t="shared" si="14"/>
        <v>0</v>
      </c>
      <c r="K81" s="32">
        <f t="shared" si="9"/>
        <v>836000</v>
      </c>
      <c r="L81" s="20">
        <f t="shared" si="10"/>
        <v>834683.1</v>
      </c>
      <c r="M81" s="22">
        <f t="shared" si="15"/>
        <v>0.9984247607655502</v>
      </c>
      <c r="N81" s="28">
        <f t="shared" si="16"/>
        <v>-1316.9000000000233</v>
      </c>
    </row>
    <row r="82" spans="1:14" ht="100.5" customHeight="1" x14ac:dyDescent="0.2">
      <c r="A82" s="29">
        <v>22012900</v>
      </c>
      <c r="B82" s="34" t="s">
        <v>122</v>
      </c>
      <c r="C82" s="37">
        <v>40000</v>
      </c>
      <c r="D82" s="20">
        <v>14396</v>
      </c>
      <c r="E82" s="21">
        <f t="shared" si="12"/>
        <v>0.3599</v>
      </c>
      <c r="F82" s="38">
        <f t="shared" si="13"/>
        <v>-25604</v>
      </c>
      <c r="G82" s="37">
        <v>0</v>
      </c>
      <c r="H82" s="20">
        <v>0</v>
      </c>
      <c r="I82" s="21">
        <v>0</v>
      </c>
      <c r="J82" s="38">
        <f t="shared" si="14"/>
        <v>0</v>
      </c>
      <c r="K82" s="32">
        <f t="shared" ref="K82:K125" si="17">C82+G82</f>
        <v>40000</v>
      </c>
      <c r="L82" s="20">
        <f t="shared" ref="L82:L125" si="18">D82+H82</f>
        <v>14396</v>
      </c>
      <c r="M82" s="22">
        <f t="shared" si="15"/>
        <v>0.3599</v>
      </c>
      <c r="N82" s="28">
        <f t="shared" si="16"/>
        <v>-25604</v>
      </c>
    </row>
    <row r="83" spans="1:14" s="26" customFormat="1" ht="53.25" customHeight="1" x14ac:dyDescent="0.2">
      <c r="A83" s="30">
        <v>22080000</v>
      </c>
      <c r="B83" s="33" t="s">
        <v>70</v>
      </c>
      <c r="C83" s="35">
        <v>550000</v>
      </c>
      <c r="D83" s="23">
        <v>623276.49</v>
      </c>
      <c r="E83" s="24">
        <f t="shared" si="12"/>
        <v>1.1332299818181819</v>
      </c>
      <c r="F83" s="36">
        <f t="shared" si="13"/>
        <v>73276.489999999991</v>
      </c>
      <c r="G83" s="35">
        <v>0</v>
      </c>
      <c r="H83" s="23">
        <v>0</v>
      </c>
      <c r="I83" s="24">
        <v>0</v>
      </c>
      <c r="J83" s="36">
        <f t="shared" si="14"/>
        <v>0</v>
      </c>
      <c r="K83" s="31">
        <f t="shared" si="17"/>
        <v>550000</v>
      </c>
      <c r="L83" s="23">
        <f t="shared" si="18"/>
        <v>623276.49</v>
      </c>
      <c r="M83" s="25">
        <f t="shared" si="15"/>
        <v>1.1332299818181819</v>
      </c>
      <c r="N83" s="27">
        <f t="shared" si="16"/>
        <v>73276.489999999991</v>
      </c>
    </row>
    <row r="84" spans="1:14" ht="51" x14ac:dyDescent="0.2">
      <c r="A84" s="29">
        <v>22080400</v>
      </c>
      <c r="B84" s="34" t="s">
        <v>71</v>
      </c>
      <c r="C84" s="37">
        <v>550000</v>
      </c>
      <c r="D84" s="20">
        <v>623276.49</v>
      </c>
      <c r="E84" s="21">
        <f t="shared" si="12"/>
        <v>1.1332299818181819</v>
      </c>
      <c r="F84" s="38">
        <f t="shared" si="13"/>
        <v>73276.489999999991</v>
      </c>
      <c r="G84" s="37">
        <v>0</v>
      </c>
      <c r="H84" s="20">
        <v>0</v>
      </c>
      <c r="I84" s="21">
        <v>0</v>
      </c>
      <c r="J84" s="38">
        <f t="shared" si="14"/>
        <v>0</v>
      </c>
      <c r="K84" s="32">
        <f t="shared" si="17"/>
        <v>550000</v>
      </c>
      <c r="L84" s="20">
        <f t="shared" si="18"/>
        <v>623276.49</v>
      </c>
      <c r="M84" s="22">
        <f t="shared" si="15"/>
        <v>1.1332299818181819</v>
      </c>
      <c r="N84" s="28">
        <f t="shared" si="16"/>
        <v>73276.489999999991</v>
      </c>
    </row>
    <row r="85" spans="1:14" s="26" customFormat="1" ht="19.5" customHeight="1" x14ac:dyDescent="0.2">
      <c r="A85" s="30">
        <v>22090000</v>
      </c>
      <c r="B85" s="33" t="s">
        <v>72</v>
      </c>
      <c r="C85" s="35">
        <v>156000</v>
      </c>
      <c r="D85" s="23">
        <v>181979.13</v>
      </c>
      <c r="E85" s="24">
        <f t="shared" si="12"/>
        <v>1.1665328846153846</v>
      </c>
      <c r="F85" s="36">
        <f t="shared" si="13"/>
        <v>25979.130000000005</v>
      </c>
      <c r="G85" s="35">
        <v>0</v>
      </c>
      <c r="H85" s="23">
        <v>0</v>
      </c>
      <c r="I85" s="24">
        <v>0</v>
      </c>
      <c r="J85" s="36">
        <f t="shared" si="14"/>
        <v>0</v>
      </c>
      <c r="K85" s="31">
        <f t="shared" si="17"/>
        <v>156000</v>
      </c>
      <c r="L85" s="23">
        <f t="shared" si="18"/>
        <v>181979.13</v>
      </c>
      <c r="M85" s="25">
        <f t="shared" si="15"/>
        <v>1.1665328846153846</v>
      </c>
      <c r="N85" s="27">
        <f t="shared" si="16"/>
        <v>25979.130000000005</v>
      </c>
    </row>
    <row r="86" spans="1:14" ht="69.75" customHeight="1" x14ac:dyDescent="0.2">
      <c r="A86" s="29">
        <v>22090100</v>
      </c>
      <c r="B86" s="34" t="s">
        <v>73</v>
      </c>
      <c r="C86" s="37">
        <v>133000</v>
      </c>
      <c r="D86" s="20">
        <v>126927.13</v>
      </c>
      <c r="E86" s="21">
        <f t="shared" si="12"/>
        <v>0.95433932330827076</v>
      </c>
      <c r="F86" s="38">
        <f t="shared" si="13"/>
        <v>-6072.8699999999953</v>
      </c>
      <c r="G86" s="37">
        <v>0</v>
      </c>
      <c r="H86" s="20">
        <v>0</v>
      </c>
      <c r="I86" s="21">
        <v>0</v>
      </c>
      <c r="J86" s="38">
        <f t="shared" si="14"/>
        <v>0</v>
      </c>
      <c r="K86" s="32">
        <f t="shared" si="17"/>
        <v>133000</v>
      </c>
      <c r="L86" s="20">
        <f t="shared" si="18"/>
        <v>126927.13</v>
      </c>
      <c r="M86" s="22">
        <f t="shared" si="15"/>
        <v>0.95433932330827076</v>
      </c>
      <c r="N86" s="28">
        <f t="shared" si="16"/>
        <v>-6072.8699999999953</v>
      </c>
    </row>
    <row r="87" spans="1:14" ht="25.5" x14ac:dyDescent="0.2">
      <c r="A87" s="29">
        <v>22090200</v>
      </c>
      <c r="B87" s="34" t="s">
        <v>74</v>
      </c>
      <c r="C87" s="37">
        <v>0</v>
      </c>
      <c r="D87" s="20">
        <v>17</v>
      </c>
      <c r="E87" s="21">
        <v>0</v>
      </c>
      <c r="F87" s="38">
        <f t="shared" si="13"/>
        <v>17</v>
      </c>
      <c r="G87" s="37">
        <v>0</v>
      </c>
      <c r="H87" s="20">
        <v>0</v>
      </c>
      <c r="I87" s="21">
        <v>0</v>
      </c>
      <c r="J87" s="38">
        <f t="shared" si="14"/>
        <v>0</v>
      </c>
      <c r="K87" s="32">
        <f t="shared" si="17"/>
        <v>0</v>
      </c>
      <c r="L87" s="20">
        <f t="shared" si="18"/>
        <v>17</v>
      </c>
      <c r="M87" s="22">
        <v>0</v>
      </c>
      <c r="N87" s="28">
        <f t="shared" si="16"/>
        <v>17</v>
      </c>
    </row>
    <row r="88" spans="1:14" ht="45.75" customHeight="1" x14ac:dyDescent="0.2">
      <c r="A88" s="29">
        <v>22090400</v>
      </c>
      <c r="B88" s="34" t="s">
        <v>75</v>
      </c>
      <c r="C88" s="37">
        <v>23000</v>
      </c>
      <c r="D88" s="20">
        <v>55035</v>
      </c>
      <c r="E88" s="21">
        <f t="shared" si="12"/>
        <v>2.3928260869565219</v>
      </c>
      <c r="F88" s="38">
        <f t="shared" si="13"/>
        <v>32035</v>
      </c>
      <c r="G88" s="37">
        <v>0</v>
      </c>
      <c r="H88" s="20">
        <v>0</v>
      </c>
      <c r="I88" s="21">
        <v>0</v>
      </c>
      <c r="J88" s="38">
        <f t="shared" si="14"/>
        <v>0</v>
      </c>
      <c r="K88" s="32">
        <f t="shared" si="17"/>
        <v>23000</v>
      </c>
      <c r="L88" s="20">
        <f t="shared" si="18"/>
        <v>55035</v>
      </c>
      <c r="M88" s="22">
        <f t="shared" si="15"/>
        <v>2.3928260869565219</v>
      </c>
      <c r="N88" s="28">
        <f t="shared" si="16"/>
        <v>32035</v>
      </c>
    </row>
    <row r="89" spans="1:14" s="26" customFormat="1" ht="15.75" customHeight="1" x14ac:dyDescent="0.2">
      <c r="A89" s="30">
        <v>24000000</v>
      </c>
      <c r="B89" s="33" t="s">
        <v>76</v>
      </c>
      <c r="C89" s="35">
        <v>391070</v>
      </c>
      <c r="D89" s="23">
        <v>568071.4</v>
      </c>
      <c r="E89" s="24">
        <f t="shared" si="12"/>
        <v>1.4526079729971617</v>
      </c>
      <c r="F89" s="36">
        <f t="shared" si="13"/>
        <v>177001.40000000002</v>
      </c>
      <c r="G89" s="35">
        <v>1525300</v>
      </c>
      <c r="H89" s="23">
        <v>3376748.94</v>
      </c>
      <c r="I89" s="24">
        <f t="shared" ref="I89:I125" si="19">H89/G89</f>
        <v>2.2138260932275617</v>
      </c>
      <c r="J89" s="36">
        <f t="shared" si="14"/>
        <v>1851448.94</v>
      </c>
      <c r="K89" s="31">
        <f t="shared" si="17"/>
        <v>1916370</v>
      </c>
      <c r="L89" s="23">
        <f t="shared" si="18"/>
        <v>3944820.34</v>
      </c>
      <c r="M89" s="25">
        <f t="shared" si="15"/>
        <v>2.0584857517076554</v>
      </c>
      <c r="N89" s="27">
        <f t="shared" si="16"/>
        <v>2028450.3399999999</v>
      </c>
    </row>
    <row r="90" spans="1:14" s="26" customFormat="1" ht="18.75" customHeight="1" x14ac:dyDescent="0.2">
      <c r="A90" s="30">
        <v>24060000</v>
      </c>
      <c r="B90" s="33" t="s">
        <v>77</v>
      </c>
      <c r="C90" s="35">
        <v>391070</v>
      </c>
      <c r="D90" s="23">
        <v>568071.4</v>
      </c>
      <c r="E90" s="24">
        <f t="shared" si="12"/>
        <v>1.4526079729971617</v>
      </c>
      <c r="F90" s="36">
        <f t="shared" si="13"/>
        <v>177001.40000000002</v>
      </c>
      <c r="G90" s="35">
        <v>1300</v>
      </c>
      <c r="H90" s="23">
        <v>73771.89</v>
      </c>
      <c r="I90" s="24">
        <f t="shared" si="19"/>
        <v>56.747607692307689</v>
      </c>
      <c r="J90" s="36">
        <f t="shared" si="14"/>
        <v>72471.89</v>
      </c>
      <c r="K90" s="31">
        <f t="shared" si="17"/>
        <v>392370</v>
      </c>
      <c r="L90" s="23">
        <f t="shared" si="18"/>
        <v>641843.29</v>
      </c>
      <c r="M90" s="25">
        <f t="shared" si="15"/>
        <v>1.635811326044295</v>
      </c>
      <c r="N90" s="27">
        <f t="shared" si="16"/>
        <v>249473.29000000004</v>
      </c>
    </row>
    <row r="91" spans="1:14" ht="22.5" customHeight="1" x14ac:dyDescent="0.2">
      <c r="A91" s="29">
        <v>24060300</v>
      </c>
      <c r="B91" s="34" t="s">
        <v>77</v>
      </c>
      <c r="C91" s="37">
        <v>282500</v>
      </c>
      <c r="D91" s="20">
        <v>459500.97</v>
      </c>
      <c r="E91" s="21">
        <f t="shared" si="12"/>
        <v>1.6265521061946902</v>
      </c>
      <c r="F91" s="38">
        <f t="shared" si="13"/>
        <v>177000.96999999997</v>
      </c>
      <c r="G91" s="37">
        <v>0</v>
      </c>
      <c r="H91" s="20">
        <v>0</v>
      </c>
      <c r="I91" s="21">
        <v>0</v>
      </c>
      <c r="J91" s="38">
        <f t="shared" si="14"/>
        <v>0</v>
      </c>
      <c r="K91" s="32">
        <f t="shared" si="17"/>
        <v>282500</v>
      </c>
      <c r="L91" s="20">
        <f t="shared" si="18"/>
        <v>459500.97</v>
      </c>
      <c r="M91" s="22">
        <f t="shared" si="15"/>
        <v>1.6265521061946902</v>
      </c>
      <c r="N91" s="28">
        <f t="shared" si="16"/>
        <v>177000.96999999997</v>
      </c>
    </row>
    <row r="92" spans="1:14" ht="51" x14ac:dyDescent="0.2">
      <c r="A92" s="29">
        <v>24062100</v>
      </c>
      <c r="B92" s="34" t="s">
        <v>78</v>
      </c>
      <c r="C92" s="37">
        <v>0</v>
      </c>
      <c r="D92" s="20">
        <v>0</v>
      </c>
      <c r="E92" s="21">
        <v>0</v>
      </c>
      <c r="F92" s="38">
        <f t="shared" si="13"/>
        <v>0</v>
      </c>
      <c r="G92" s="37">
        <v>1300</v>
      </c>
      <c r="H92" s="20">
        <v>73771.89</v>
      </c>
      <c r="I92" s="21">
        <f t="shared" si="19"/>
        <v>56.747607692307689</v>
      </c>
      <c r="J92" s="38">
        <f t="shared" si="14"/>
        <v>72471.89</v>
      </c>
      <c r="K92" s="32">
        <f t="shared" si="17"/>
        <v>1300</v>
      </c>
      <c r="L92" s="20">
        <f t="shared" si="18"/>
        <v>73771.89</v>
      </c>
      <c r="M92" s="22">
        <f t="shared" si="15"/>
        <v>56.747607692307689</v>
      </c>
      <c r="N92" s="28">
        <f t="shared" si="16"/>
        <v>72471.89</v>
      </c>
    </row>
    <row r="93" spans="1:14" ht="162.75" customHeight="1" x14ac:dyDescent="0.2">
      <c r="A93" s="29">
        <v>24062200</v>
      </c>
      <c r="B93" s="34" t="s">
        <v>124</v>
      </c>
      <c r="C93" s="37">
        <v>108570</v>
      </c>
      <c r="D93" s="20">
        <v>108570.43</v>
      </c>
      <c r="E93" s="21">
        <f t="shared" si="12"/>
        <v>1.0000039605784286</v>
      </c>
      <c r="F93" s="38">
        <f t="shared" si="13"/>
        <v>0.42999999999301508</v>
      </c>
      <c r="G93" s="37">
        <v>0</v>
      </c>
      <c r="H93" s="20">
        <v>0</v>
      </c>
      <c r="I93" s="21">
        <v>0</v>
      </c>
      <c r="J93" s="38">
        <f t="shared" si="14"/>
        <v>0</v>
      </c>
      <c r="K93" s="32">
        <f t="shared" si="17"/>
        <v>108570</v>
      </c>
      <c r="L93" s="20">
        <f t="shared" si="18"/>
        <v>108570.43</v>
      </c>
      <c r="M93" s="22">
        <f t="shared" si="15"/>
        <v>1.0000039605784286</v>
      </c>
      <c r="N93" s="28">
        <f t="shared" si="16"/>
        <v>0.42999999999301508</v>
      </c>
    </row>
    <row r="94" spans="1:14" s="26" customFormat="1" ht="52.5" customHeight="1" x14ac:dyDescent="0.2">
      <c r="A94" s="30">
        <v>24170000</v>
      </c>
      <c r="B94" s="33" t="s">
        <v>79</v>
      </c>
      <c r="C94" s="35">
        <v>0</v>
      </c>
      <c r="D94" s="23">
        <v>0</v>
      </c>
      <c r="E94" s="24">
        <v>0</v>
      </c>
      <c r="F94" s="36">
        <f t="shared" si="13"/>
        <v>0</v>
      </c>
      <c r="G94" s="35">
        <v>1524000</v>
      </c>
      <c r="H94" s="23">
        <v>3302977.05</v>
      </c>
      <c r="I94" s="24">
        <f t="shared" si="19"/>
        <v>2.167307775590551</v>
      </c>
      <c r="J94" s="36">
        <f t="shared" si="14"/>
        <v>1778977.0499999998</v>
      </c>
      <c r="K94" s="31">
        <f t="shared" si="17"/>
        <v>1524000</v>
      </c>
      <c r="L94" s="23">
        <f t="shared" si="18"/>
        <v>3302977.05</v>
      </c>
      <c r="M94" s="25">
        <f t="shared" si="15"/>
        <v>2.167307775590551</v>
      </c>
      <c r="N94" s="27">
        <f t="shared" si="16"/>
        <v>1778977.0499999998</v>
      </c>
    </row>
    <row r="95" spans="1:14" s="26" customFormat="1" x14ac:dyDescent="0.2">
      <c r="A95" s="30">
        <v>25000000</v>
      </c>
      <c r="B95" s="33" t="s">
        <v>80</v>
      </c>
      <c r="C95" s="35">
        <v>0</v>
      </c>
      <c r="D95" s="23">
        <v>0</v>
      </c>
      <c r="E95" s="24">
        <v>0</v>
      </c>
      <c r="F95" s="36">
        <f t="shared" si="13"/>
        <v>0</v>
      </c>
      <c r="G95" s="35">
        <v>37131412</v>
      </c>
      <c r="H95" s="23">
        <v>33925879.43</v>
      </c>
      <c r="I95" s="24">
        <f t="shared" si="19"/>
        <v>0.9136705986295377</v>
      </c>
      <c r="J95" s="36">
        <f t="shared" si="14"/>
        <v>-3205532.5700000003</v>
      </c>
      <c r="K95" s="31">
        <f t="shared" si="17"/>
        <v>37131412</v>
      </c>
      <c r="L95" s="23">
        <f t="shared" si="18"/>
        <v>33925879.43</v>
      </c>
      <c r="M95" s="25">
        <f t="shared" si="15"/>
        <v>0.9136705986295377</v>
      </c>
      <c r="N95" s="27">
        <f t="shared" si="16"/>
        <v>-3205532.5700000003</v>
      </c>
    </row>
    <row r="96" spans="1:14" ht="46.5" customHeight="1" x14ac:dyDescent="0.2">
      <c r="A96" s="29">
        <v>25010000</v>
      </c>
      <c r="B96" s="34" t="s">
        <v>81</v>
      </c>
      <c r="C96" s="37">
        <v>0</v>
      </c>
      <c r="D96" s="20">
        <v>0</v>
      </c>
      <c r="E96" s="21">
        <v>0</v>
      </c>
      <c r="F96" s="38">
        <f t="shared" si="13"/>
        <v>0</v>
      </c>
      <c r="G96" s="37">
        <v>37131412</v>
      </c>
      <c r="H96" s="20">
        <v>26275707.890000001</v>
      </c>
      <c r="I96" s="21">
        <f t="shared" si="19"/>
        <v>0.70764095612631162</v>
      </c>
      <c r="J96" s="38">
        <f t="shared" si="14"/>
        <v>-10855704.109999999</v>
      </c>
      <c r="K96" s="32">
        <f t="shared" si="17"/>
        <v>37131412</v>
      </c>
      <c r="L96" s="20">
        <f t="shared" si="18"/>
        <v>26275707.890000001</v>
      </c>
      <c r="M96" s="22">
        <f t="shared" si="15"/>
        <v>0.70764095612631162</v>
      </c>
      <c r="N96" s="28">
        <f t="shared" si="16"/>
        <v>-10855704.109999999</v>
      </c>
    </row>
    <row r="97" spans="1:14" ht="39" customHeight="1" x14ac:dyDescent="0.2">
      <c r="A97" s="29">
        <v>25020000</v>
      </c>
      <c r="B97" s="34" t="s">
        <v>82</v>
      </c>
      <c r="C97" s="37">
        <v>0</v>
      </c>
      <c r="D97" s="20">
        <v>0</v>
      </c>
      <c r="E97" s="21">
        <v>0</v>
      </c>
      <c r="F97" s="38">
        <f t="shared" si="13"/>
        <v>0</v>
      </c>
      <c r="G97" s="37">
        <v>0</v>
      </c>
      <c r="H97" s="20">
        <v>7650171.54</v>
      </c>
      <c r="I97" s="21">
        <v>0</v>
      </c>
      <c r="J97" s="38">
        <f t="shared" si="14"/>
        <v>7650171.54</v>
      </c>
      <c r="K97" s="32">
        <f t="shared" si="17"/>
        <v>0</v>
      </c>
      <c r="L97" s="20">
        <f t="shared" si="18"/>
        <v>7650171.54</v>
      </c>
      <c r="M97" s="22">
        <v>0</v>
      </c>
      <c r="N97" s="28">
        <f t="shared" si="16"/>
        <v>7650171.54</v>
      </c>
    </row>
    <row r="98" spans="1:14" s="26" customFormat="1" x14ac:dyDescent="0.2">
      <c r="A98" s="30">
        <v>30000000</v>
      </c>
      <c r="B98" s="33" t="s">
        <v>83</v>
      </c>
      <c r="C98" s="35">
        <v>0</v>
      </c>
      <c r="D98" s="23">
        <v>0</v>
      </c>
      <c r="E98" s="24">
        <v>0</v>
      </c>
      <c r="F98" s="36">
        <f t="shared" si="13"/>
        <v>0</v>
      </c>
      <c r="G98" s="35">
        <v>48476000</v>
      </c>
      <c r="H98" s="23">
        <v>36592691.520000003</v>
      </c>
      <c r="I98" s="24">
        <f t="shared" si="19"/>
        <v>0.7548620249195479</v>
      </c>
      <c r="J98" s="36">
        <f t="shared" si="14"/>
        <v>-11883308.479999997</v>
      </c>
      <c r="K98" s="31">
        <f t="shared" si="17"/>
        <v>48476000</v>
      </c>
      <c r="L98" s="23">
        <f t="shared" si="18"/>
        <v>36592691.520000003</v>
      </c>
      <c r="M98" s="25">
        <f t="shared" si="15"/>
        <v>0.7548620249195479</v>
      </c>
      <c r="N98" s="27">
        <f t="shared" si="16"/>
        <v>-11883308.479999997</v>
      </c>
    </row>
    <row r="99" spans="1:14" s="26" customFormat="1" ht="25.5" x14ac:dyDescent="0.2">
      <c r="A99" s="30">
        <v>31000000</v>
      </c>
      <c r="B99" s="33" t="s">
        <v>84</v>
      </c>
      <c r="C99" s="35">
        <v>0</v>
      </c>
      <c r="D99" s="23">
        <v>0</v>
      </c>
      <c r="E99" s="24">
        <v>0</v>
      </c>
      <c r="F99" s="36">
        <f t="shared" si="13"/>
        <v>0</v>
      </c>
      <c r="G99" s="35">
        <v>28476000</v>
      </c>
      <c r="H99" s="23">
        <v>348167.6</v>
      </c>
      <c r="I99" s="24">
        <f t="shared" si="19"/>
        <v>1.2226703188650091E-2</v>
      </c>
      <c r="J99" s="36">
        <f t="shared" si="14"/>
        <v>-28127832.399999999</v>
      </c>
      <c r="K99" s="31">
        <f t="shared" si="17"/>
        <v>28476000</v>
      </c>
      <c r="L99" s="23">
        <f t="shared" si="18"/>
        <v>348167.6</v>
      </c>
      <c r="M99" s="25">
        <f t="shared" si="15"/>
        <v>1.2226703188650091E-2</v>
      </c>
      <c r="N99" s="27">
        <f t="shared" si="16"/>
        <v>-28127832.399999999</v>
      </c>
    </row>
    <row r="100" spans="1:14" ht="47.25" customHeight="1" x14ac:dyDescent="0.2">
      <c r="A100" s="29">
        <v>31030000</v>
      </c>
      <c r="B100" s="34" t="s">
        <v>85</v>
      </c>
      <c r="C100" s="37">
        <v>0</v>
      </c>
      <c r="D100" s="20">
        <v>0</v>
      </c>
      <c r="E100" s="21">
        <v>0</v>
      </c>
      <c r="F100" s="38">
        <f t="shared" si="13"/>
        <v>0</v>
      </c>
      <c r="G100" s="37">
        <v>28476000</v>
      </c>
      <c r="H100" s="20">
        <v>348167.6</v>
      </c>
      <c r="I100" s="21">
        <f t="shared" si="19"/>
        <v>1.2226703188650091E-2</v>
      </c>
      <c r="J100" s="38">
        <f t="shared" si="14"/>
        <v>-28127832.399999999</v>
      </c>
      <c r="K100" s="32">
        <f t="shared" si="17"/>
        <v>28476000</v>
      </c>
      <c r="L100" s="20">
        <f t="shared" si="18"/>
        <v>348167.6</v>
      </c>
      <c r="M100" s="22">
        <f t="shared" si="15"/>
        <v>1.2226703188650091E-2</v>
      </c>
      <c r="N100" s="28">
        <f t="shared" si="16"/>
        <v>-28127832.399999999</v>
      </c>
    </row>
    <row r="101" spans="1:14" s="26" customFormat="1" ht="39.75" customHeight="1" x14ac:dyDescent="0.2">
      <c r="A101" s="30">
        <v>33000000</v>
      </c>
      <c r="B101" s="33" t="s">
        <v>86</v>
      </c>
      <c r="C101" s="35">
        <v>0</v>
      </c>
      <c r="D101" s="23">
        <v>0</v>
      </c>
      <c r="E101" s="24">
        <v>0</v>
      </c>
      <c r="F101" s="36">
        <f t="shared" si="13"/>
        <v>0</v>
      </c>
      <c r="G101" s="35">
        <v>20000000</v>
      </c>
      <c r="H101" s="23">
        <v>36244523.920000002</v>
      </c>
      <c r="I101" s="24">
        <f t="shared" si="19"/>
        <v>1.8122261960000001</v>
      </c>
      <c r="J101" s="36">
        <f t="shared" si="14"/>
        <v>16244523.920000002</v>
      </c>
      <c r="K101" s="31">
        <f t="shared" si="17"/>
        <v>20000000</v>
      </c>
      <c r="L101" s="23">
        <f t="shared" si="18"/>
        <v>36244523.920000002</v>
      </c>
      <c r="M101" s="25">
        <f t="shared" si="15"/>
        <v>1.8122261960000001</v>
      </c>
      <c r="N101" s="27">
        <f t="shared" si="16"/>
        <v>16244523.920000002</v>
      </c>
    </row>
    <row r="102" spans="1:14" s="26" customFormat="1" ht="20.25" customHeight="1" x14ac:dyDescent="0.2">
      <c r="A102" s="30">
        <v>33010000</v>
      </c>
      <c r="B102" s="33" t="s">
        <v>87</v>
      </c>
      <c r="C102" s="35">
        <v>0</v>
      </c>
      <c r="D102" s="23">
        <v>0</v>
      </c>
      <c r="E102" s="24">
        <v>0</v>
      </c>
      <c r="F102" s="36">
        <f t="shared" si="13"/>
        <v>0</v>
      </c>
      <c r="G102" s="35">
        <v>20000000</v>
      </c>
      <c r="H102" s="23">
        <v>36244523.920000002</v>
      </c>
      <c r="I102" s="24">
        <f t="shared" si="19"/>
        <v>1.8122261960000001</v>
      </c>
      <c r="J102" s="36">
        <f t="shared" si="14"/>
        <v>16244523.920000002</v>
      </c>
      <c r="K102" s="31">
        <f t="shared" si="17"/>
        <v>20000000</v>
      </c>
      <c r="L102" s="23">
        <f t="shared" si="18"/>
        <v>36244523.920000002</v>
      </c>
      <c r="M102" s="25">
        <f t="shared" si="15"/>
        <v>1.8122261960000001</v>
      </c>
      <c r="N102" s="27">
        <f t="shared" si="16"/>
        <v>16244523.920000002</v>
      </c>
    </row>
    <row r="103" spans="1:14" ht="84" customHeight="1" x14ac:dyDescent="0.2">
      <c r="A103" s="29">
        <v>33010100</v>
      </c>
      <c r="B103" s="34" t="s">
        <v>88</v>
      </c>
      <c r="C103" s="37">
        <v>0</v>
      </c>
      <c r="D103" s="20">
        <v>0</v>
      </c>
      <c r="E103" s="21">
        <v>0</v>
      </c>
      <c r="F103" s="38">
        <f t="shared" si="13"/>
        <v>0</v>
      </c>
      <c r="G103" s="37">
        <v>20000000</v>
      </c>
      <c r="H103" s="20">
        <v>36244523.920000002</v>
      </c>
      <c r="I103" s="21">
        <f t="shared" si="19"/>
        <v>1.8122261960000001</v>
      </c>
      <c r="J103" s="38">
        <f t="shared" si="14"/>
        <v>16244523.920000002</v>
      </c>
      <c r="K103" s="32">
        <f t="shared" si="17"/>
        <v>20000000</v>
      </c>
      <c r="L103" s="20">
        <f t="shared" si="18"/>
        <v>36244523.920000002</v>
      </c>
      <c r="M103" s="22">
        <f t="shared" si="15"/>
        <v>1.8122261960000001</v>
      </c>
      <c r="N103" s="28">
        <f t="shared" si="16"/>
        <v>16244523.920000002</v>
      </c>
    </row>
    <row r="104" spans="1:14" s="26" customFormat="1" ht="18.75" customHeight="1" x14ac:dyDescent="0.2">
      <c r="A104" s="30">
        <v>50000000</v>
      </c>
      <c r="B104" s="33" t="s">
        <v>89</v>
      </c>
      <c r="C104" s="35">
        <v>0</v>
      </c>
      <c r="D104" s="23">
        <v>0</v>
      </c>
      <c r="E104" s="24">
        <v>0</v>
      </c>
      <c r="F104" s="36">
        <f t="shared" si="13"/>
        <v>0</v>
      </c>
      <c r="G104" s="35">
        <v>480000</v>
      </c>
      <c r="H104" s="23">
        <v>540325.81000000006</v>
      </c>
      <c r="I104" s="24">
        <f t="shared" si="19"/>
        <v>1.1256787708333333</v>
      </c>
      <c r="J104" s="36">
        <f t="shared" si="14"/>
        <v>60325.810000000056</v>
      </c>
      <c r="K104" s="31">
        <f t="shared" si="17"/>
        <v>480000</v>
      </c>
      <c r="L104" s="23">
        <f t="shared" si="18"/>
        <v>540325.81000000006</v>
      </c>
      <c r="M104" s="25">
        <f t="shared" si="15"/>
        <v>1.1256787708333333</v>
      </c>
      <c r="N104" s="27">
        <f t="shared" si="16"/>
        <v>60325.810000000056</v>
      </c>
    </row>
    <row r="105" spans="1:14" ht="57" customHeight="1" x14ac:dyDescent="0.2">
      <c r="A105" s="29">
        <v>50110000</v>
      </c>
      <c r="B105" s="34" t="s">
        <v>90</v>
      </c>
      <c r="C105" s="37">
        <v>0</v>
      </c>
      <c r="D105" s="20">
        <v>0</v>
      </c>
      <c r="E105" s="21">
        <v>0</v>
      </c>
      <c r="F105" s="38">
        <f t="shared" si="13"/>
        <v>0</v>
      </c>
      <c r="G105" s="37">
        <v>480000</v>
      </c>
      <c r="H105" s="20">
        <v>540325.81000000006</v>
      </c>
      <c r="I105" s="21">
        <f t="shared" si="19"/>
        <v>1.1256787708333333</v>
      </c>
      <c r="J105" s="38">
        <f t="shared" si="14"/>
        <v>60325.810000000056</v>
      </c>
      <c r="K105" s="32">
        <f t="shared" si="17"/>
        <v>480000</v>
      </c>
      <c r="L105" s="20">
        <f t="shared" si="18"/>
        <v>540325.81000000006</v>
      </c>
      <c r="M105" s="22">
        <f t="shared" si="15"/>
        <v>1.1256787708333333</v>
      </c>
      <c r="N105" s="28">
        <f t="shared" si="16"/>
        <v>60325.810000000056</v>
      </c>
    </row>
    <row r="106" spans="1:14" s="48" customFormat="1" ht="34.5" customHeight="1" x14ac:dyDescent="0.25">
      <c r="A106" s="39"/>
      <c r="B106" s="40" t="s">
        <v>120</v>
      </c>
      <c r="C106" s="41">
        <v>565235400</v>
      </c>
      <c r="D106" s="42">
        <v>568807595.87</v>
      </c>
      <c r="E106" s="43">
        <f t="shared" si="12"/>
        <v>1.006319837487178</v>
      </c>
      <c r="F106" s="44">
        <f t="shared" si="13"/>
        <v>3572195.8700000048</v>
      </c>
      <c r="G106" s="41">
        <v>87694512</v>
      </c>
      <c r="H106" s="42">
        <v>74561260.400000006</v>
      </c>
      <c r="I106" s="43">
        <f t="shared" si="19"/>
        <v>0.8502386147037343</v>
      </c>
      <c r="J106" s="44">
        <f t="shared" si="14"/>
        <v>-13133251.599999994</v>
      </c>
      <c r="K106" s="45">
        <f t="shared" si="17"/>
        <v>652929912</v>
      </c>
      <c r="L106" s="42">
        <f t="shared" si="18"/>
        <v>643368856.26999998</v>
      </c>
      <c r="M106" s="46">
        <f t="shared" si="15"/>
        <v>0.98535668904995732</v>
      </c>
      <c r="N106" s="47">
        <f t="shared" si="16"/>
        <v>-9561055.7300000191</v>
      </c>
    </row>
    <row r="107" spans="1:14" s="26" customFormat="1" ht="27.75" customHeight="1" x14ac:dyDescent="0.2">
      <c r="A107" s="30">
        <v>40000000</v>
      </c>
      <c r="B107" s="33" t="s">
        <v>91</v>
      </c>
      <c r="C107" s="35">
        <f>C108</f>
        <v>513930446.51999998</v>
      </c>
      <c r="D107" s="23">
        <f>D108</f>
        <v>510371984.39999998</v>
      </c>
      <c r="E107" s="24">
        <f t="shared" si="12"/>
        <v>0.99307598500128647</v>
      </c>
      <c r="F107" s="36">
        <f t="shared" si="13"/>
        <v>-3558462.1200000048</v>
      </c>
      <c r="G107" s="35">
        <f>G108</f>
        <v>653000</v>
      </c>
      <c r="H107" s="23">
        <f>H108</f>
        <v>653000</v>
      </c>
      <c r="I107" s="24">
        <v>0</v>
      </c>
      <c r="J107" s="36">
        <f t="shared" si="14"/>
        <v>0</v>
      </c>
      <c r="K107" s="31">
        <f t="shared" si="17"/>
        <v>514583446.51999998</v>
      </c>
      <c r="L107" s="23">
        <f t="shared" si="18"/>
        <v>511024984.39999998</v>
      </c>
      <c r="M107" s="25">
        <f t="shared" si="15"/>
        <v>0.99308477149028984</v>
      </c>
      <c r="N107" s="27">
        <f t="shared" si="16"/>
        <v>-3558462.1200000048</v>
      </c>
    </row>
    <row r="108" spans="1:14" s="26" customFormat="1" ht="29.25" customHeight="1" x14ac:dyDescent="0.2">
      <c r="A108" s="30">
        <v>41000000</v>
      </c>
      <c r="B108" s="33" t="s">
        <v>92</v>
      </c>
      <c r="C108" s="35">
        <f>C109+C112</f>
        <v>513930446.51999998</v>
      </c>
      <c r="D108" s="23">
        <f>D109+D112</f>
        <v>510371984.39999998</v>
      </c>
      <c r="E108" s="24">
        <f t="shared" si="12"/>
        <v>0.99307598500128647</v>
      </c>
      <c r="F108" s="36">
        <f t="shared" si="13"/>
        <v>-3558462.1200000048</v>
      </c>
      <c r="G108" s="35">
        <f>G109+G112</f>
        <v>653000</v>
      </c>
      <c r="H108" s="23">
        <f>H109+H112</f>
        <v>653000</v>
      </c>
      <c r="I108" s="24">
        <v>0</v>
      </c>
      <c r="J108" s="36">
        <f t="shared" si="14"/>
        <v>0</v>
      </c>
      <c r="K108" s="31">
        <f t="shared" si="17"/>
        <v>514583446.51999998</v>
      </c>
      <c r="L108" s="23">
        <f t="shared" si="18"/>
        <v>511024984.39999998</v>
      </c>
      <c r="M108" s="25">
        <f t="shared" si="15"/>
        <v>0.99308477149028984</v>
      </c>
      <c r="N108" s="27">
        <f t="shared" si="16"/>
        <v>-3558462.1200000048</v>
      </c>
    </row>
    <row r="109" spans="1:14" s="26" customFormat="1" ht="38.25" customHeight="1" x14ac:dyDescent="0.2">
      <c r="A109" s="30">
        <v>41030000</v>
      </c>
      <c r="B109" s="33" t="s">
        <v>93</v>
      </c>
      <c r="C109" s="35">
        <v>175440600</v>
      </c>
      <c r="D109" s="23">
        <v>175440600</v>
      </c>
      <c r="E109" s="24">
        <f t="shared" si="12"/>
        <v>1</v>
      </c>
      <c r="F109" s="36">
        <f t="shared" si="13"/>
        <v>0</v>
      </c>
      <c r="G109" s="35">
        <v>0</v>
      </c>
      <c r="H109" s="23">
        <v>0</v>
      </c>
      <c r="I109" s="24">
        <v>0</v>
      </c>
      <c r="J109" s="36">
        <f t="shared" si="14"/>
        <v>0</v>
      </c>
      <c r="K109" s="31">
        <f t="shared" si="17"/>
        <v>175440600</v>
      </c>
      <c r="L109" s="23">
        <f t="shared" si="18"/>
        <v>175440600</v>
      </c>
      <c r="M109" s="25">
        <f t="shared" si="15"/>
        <v>1</v>
      </c>
      <c r="N109" s="27">
        <f t="shared" si="16"/>
        <v>0</v>
      </c>
    </row>
    <row r="110" spans="1:14" ht="39.75" customHeight="1" x14ac:dyDescent="0.2">
      <c r="A110" s="29">
        <v>41033900</v>
      </c>
      <c r="B110" s="34" t="s">
        <v>94</v>
      </c>
      <c r="C110" s="37">
        <v>103111400</v>
      </c>
      <c r="D110" s="20">
        <v>103111400</v>
      </c>
      <c r="E110" s="21">
        <f t="shared" si="12"/>
        <v>1</v>
      </c>
      <c r="F110" s="38">
        <f t="shared" si="13"/>
        <v>0</v>
      </c>
      <c r="G110" s="37">
        <v>0</v>
      </c>
      <c r="H110" s="20">
        <v>0</v>
      </c>
      <c r="I110" s="21">
        <v>0</v>
      </c>
      <c r="J110" s="38">
        <f t="shared" si="14"/>
        <v>0</v>
      </c>
      <c r="K110" s="32">
        <f t="shared" si="17"/>
        <v>103111400</v>
      </c>
      <c r="L110" s="20">
        <f t="shared" si="18"/>
        <v>103111400</v>
      </c>
      <c r="M110" s="22">
        <f t="shared" si="15"/>
        <v>1</v>
      </c>
      <c r="N110" s="28">
        <f t="shared" si="16"/>
        <v>0</v>
      </c>
    </row>
    <row r="111" spans="1:14" ht="36" customHeight="1" x14ac:dyDescent="0.2">
      <c r="A111" s="29">
        <v>41034200</v>
      </c>
      <c r="B111" s="34" t="s">
        <v>95</v>
      </c>
      <c r="C111" s="37">
        <v>72329200</v>
      </c>
      <c r="D111" s="20">
        <v>72329200</v>
      </c>
      <c r="E111" s="21">
        <f t="shared" si="12"/>
        <v>1</v>
      </c>
      <c r="F111" s="38">
        <f t="shared" si="13"/>
        <v>0</v>
      </c>
      <c r="G111" s="37">
        <v>0</v>
      </c>
      <c r="H111" s="20">
        <v>0</v>
      </c>
      <c r="I111" s="21">
        <v>0</v>
      </c>
      <c r="J111" s="38">
        <f t="shared" si="14"/>
        <v>0</v>
      </c>
      <c r="K111" s="32">
        <f t="shared" si="17"/>
        <v>72329200</v>
      </c>
      <c r="L111" s="20">
        <f t="shared" si="18"/>
        <v>72329200</v>
      </c>
      <c r="M111" s="22">
        <f t="shared" si="15"/>
        <v>1</v>
      </c>
      <c r="N111" s="28">
        <f t="shared" si="16"/>
        <v>0</v>
      </c>
    </row>
    <row r="112" spans="1:14" s="26" customFormat="1" ht="37.5" customHeight="1" x14ac:dyDescent="0.2">
      <c r="A112" s="30">
        <v>41050000</v>
      </c>
      <c r="B112" s="33" t="s">
        <v>96</v>
      </c>
      <c r="C112" s="35">
        <v>338489846.51999998</v>
      </c>
      <c r="D112" s="23">
        <v>334931384.39999998</v>
      </c>
      <c r="E112" s="24">
        <f t="shared" si="12"/>
        <v>0.98948724117847431</v>
      </c>
      <c r="F112" s="36">
        <f t="shared" si="13"/>
        <v>-3558462.1200000048</v>
      </c>
      <c r="G112" s="35">
        <v>653000</v>
      </c>
      <c r="H112" s="23">
        <v>653000</v>
      </c>
      <c r="I112" s="24">
        <f t="shared" si="19"/>
        <v>1</v>
      </c>
      <c r="J112" s="36">
        <f t="shared" si="14"/>
        <v>0</v>
      </c>
      <c r="K112" s="31">
        <f t="shared" si="17"/>
        <v>339142846.51999998</v>
      </c>
      <c r="L112" s="23">
        <f t="shared" si="18"/>
        <v>335584384.39999998</v>
      </c>
      <c r="M112" s="25">
        <f t="shared" si="15"/>
        <v>0.9895074828895436</v>
      </c>
      <c r="N112" s="27">
        <f t="shared" si="16"/>
        <v>-3558462.1200000048</v>
      </c>
    </row>
    <row r="113" spans="1:14" ht="37.5" customHeight="1" x14ac:dyDescent="0.2">
      <c r="A113" s="29">
        <v>41050100</v>
      </c>
      <c r="B113" s="34" t="s">
        <v>97</v>
      </c>
      <c r="C113" s="37">
        <v>130816900</v>
      </c>
      <c r="D113" s="20">
        <v>128471479.25</v>
      </c>
      <c r="E113" s="21">
        <f t="shared" si="12"/>
        <v>0.98207096521932569</v>
      </c>
      <c r="F113" s="38">
        <f t="shared" si="13"/>
        <v>-2345420.75</v>
      </c>
      <c r="G113" s="37">
        <v>0</v>
      </c>
      <c r="H113" s="20">
        <v>0</v>
      </c>
      <c r="I113" s="21">
        <v>0</v>
      </c>
      <c r="J113" s="38">
        <f t="shared" si="14"/>
        <v>0</v>
      </c>
      <c r="K113" s="32">
        <f t="shared" si="17"/>
        <v>130816900</v>
      </c>
      <c r="L113" s="20">
        <f t="shared" si="18"/>
        <v>128471479.25</v>
      </c>
      <c r="M113" s="22">
        <f t="shared" si="15"/>
        <v>0.98207096521932569</v>
      </c>
      <c r="N113" s="28">
        <f t="shared" si="16"/>
        <v>-2345420.75</v>
      </c>
    </row>
    <row r="114" spans="1:14" ht="101.25" customHeight="1" x14ac:dyDescent="0.2">
      <c r="A114" s="29">
        <v>41050200</v>
      </c>
      <c r="B114" s="34" t="s">
        <v>98</v>
      </c>
      <c r="C114" s="37">
        <v>179944.3</v>
      </c>
      <c r="D114" s="20">
        <v>179944.3</v>
      </c>
      <c r="E114" s="21">
        <f t="shared" si="12"/>
        <v>1</v>
      </c>
      <c r="F114" s="38">
        <f t="shared" si="13"/>
        <v>0</v>
      </c>
      <c r="G114" s="37">
        <v>0</v>
      </c>
      <c r="H114" s="20">
        <v>0</v>
      </c>
      <c r="I114" s="21">
        <v>0</v>
      </c>
      <c r="J114" s="38">
        <f t="shared" si="14"/>
        <v>0</v>
      </c>
      <c r="K114" s="32">
        <f t="shared" si="17"/>
        <v>179944.3</v>
      </c>
      <c r="L114" s="20">
        <f t="shared" si="18"/>
        <v>179944.3</v>
      </c>
      <c r="M114" s="22">
        <f t="shared" si="15"/>
        <v>1</v>
      </c>
      <c r="N114" s="28">
        <f t="shared" si="16"/>
        <v>0</v>
      </c>
    </row>
    <row r="115" spans="1:14" ht="216.75" x14ac:dyDescent="0.2">
      <c r="A115" s="29">
        <v>41050300</v>
      </c>
      <c r="B115" s="34" t="s">
        <v>99</v>
      </c>
      <c r="C115" s="37">
        <v>135113700</v>
      </c>
      <c r="D115" s="20">
        <v>134334373.84</v>
      </c>
      <c r="E115" s="21">
        <f t="shared" si="12"/>
        <v>0.99423207150718251</v>
      </c>
      <c r="F115" s="38">
        <f t="shared" si="13"/>
        <v>-779326.15999999642</v>
      </c>
      <c r="G115" s="37">
        <v>0</v>
      </c>
      <c r="H115" s="20">
        <v>0</v>
      </c>
      <c r="I115" s="21">
        <v>0</v>
      </c>
      <c r="J115" s="38">
        <f t="shared" si="14"/>
        <v>0</v>
      </c>
      <c r="K115" s="32">
        <f t="shared" si="17"/>
        <v>135113700</v>
      </c>
      <c r="L115" s="20">
        <f t="shared" si="18"/>
        <v>134334373.84</v>
      </c>
      <c r="M115" s="22">
        <f t="shared" si="15"/>
        <v>0.99423207150718251</v>
      </c>
      <c r="N115" s="28">
        <f t="shared" si="16"/>
        <v>-779326.15999999642</v>
      </c>
    </row>
    <row r="116" spans="1:14" ht="235.5" customHeight="1" x14ac:dyDescent="0.2">
      <c r="A116" s="29">
        <v>41050400</v>
      </c>
      <c r="B116" s="34" t="s">
        <v>100</v>
      </c>
      <c r="C116" s="37">
        <v>1647063.93</v>
      </c>
      <c r="D116" s="20">
        <v>1647063.15</v>
      </c>
      <c r="E116" s="21">
        <f t="shared" si="12"/>
        <v>0.99999952643003964</v>
      </c>
      <c r="F116" s="38">
        <f t="shared" si="13"/>
        <v>-0.78000000002793968</v>
      </c>
      <c r="G116" s="37">
        <v>0</v>
      </c>
      <c r="H116" s="20">
        <v>0</v>
      </c>
      <c r="I116" s="21">
        <v>0</v>
      </c>
      <c r="J116" s="38">
        <f t="shared" si="14"/>
        <v>0</v>
      </c>
      <c r="K116" s="32">
        <f t="shared" si="17"/>
        <v>1647063.93</v>
      </c>
      <c r="L116" s="20">
        <f t="shared" si="18"/>
        <v>1647063.15</v>
      </c>
      <c r="M116" s="22">
        <f t="shared" si="15"/>
        <v>0.99999952643003964</v>
      </c>
      <c r="N116" s="28">
        <f t="shared" si="16"/>
        <v>-0.78000000002793968</v>
      </c>
    </row>
    <row r="117" spans="1:14" ht="252.75" customHeight="1" x14ac:dyDescent="0.2">
      <c r="A117" s="29">
        <v>41050500</v>
      </c>
      <c r="B117" s="34" t="s">
        <v>101</v>
      </c>
      <c r="C117" s="37">
        <v>576038.29</v>
      </c>
      <c r="D117" s="20">
        <v>576038.29</v>
      </c>
      <c r="E117" s="21">
        <f t="shared" si="12"/>
        <v>1</v>
      </c>
      <c r="F117" s="38">
        <f t="shared" si="13"/>
        <v>0</v>
      </c>
      <c r="G117" s="37">
        <v>0</v>
      </c>
      <c r="H117" s="20">
        <v>0</v>
      </c>
      <c r="I117" s="21">
        <v>0</v>
      </c>
      <c r="J117" s="38">
        <f t="shared" si="14"/>
        <v>0</v>
      </c>
      <c r="K117" s="32">
        <f t="shared" si="17"/>
        <v>576038.29</v>
      </c>
      <c r="L117" s="20">
        <f t="shared" si="18"/>
        <v>576038.29</v>
      </c>
      <c r="M117" s="22">
        <f t="shared" si="15"/>
        <v>1</v>
      </c>
      <c r="N117" s="28">
        <f t="shared" si="16"/>
        <v>0</v>
      </c>
    </row>
    <row r="118" spans="1:14" ht="184.5" customHeight="1" x14ac:dyDescent="0.2">
      <c r="A118" s="29">
        <v>41050700</v>
      </c>
      <c r="B118" s="34" t="s">
        <v>102</v>
      </c>
      <c r="C118" s="37">
        <v>3098800</v>
      </c>
      <c r="D118" s="20">
        <v>3034356.23</v>
      </c>
      <c r="E118" s="21">
        <f t="shared" si="12"/>
        <v>0.97920363689169998</v>
      </c>
      <c r="F118" s="38">
        <f t="shared" si="13"/>
        <v>-64443.770000000019</v>
      </c>
      <c r="G118" s="37">
        <v>0</v>
      </c>
      <c r="H118" s="20">
        <v>0</v>
      </c>
      <c r="I118" s="21">
        <v>0</v>
      </c>
      <c r="J118" s="38">
        <f t="shared" si="14"/>
        <v>0</v>
      </c>
      <c r="K118" s="32">
        <f t="shared" si="17"/>
        <v>3098800</v>
      </c>
      <c r="L118" s="20">
        <f t="shared" si="18"/>
        <v>3034356.23</v>
      </c>
      <c r="M118" s="22">
        <f t="shared" si="15"/>
        <v>0.97920363689169998</v>
      </c>
      <c r="N118" s="28">
        <f t="shared" si="16"/>
        <v>-64443.770000000019</v>
      </c>
    </row>
    <row r="119" spans="1:14" ht="68.25" customHeight="1" x14ac:dyDescent="0.2">
      <c r="A119" s="29">
        <v>41051200</v>
      </c>
      <c r="B119" s="34" t="s">
        <v>103</v>
      </c>
      <c r="C119" s="37">
        <v>1086300</v>
      </c>
      <c r="D119" s="20">
        <v>860375.84</v>
      </c>
      <c r="E119" s="21">
        <f t="shared" si="12"/>
        <v>0.79202415538985549</v>
      </c>
      <c r="F119" s="38">
        <f t="shared" si="13"/>
        <v>-225924.16000000003</v>
      </c>
      <c r="G119" s="37">
        <v>0</v>
      </c>
      <c r="H119" s="20">
        <v>0</v>
      </c>
      <c r="I119" s="21">
        <v>0</v>
      </c>
      <c r="J119" s="38">
        <f t="shared" si="14"/>
        <v>0</v>
      </c>
      <c r="K119" s="32">
        <f t="shared" si="17"/>
        <v>1086300</v>
      </c>
      <c r="L119" s="20">
        <f t="shared" si="18"/>
        <v>860375.84</v>
      </c>
      <c r="M119" s="22">
        <f t="shared" si="15"/>
        <v>0.79202415538985549</v>
      </c>
      <c r="N119" s="28">
        <f t="shared" si="16"/>
        <v>-225924.16000000003</v>
      </c>
    </row>
    <row r="120" spans="1:14" ht="63.75" x14ac:dyDescent="0.2">
      <c r="A120" s="29">
        <v>41051400</v>
      </c>
      <c r="B120" s="34" t="s">
        <v>104</v>
      </c>
      <c r="C120" s="37">
        <v>2124600</v>
      </c>
      <c r="D120" s="20">
        <v>2079033.12</v>
      </c>
      <c r="E120" s="21">
        <f t="shared" si="12"/>
        <v>0.97855272521886483</v>
      </c>
      <c r="F120" s="38">
        <f t="shared" si="13"/>
        <v>-45566.879999999888</v>
      </c>
      <c r="G120" s="37">
        <v>0</v>
      </c>
      <c r="H120" s="20">
        <v>0</v>
      </c>
      <c r="I120" s="21">
        <v>0</v>
      </c>
      <c r="J120" s="38">
        <f t="shared" si="14"/>
        <v>0</v>
      </c>
      <c r="K120" s="32">
        <f t="shared" si="17"/>
        <v>2124600</v>
      </c>
      <c r="L120" s="20">
        <f t="shared" si="18"/>
        <v>2079033.12</v>
      </c>
      <c r="M120" s="22">
        <f t="shared" si="15"/>
        <v>0.97855272521886483</v>
      </c>
      <c r="N120" s="28">
        <f t="shared" si="16"/>
        <v>-45566.879999999888</v>
      </c>
    </row>
    <row r="121" spans="1:14" ht="65.25" customHeight="1" x14ac:dyDescent="0.2">
      <c r="A121" s="29">
        <v>41051500</v>
      </c>
      <c r="B121" s="34" t="s">
        <v>105</v>
      </c>
      <c r="C121" s="37">
        <v>61600300</v>
      </c>
      <c r="D121" s="20">
        <v>61600300</v>
      </c>
      <c r="E121" s="21">
        <f t="shared" si="12"/>
        <v>1</v>
      </c>
      <c r="F121" s="38">
        <f t="shared" si="13"/>
        <v>0</v>
      </c>
      <c r="G121" s="37">
        <v>0</v>
      </c>
      <c r="H121" s="20">
        <v>0</v>
      </c>
      <c r="I121" s="21">
        <v>0</v>
      </c>
      <c r="J121" s="38">
        <f t="shared" si="14"/>
        <v>0</v>
      </c>
      <c r="K121" s="32">
        <f t="shared" si="17"/>
        <v>61600300</v>
      </c>
      <c r="L121" s="20">
        <f t="shared" si="18"/>
        <v>61600300</v>
      </c>
      <c r="M121" s="22">
        <f t="shared" si="15"/>
        <v>1</v>
      </c>
      <c r="N121" s="28">
        <f t="shared" si="16"/>
        <v>0</v>
      </c>
    </row>
    <row r="122" spans="1:14" ht="90" customHeight="1" x14ac:dyDescent="0.2">
      <c r="A122" s="29">
        <v>41052000</v>
      </c>
      <c r="B122" s="34" t="s">
        <v>106</v>
      </c>
      <c r="C122" s="37">
        <v>2217200</v>
      </c>
      <c r="D122" s="20">
        <v>2119423.09</v>
      </c>
      <c r="E122" s="21">
        <f t="shared" si="12"/>
        <v>0.95590072614107879</v>
      </c>
      <c r="F122" s="38">
        <f t="shared" si="13"/>
        <v>-97776.910000000149</v>
      </c>
      <c r="G122" s="37">
        <v>0</v>
      </c>
      <c r="H122" s="20">
        <v>0</v>
      </c>
      <c r="I122" s="21">
        <v>0</v>
      </c>
      <c r="J122" s="38">
        <f t="shared" si="14"/>
        <v>0</v>
      </c>
      <c r="K122" s="32">
        <f t="shared" si="17"/>
        <v>2217200</v>
      </c>
      <c r="L122" s="20">
        <f t="shared" si="18"/>
        <v>2119423.09</v>
      </c>
      <c r="M122" s="22">
        <f t="shared" si="15"/>
        <v>0.95590072614107879</v>
      </c>
      <c r="N122" s="28">
        <f t="shared" si="16"/>
        <v>-97776.910000000149</v>
      </c>
    </row>
    <row r="123" spans="1:14" ht="252.75" customHeight="1" x14ac:dyDescent="0.2">
      <c r="A123" s="29">
        <v>41052900</v>
      </c>
      <c r="B123" s="34" t="s">
        <v>107</v>
      </c>
      <c r="C123" s="37">
        <v>0</v>
      </c>
      <c r="D123" s="20">
        <v>0</v>
      </c>
      <c r="E123" s="21">
        <v>0</v>
      </c>
      <c r="F123" s="38">
        <f t="shared" si="13"/>
        <v>0</v>
      </c>
      <c r="G123" s="37">
        <v>653000</v>
      </c>
      <c r="H123" s="20">
        <v>653000</v>
      </c>
      <c r="I123" s="21">
        <f t="shared" si="19"/>
        <v>1</v>
      </c>
      <c r="J123" s="38">
        <f t="shared" si="14"/>
        <v>0</v>
      </c>
      <c r="K123" s="32">
        <f t="shared" si="17"/>
        <v>653000</v>
      </c>
      <c r="L123" s="20">
        <f t="shared" si="18"/>
        <v>653000</v>
      </c>
      <c r="M123" s="22">
        <f t="shared" si="15"/>
        <v>1</v>
      </c>
      <c r="N123" s="28">
        <f t="shared" si="16"/>
        <v>0</v>
      </c>
    </row>
    <row r="124" spans="1:14" ht="38.25" customHeight="1" x14ac:dyDescent="0.2">
      <c r="A124" s="29">
        <v>41053900</v>
      </c>
      <c r="B124" s="34" t="s">
        <v>108</v>
      </c>
      <c r="C124" s="37">
        <v>29000</v>
      </c>
      <c r="D124" s="20">
        <v>28997.29</v>
      </c>
      <c r="E124" s="21">
        <f t="shared" si="12"/>
        <v>0.999906551724138</v>
      </c>
      <c r="F124" s="38">
        <f t="shared" si="13"/>
        <v>-2.7099999999991269</v>
      </c>
      <c r="G124" s="37">
        <v>0</v>
      </c>
      <c r="H124" s="20">
        <v>0</v>
      </c>
      <c r="I124" s="21">
        <v>0</v>
      </c>
      <c r="J124" s="38">
        <f t="shared" si="14"/>
        <v>0</v>
      </c>
      <c r="K124" s="32">
        <f t="shared" si="17"/>
        <v>29000</v>
      </c>
      <c r="L124" s="20">
        <f t="shared" si="18"/>
        <v>28997.29</v>
      </c>
      <c r="M124" s="22">
        <f t="shared" si="15"/>
        <v>0.999906551724138</v>
      </c>
      <c r="N124" s="28">
        <f t="shared" si="16"/>
        <v>-2.7099999999991269</v>
      </c>
    </row>
    <row r="125" spans="1:14" s="48" customFormat="1" ht="40.5" customHeight="1" thickBot="1" x14ac:dyDescent="0.3">
      <c r="A125" s="52"/>
      <c r="B125" s="53" t="s">
        <v>121</v>
      </c>
      <c r="C125" s="54">
        <f>C106+C107</f>
        <v>1079165846.52</v>
      </c>
      <c r="D125" s="55">
        <f>D106+D107</f>
        <v>1079179580.27</v>
      </c>
      <c r="E125" s="56">
        <f t="shared" si="12"/>
        <v>1.000012726264498</v>
      </c>
      <c r="F125" s="57">
        <f t="shared" si="13"/>
        <v>13733.75</v>
      </c>
      <c r="G125" s="54">
        <v>88347512</v>
      </c>
      <c r="H125" s="55">
        <v>75214260.400000006</v>
      </c>
      <c r="I125" s="56">
        <f t="shared" si="19"/>
        <v>0.8513455410040297</v>
      </c>
      <c r="J125" s="57">
        <f t="shared" si="14"/>
        <v>-13133251.599999994</v>
      </c>
      <c r="K125" s="58">
        <f t="shared" si="17"/>
        <v>1167513358.52</v>
      </c>
      <c r="L125" s="55">
        <f t="shared" si="18"/>
        <v>1154393840.6700001</v>
      </c>
      <c r="M125" s="59">
        <f t="shared" si="15"/>
        <v>0.98876285418555654</v>
      </c>
      <c r="N125" s="60">
        <f t="shared" si="16"/>
        <v>-13119517.849999905</v>
      </c>
    </row>
    <row r="126" spans="1:14" x14ac:dyDescent="0.2">
      <c r="C126" s="6"/>
      <c r="D126" s="6"/>
      <c r="E126" s="6"/>
      <c r="F126" s="6"/>
      <c r="G126" s="6"/>
      <c r="H126" s="6"/>
      <c r="I126" s="6"/>
      <c r="J126" s="6"/>
      <c r="K126" s="6"/>
      <c r="L126" s="6"/>
    </row>
  </sheetData>
  <sheetProtection selectLockedCells="1" selectUnlockedCells="1"/>
  <mergeCells count="21">
    <mergeCell ref="L1:N1"/>
    <mergeCell ref="L4:N4"/>
    <mergeCell ref="L3:N3"/>
    <mergeCell ref="A10:A12"/>
    <mergeCell ref="C10:F10"/>
    <mergeCell ref="E11:F11"/>
    <mergeCell ref="I11:J11"/>
    <mergeCell ref="K10:N10"/>
    <mergeCell ref="B10:B12"/>
    <mergeCell ref="G10:J10"/>
    <mergeCell ref="C11:C12"/>
    <mergeCell ref="D11:D12"/>
    <mergeCell ref="G11:G12"/>
    <mergeCell ref="H11:H12"/>
    <mergeCell ref="K11:K12"/>
    <mergeCell ref="L11:L12"/>
    <mergeCell ref="M11:N11"/>
    <mergeCell ref="A5:N5"/>
    <mergeCell ref="A6:N6"/>
    <mergeCell ref="A7:N7"/>
    <mergeCell ref="L2:N2"/>
  </mergeCells>
  <printOptions horizontalCentered="1"/>
  <pageMargins left="3.937007874015748E-2" right="3.937007874015748E-2" top="0.39370078740157483" bottom="0.39370078740157483" header="0.51181102362204722" footer="0.19685039370078741"/>
  <pageSetup paperSize="9" scale="60" firstPageNumber="0" fitToHeight="100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427BF-DCF5-4946-9DEC-059A4D8236DD}">
  <sheetPr>
    <pageSetUpPr fitToPage="1"/>
  </sheetPr>
  <dimension ref="A1:O122"/>
  <sheetViews>
    <sheetView tabSelected="1" view="pageBreakPreview" zoomScaleNormal="100" zoomScaleSheetLayoutView="100" workbookViewId="0">
      <selection activeCell="B122" sqref="B122:O126"/>
    </sheetView>
  </sheetViews>
  <sheetFormatPr defaultRowHeight="15.75" x14ac:dyDescent="0.25"/>
  <cols>
    <col min="1" max="1" width="21.140625" style="61" customWidth="1"/>
    <col min="2" max="2" width="56.7109375" style="93" customWidth="1"/>
    <col min="3" max="3" width="22.7109375" style="61" customWidth="1"/>
    <col min="4" max="4" width="19" style="61" customWidth="1"/>
    <col min="5" max="5" width="10.42578125" style="61" customWidth="1"/>
    <col min="6" max="6" width="15.5703125" style="61" customWidth="1"/>
    <col min="7" max="7" width="22.7109375" style="61" customWidth="1"/>
    <col min="8" max="8" width="24.7109375" style="61" customWidth="1"/>
    <col min="9" max="9" width="16.5703125" style="61" customWidth="1"/>
    <col min="10" max="10" width="9.28515625" style="61" bestFit="1" customWidth="1"/>
    <col min="11" max="11" width="15.7109375" style="61" customWidth="1"/>
    <col min="12" max="12" width="23.5703125" style="61" customWidth="1"/>
    <col min="13" max="13" width="18.7109375" style="61" customWidth="1"/>
    <col min="14" max="14" width="10" style="61" customWidth="1"/>
    <col min="15" max="15" width="17.140625" style="61" customWidth="1"/>
    <col min="16" max="16384" width="9.140625" style="61"/>
  </cols>
  <sheetData>
    <row r="1" spans="1:15" x14ac:dyDescent="0.25">
      <c r="B1" s="62" t="s">
        <v>125</v>
      </c>
    </row>
    <row r="2" spans="1:15" ht="16.5" thickBot="1" x14ac:dyDescent="0.3">
      <c r="B2" s="62"/>
      <c r="O2" s="63" t="s">
        <v>109</v>
      </c>
    </row>
    <row r="3" spans="1:15" ht="33" customHeight="1" x14ac:dyDescent="0.25">
      <c r="A3" s="139" t="s">
        <v>126</v>
      </c>
      <c r="B3" s="141" t="s">
        <v>127</v>
      </c>
      <c r="C3" s="143" t="s">
        <v>0</v>
      </c>
      <c r="D3" s="143"/>
      <c r="E3" s="143"/>
      <c r="F3" s="143"/>
      <c r="G3" s="143" t="s">
        <v>1</v>
      </c>
      <c r="H3" s="143"/>
      <c r="I3" s="143"/>
      <c r="J3" s="143"/>
      <c r="K3" s="143"/>
      <c r="L3" s="143" t="s">
        <v>128</v>
      </c>
      <c r="M3" s="143"/>
      <c r="N3" s="143"/>
      <c r="O3" s="144"/>
    </row>
    <row r="4" spans="1:15" ht="39" customHeight="1" x14ac:dyDescent="0.25">
      <c r="A4" s="140"/>
      <c r="B4" s="142"/>
      <c r="C4" s="145" t="s">
        <v>129</v>
      </c>
      <c r="D4" s="146" t="s">
        <v>130</v>
      </c>
      <c r="E4" s="148" t="s">
        <v>131</v>
      </c>
      <c r="F4" s="148"/>
      <c r="G4" s="145" t="s">
        <v>129</v>
      </c>
      <c r="H4" s="145" t="s">
        <v>132</v>
      </c>
      <c r="I4" s="146" t="s">
        <v>133</v>
      </c>
      <c r="J4" s="148" t="s">
        <v>131</v>
      </c>
      <c r="K4" s="148"/>
      <c r="L4" s="145" t="s">
        <v>134</v>
      </c>
      <c r="M4" s="145" t="s">
        <v>130</v>
      </c>
      <c r="N4" s="148" t="s">
        <v>131</v>
      </c>
      <c r="O4" s="149"/>
    </row>
    <row r="5" spans="1:15" ht="35.25" customHeight="1" x14ac:dyDescent="0.25">
      <c r="A5" s="140"/>
      <c r="B5" s="142"/>
      <c r="C5" s="145"/>
      <c r="D5" s="147"/>
      <c r="E5" s="64" t="s">
        <v>115</v>
      </c>
      <c r="F5" s="64" t="s">
        <v>135</v>
      </c>
      <c r="G5" s="145"/>
      <c r="H5" s="145"/>
      <c r="I5" s="147"/>
      <c r="J5" s="64" t="s">
        <v>115</v>
      </c>
      <c r="K5" s="64" t="s">
        <v>135</v>
      </c>
      <c r="L5" s="145"/>
      <c r="M5" s="145"/>
      <c r="N5" s="64" t="s">
        <v>115</v>
      </c>
      <c r="O5" s="97" t="s">
        <v>135</v>
      </c>
    </row>
    <row r="6" spans="1:15" ht="21.75" customHeight="1" x14ac:dyDescent="0.25">
      <c r="A6" s="98" t="s">
        <v>136</v>
      </c>
      <c r="B6" s="65" t="s">
        <v>137</v>
      </c>
      <c r="C6" s="66">
        <f>SUM(C7:C18)</f>
        <v>35427787.100000001</v>
      </c>
      <c r="D6" s="66">
        <f>SUM(D7:D18)</f>
        <v>35158744.740000002</v>
      </c>
      <c r="E6" s="67">
        <f>D6/C6</f>
        <v>0.99240589429871562</v>
      </c>
      <c r="F6" s="68">
        <f>C6-D6</f>
        <v>269042.3599999994</v>
      </c>
      <c r="G6" s="69">
        <f>SUM(G7:G18)</f>
        <v>3666536.44</v>
      </c>
      <c r="H6" s="69">
        <f t="shared" ref="H6:I6" si="0">SUM(H7:H18)</f>
        <v>3731681.44</v>
      </c>
      <c r="I6" s="69">
        <f t="shared" si="0"/>
        <v>3553066.58</v>
      </c>
      <c r="J6" s="70">
        <f>I6/H6</f>
        <v>0.95213555527933813</v>
      </c>
      <c r="K6" s="68">
        <f>H6-I6</f>
        <v>178614.85999999987</v>
      </c>
      <c r="L6" s="68">
        <f>C6+H6</f>
        <v>39159468.539999999</v>
      </c>
      <c r="M6" s="68">
        <f>D6+I6</f>
        <v>38711811.32</v>
      </c>
      <c r="N6" s="67">
        <f>M6/L6</f>
        <v>0.98856835302698931</v>
      </c>
      <c r="O6" s="99">
        <f>L6-M6</f>
        <v>447657.21999999881</v>
      </c>
    </row>
    <row r="7" spans="1:15" ht="47.25" x14ac:dyDescent="0.25">
      <c r="A7" s="100" t="s">
        <v>138</v>
      </c>
      <c r="B7" s="71" t="s">
        <v>139</v>
      </c>
      <c r="C7" s="72">
        <v>25665568.84</v>
      </c>
      <c r="D7" s="72">
        <v>25451954.710000001</v>
      </c>
      <c r="E7" s="73">
        <f t="shared" ref="E7:E70" si="1">D7/C7</f>
        <v>0.99167701556386001</v>
      </c>
      <c r="F7" s="74">
        <f t="shared" ref="F7:F70" si="2">C7-D7</f>
        <v>213614.12999999896</v>
      </c>
      <c r="G7" s="72">
        <v>1710500</v>
      </c>
      <c r="H7" s="75">
        <v>1745645</v>
      </c>
      <c r="I7" s="72">
        <v>1588259.28</v>
      </c>
      <c r="J7" s="76">
        <f>I7/H7</f>
        <v>0.90984093558541401</v>
      </c>
      <c r="K7" s="74">
        <f t="shared" ref="K7:K70" si="3">H7-I7</f>
        <v>157385.71999999997</v>
      </c>
      <c r="L7" s="74">
        <f t="shared" ref="L7:M70" si="4">C7+H7</f>
        <v>27411213.84</v>
      </c>
      <c r="M7" s="74">
        <f t="shared" si="4"/>
        <v>27040213.990000002</v>
      </c>
      <c r="N7" s="73">
        <f t="shared" ref="N7:N70" si="5">M7/L7</f>
        <v>0.9864653987172719</v>
      </c>
      <c r="O7" s="101">
        <f t="shared" ref="O7:O70" si="6">L7-M7</f>
        <v>370999.84999999776</v>
      </c>
    </row>
    <row r="8" spans="1:15" x14ac:dyDescent="0.25">
      <c r="A8" s="100" t="s">
        <v>140</v>
      </c>
      <c r="B8" s="71" t="s">
        <v>141</v>
      </c>
      <c r="C8" s="72">
        <v>761182</v>
      </c>
      <c r="D8" s="72">
        <v>761149.3</v>
      </c>
      <c r="E8" s="73">
        <f t="shared" si="1"/>
        <v>0.99995704049754208</v>
      </c>
      <c r="F8" s="74">
        <f t="shared" si="2"/>
        <v>32.699999999953434</v>
      </c>
      <c r="G8" s="77"/>
      <c r="H8" s="75"/>
      <c r="I8" s="72"/>
      <c r="J8" s="78"/>
      <c r="K8" s="74">
        <f t="shared" si="3"/>
        <v>0</v>
      </c>
      <c r="L8" s="74">
        <f t="shared" si="4"/>
        <v>761182</v>
      </c>
      <c r="M8" s="74">
        <f t="shared" si="4"/>
        <v>761149.3</v>
      </c>
      <c r="N8" s="73">
        <f t="shared" si="5"/>
        <v>0.99995704049754208</v>
      </c>
      <c r="O8" s="101">
        <f t="shared" si="6"/>
        <v>32.699999999953434</v>
      </c>
    </row>
    <row r="9" spans="1:15" ht="31.5" x14ac:dyDescent="0.25">
      <c r="A9" s="100" t="s">
        <v>142</v>
      </c>
      <c r="B9" s="71" t="s">
        <v>143</v>
      </c>
      <c r="C9" s="72">
        <v>200000</v>
      </c>
      <c r="D9" s="72">
        <v>195122.53</v>
      </c>
      <c r="E9" s="73">
        <f t="shared" si="1"/>
        <v>0.97561264999999997</v>
      </c>
      <c r="F9" s="74">
        <f t="shared" si="2"/>
        <v>4877.4700000000012</v>
      </c>
      <c r="G9" s="77"/>
      <c r="H9" s="75"/>
      <c r="I9" s="72"/>
      <c r="J9" s="78"/>
      <c r="K9" s="74">
        <f t="shared" si="3"/>
        <v>0</v>
      </c>
      <c r="L9" s="74">
        <f t="shared" si="4"/>
        <v>200000</v>
      </c>
      <c r="M9" s="74">
        <f t="shared" si="4"/>
        <v>195122.53</v>
      </c>
      <c r="N9" s="73">
        <f t="shared" si="5"/>
        <v>0.97561264999999997</v>
      </c>
      <c r="O9" s="101">
        <f t="shared" si="6"/>
        <v>4877.4700000000012</v>
      </c>
    </row>
    <row r="10" spans="1:15" x14ac:dyDescent="0.25">
      <c r="A10" s="100" t="s">
        <v>144</v>
      </c>
      <c r="B10" s="71" t="s">
        <v>145</v>
      </c>
      <c r="C10" s="72">
        <v>71000</v>
      </c>
      <c r="D10" s="72">
        <v>48257.23</v>
      </c>
      <c r="E10" s="73">
        <f t="shared" si="1"/>
        <v>0.67967929577464792</v>
      </c>
      <c r="F10" s="74">
        <f t="shared" si="2"/>
        <v>22742.769999999997</v>
      </c>
      <c r="G10" s="77"/>
      <c r="H10" s="75">
        <v>30000</v>
      </c>
      <c r="I10" s="72">
        <v>14707.43</v>
      </c>
      <c r="J10" s="76">
        <f>I10/H10</f>
        <v>0.49024766666666669</v>
      </c>
      <c r="K10" s="74">
        <f t="shared" si="3"/>
        <v>15292.57</v>
      </c>
      <c r="L10" s="74">
        <f t="shared" si="4"/>
        <v>101000</v>
      </c>
      <c r="M10" s="74">
        <f t="shared" si="4"/>
        <v>62964.66</v>
      </c>
      <c r="N10" s="73">
        <f t="shared" si="5"/>
        <v>0.62341247524752474</v>
      </c>
      <c r="O10" s="101">
        <f t="shared" si="6"/>
        <v>38035.339999999997</v>
      </c>
    </row>
    <row r="11" spans="1:15" ht="31.5" x14ac:dyDescent="0.25">
      <c r="A11" s="100" t="s">
        <v>146</v>
      </c>
      <c r="B11" s="71" t="s">
        <v>147</v>
      </c>
      <c r="C11" s="72">
        <v>1298546.55</v>
      </c>
      <c r="D11" s="72">
        <v>1298546.55</v>
      </c>
      <c r="E11" s="73">
        <f t="shared" si="1"/>
        <v>1</v>
      </c>
      <c r="F11" s="74">
        <f t="shared" si="2"/>
        <v>0</v>
      </c>
      <c r="G11" s="77"/>
      <c r="H11" s="75"/>
      <c r="I11" s="72"/>
      <c r="J11" s="78"/>
      <c r="K11" s="74">
        <f t="shared" si="3"/>
        <v>0</v>
      </c>
      <c r="L11" s="74">
        <f t="shared" si="4"/>
        <v>1298546.55</v>
      </c>
      <c r="M11" s="74">
        <f t="shared" si="4"/>
        <v>1298546.55</v>
      </c>
      <c r="N11" s="73">
        <f t="shared" si="5"/>
        <v>1</v>
      </c>
      <c r="O11" s="101">
        <f t="shared" si="6"/>
        <v>0</v>
      </c>
    </row>
    <row r="12" spans="1:15" x14ac:dyDescent="0.25">
      <c r="A12" s="102" t="s">
        <v>148</v>
      </c>
      <c r="B12" s="79" t="s">
        <v>149</v>
      </c>
      <c r="C12" s="72">
        <v>199000</v>
      </c>
      <c r="D12" s="72">
        <v>199000</v>
      </c>
      <c r="E12" s="73">
        <f t="shared" si="1"/>
        <v>1</v>
      </c>
      <c r="F12" s="74">
        <f t="shared" si="2"/>
        <v>0</v>
      </c>
      <c r="G12" s="77"/>
      <c r="H12" s="75"/>
      <c r="I12" s="72"/>
      <c r="J12" s="78"/>
      <c r="K12" s="74">
        <f t="shared" si="3"/>
        <v>0</v>
      </c>
      <c r="L12" s="74">
        <f t="shared" si="4"/>
        <v>199000</v>
      </c>
      <c r="M12" s="74">
        <f t="shared" si="4"/>
        <v>199000</v>
      </c>
      <c r="N12" s="73">
        <f t="shared" si="5"/>
        <v>1</v>
      </c>
      <c r="O12" s="101">
        <f t="shared" si="6"/>
        <v>0</v>
      </c>
    </row>
    <row r="13" spans="1:15" ht="31.5" x14ac:dyDescent="0.25">
      <c r="A13" s="102" t="s">
        <v>150</v>
      </c>
      <c r="B13" s="79" t="s">
        <v>151</v>
      </c>
      <c r="C13" s="77"/>
      <c r="D13" s="72"/>
      <c r="E13" s="73"/>
      <c r="F13" s="74">
        <f t="shared" si="2"/>
        <v>0</v>
      </c>
      <c r="G13" s="72">
        <v>25048</v>
      </c>
      <c r="H13" s="75">
        <v>25048</v>
      </c>
      <c r="I13" s="72">
        <v>25048</v>
      </c>
      <c r="J13" s="76">
        <f>I13/H13</f>
        <v>1</v>
      </c>
      <c r="K13" s="74">
        <f t="shared" si="3"/>
        <v>0</v>
      </c>
      <c r="L13" s="74">
        <f t="shared" si="4"/>
        <v>25048</v>
      </c>
      <c r="M13" s="74">
        <f t="shared" si="4"/>
        <v>25048</v>
      </c>
      <c r="N13" s="73">
        <f t="shared" si="5"/>
        <v>1</v>
      </c>
      <c r="O13" s="101">
        <f t="shared" si="6"/>
        <v>0</v>
      </c>
    </row>
    <row r="14" spans="1:15" ht="94.5" x14ac:dyDescent="0.25">
      <c r="A14" s="102" t="s">
        <v>152</v>
      </c>
      <c r="B14" s="79" t="s">
        <v>153</v>
      </c>
      <c r="C14" s="77"/>
      <c r="D14" s="72"/>
      <c r="E14" s="73"/>
      <c r="F14" s="74">
        <f t="shared" si="2"/>
        <v>0</v>
      </c>
      <c r="G14" s="72">
        <v>580000</v>
      </c>
      <c r="H14" s="75">
        <v>580000</v>
      </c>
      <c r="I14" s="72">
        <v>575711.43000000005</v>
      </c>
      <c r="J14" s="76">
        <f>I14/H14</f>
        <v>0.99260591379310359</v>
      </c>
      <c r="K14" s="74">
        <f t="shared" si="3"/>
        <v>4288.5699999999488</v>
      </c>
      <c r="L14" s="74">
        <f t="shared" si="4"/>
        <v>580000</v>
      </c>
      <c r="M14" s="74">
        <f t="shared" si="4"/>
        <v>575711.43000000005</v>
      </c>
      <c r="N14" s="73">
        <f t="shared" si="5"/>
        <v>0.99260591379310359</v>
      </c>
      <c r="O14" s="101">
        <f t="shared" si="6"/>
        <v>4288.5699999999488</v>
      </c>
    </row>
    <row r="15" spans="1:15" x14ac:dyDescent="0.25">
      <c r="A15" s="100" t="s">
        <v>154</v>
      </c>
      <c r="B15" s="71" t="s">
        <v>155</v>
      </c>
      <c r="C15" s="72">
        <v>140000</v>
      </c>
      <c r="D15" s="72">
        <v>114180</v>
      </c>
      <c r="E15" s="73">
        <f t="shared" si="1"/>
        <v>0.81557142857142861</v>
      </c>
      <c r="F15" s="74">
        <f t="shared" si="2"/>
        <v>25820</v>
      </c>
      <c r="G15" s="77"/>
      <c r="H15" s="75"/>
      <c r="I15" s="72"/>
      <c r="J15" s="78"/>
      <c r="K15" s="74">
        <f t="shared" si="3"/>
        <v>0</v>
      </c>
      <c r="L15" s="74">
        <f t="shared" si="4"/>
        <v>140000</v>
      </c>
      <c r="M15" s="74">
        <f t="shared" si="4"/>
        <v>114180</v>
      </c>
      <c r="N15" s="73">
        <f t="shared" si="5"/>
        <v>0.81557142857142861</v>
      </c>
      <c r="O15" s="101">
        <f t="shared" si="6"/>
        <v>25820</v>
      </c>
    </row>
    <row r="16" spans="1:15" ht="31.5" x14ac:dyDescent="0.25">
      <c r="A16" s="100" t="s">
        <v>156</v>
      </c>
      <c r="B16" s="71" t="s">
        <v>157</v>
      </c>
      <c r="C16" s="72">
        <v>280000</v>
      </c>
      <c r="D16" s="72">
        <v>278725.37</v>
      </c>
      <c r="E16" s="73">
        <f t="shared" si="1"/>
        <v>0.99544774999999996</v>
      </c>
      <c r="F16" s="74">
        <f t="shared" si="2"/>
        <v>1274.6300000000047</v>
      </c>
      <c r="G16" s="72">
        <v>110398</v>
      </c>
      <c r="H16" s="75">
        <v>110398</v>
      </c>
      <c r="I16" s="72">
        <v>110398</v>
      </c>
      <c r="J16" s="76">
        <f>I16/H16</f>
        <v>1</v>
      </c>
      <c r="K16" s="74">
        <f t="shared" si="3"/>
        <v>0</v>
      </c>
      <c r="L16" s="74">
        <f t="shared" si="4"/>
        <v>390398</v>
      </c>
      <c r="M16" s="74">
        <f t="shared" si="4"/>
        <v>389123.37</v>
      </c>
      <c r="N16" s="73">
        <f t="shared" si="5"/>
        <v>0.99673504987218176</v>
      </c>
      <c r="O16" s="101">
        <f t="shared" si="6"/>
        <v>1274.6300000000047</v>
      </c>
    </row>
    <row r="17" spans="1:15" x14ac:dyDescent="0.25">
      <c r="A17" s="100" t="s">
        <v>158</v>
      </c>
      <c r="B17" s="71" t="s">
        <v>159</v>
      </c>
      <c r="C17" s="72">
        <v>6221080.1500000004</v>
      </c>
      <c r="D17" s="72">
        <v>6220427.1100000003</v>
      </c>
      <c r="E17" s="73">
        <f t="shared" si="1"/>
        <v>0.99989502787550488</v>
      </c>
      <c r="F17" s="74">
        <f t="shared" si="2"/>
        <v>653.04000000003725</v>
      </c>
      <c r="G17" s="77"/>
      <c r="H17" s="75"/>
      <c r="I17" s="72"/>
      <c r="J17" s="78"/>
      <c r="K17" s="74">
        <f t="shared" si="3"/>
        <v>0</v>
      </c>
      <c r="L17" s="74">
        <f t="shared" si="4"/>
        <v>6221080.1500000004</v>
      </c>
      <c r="M17" s="74">
        <f t="shared" si="4"/>
        <v>6220427.1100000003</v>
      </c>
      <c r="N17" s="73">
        <f t="shared" si="5"/>
        <v>0.99989502787550488</v>
      </c>
      <c r="O17" s="101">
        <f t="shared" si="6"/>
        <v>653.04000000003725</v>
      </c>
    </row>
    <row r="18" spans="1:15" ht="47.25" x14ac:dyDescent="0.25">
      <c r="A18" s="100" t="s">
        <v>160</v>
      </c>
      <c r="B18" s="71" t="s">
        <v>161</v>
      </c>
      <c r="C18" s="72">
        <v>591409.56000000006</v>
      </c>
      <c r="D18" s="72">
        <v>591381.93999999994</v>
      </c>
      <c r="E18" s="73">
        <f t="shared" si="1"/>
        <v>0.99995329801567612</v>
      </c>
      <c r="F18" s="74">
        <f t="shared" si="2"/>
        <v>27.620000000111759</v>
      </c>
      <c r="G18" s="72">
        <v>1240590.44</v>
      </c>
      <c r="H18" s="75">
        <v>1240590.44</v>
      </c>
      <c r="I18" s="72">
        <v>1238942.44</v>
      </c>
      <c r="J18" s="76">
        <f>I18/H18</f>
        <v>0.99867160027446289</v>
      </c>
      <c r="K18" s="74">
        <f t="shared" si="3"/>
        <v>1648</v>
      </c>
      <c r="L18" s="74">
        <f t="shared" si="4"/>
        <v>1832000</v>
      </c>
      <c r="M18" s="74">
        <f t="shared" si="4"/>
        <v>1830324.38</v>
      </c>
      <c r="N18" s="73">
        <f t="shared" si="5"/>
        <v>0.99908536026200867</v>
      </c>
      <c r="O18" s="101">
        <f t="shared" si="6"/>
        <v>1675.6200000001118</v>
      </c>
    </row>
    <row r="19" spans="1:15" ht="31.5" x14ac:dyDescent="0.25">
      <c r="A19" s="98" t="s">
        <v>162</v>
      </c>
      <c r="B19" s="65" t="s">
        <v>163</v>
      </c>
      <c r="C19" s="66">
        <f>SUM(C20:C31)</f>
        <v>292658667</v>
      </c>
      <c r="D19" s="66">
        <f>SUM(D20:D31)</f>
        <v>292052478.68000001</v>
      </c>
      <c r="E19" s="67">
        <f t="shared" si="1"/>
        <v>0.99792868488668407</v>
      </c>
      <c r="F19" s="68">
        <f t="shared" si="2"/>
        <v>606188.31999999285</v>
      </c>
      <c r="G19" s="69">
        <f>SUM(G20:G31)</f>
        <v>15791692.370000001</v>
      </c>
      <c r="H19" s="69">
        <f>SUM(H20:H31)</f>
        <v>18850964.189999998</v>
      </c>
      <c r="I19" s="69">
        <f>SUM(I20:I31)</f>
        <v>16410494.139999999</v>
      </c>
      <c r="J19" s="70">
        <f>I19/H19</f>
        <v>0.87053871486878043</v>
      </c>
      <c r="K19" s="68">
        <f t="shared" si="3"/>
        <v>2440470.0499999989</v>
      </c>
      <c r="L19" s="68">
        <f t="shared" si="4"/>
        <v>311509631.19</v>
      </c>
      <c r="M19" s="68">
        <f t="shared" si="4"/>
        <v>308462972.81999999</v>
      </c>
      <c r="N19" s="67">
        <f t="shared" si="5"/>
        <v>0.9902196976756017</v>
      </c>
      <c r="O19" s="99">
        <f t="shared" si="6"/>
        <v>3046658.3700000048</v>
      </c>
    </row>
    <row r="20" spans="1:15" x14ac:dyDescent="0.25">
      <c r="A20" s="100" t="s">
        <v>164</v>
      </c>
      <c r="B20" s="71" t="s">
        <v>165</v>
      </c>
      <c r="C20" s="72">
        <v>75614573</v>
      </c>
      <c r="D20" s="72">
        <v>75584231.540000007</v>
      </c>
      <c r="E20" s="73">
        <f t="shared" si="1"/>
        <v>0.99959873528612009</v>
      </c>
      <c r="F20" s="74">
        <f t="shared" si="2"/>
        <v>30341.459999993443</v>
      </c>
      <c r="G20" s="72">
        <v>8770100</v>
      </c>
      <c r="H20" s="75">
        <v>8186540.6500000004</v>
      </c>
      <c r="I20" s="72">
        <v>6096986.54</v>
      </c>
      <c r="J20" s="76">
        <f>I20/H20</f>
        <v>0.74475737685367749</v>
      </c>
      <c r="K20" s="74">
        <f t="shared" si="3"/>
        <v>2089554.1100000003</v>
      </c>
      <c r="L20" s="74">
        <f t="shared" si="4"/>
        <v>83801113.650000006</v>
      </c>
      <c r="M20" s="74">
        <f t="shared" si="4"/>
        <v>81681218.080000013</v>
      </c>
      <c r="N20" s="73">
        <f t="shared" si="5"/>
        <v>0.97470325300384608</v>
      </c>
      <c r="O20" s="101">
        <f t="shared" si="6"/>
        <v>2119895.5699999928</v>
      </c>
    </row>
    <row r="21" spans="1:15" ht="63" x14ac:dyDescent="0.25">
      <c r="A21" s="100" t="s">
        <v>166</v>
      </c>
      <c r="B21" s="71" t="s">
        <v>167</v>
      </c>
      <c r="C21" s="72">
        <v>194366155</v>
      </c>
      <c r="D21" s="72">
        <v>193978221.78999999</v>
      </c>
      <c r="E21" s="73">
        <f t="shared" si="1"/>
        <v>0.99800411131248645</v>
      </c>
      <c r="F21" s="74">
        <f t="shared" si="2"/>
        <v>387933.21000000834</v>
      </c>
      <c r="G21" s="72">
        <v>3687727.37</v>
      </c>
      <c r="H21" s="75">
        <v>7242739.8399999999</v>
      </c>
      <c r="I21" s="72">
        <v>7172679.0199999996</v>
      </c>
      <c r="J21" s="76">
        <f>I21/H21</f>
        <v>0.99032675181661634</v>
      </c>
      <c r="K21" s="74">
        <f t="shared" si="3"/>
        <v>70060.820000000298</v>
      </c>
      <c r="L21" s="74">
        <f t="shared" si="4"/>
        <v>201608894.84</v>
      </c>
      <c r="M21" s="74">
        <f t="shared" si="4"/>
        <v>201150900.81</v>
      </c>
      <c r="N21" s="73">
        <f t="shared" si="5"/>
        <v>0.99772830444627225</v>
      </c>
      <c r="O21" s="101">
        <f t="shared" si="6"/>
        <v>457994.03000000119</v>
      </c>
    </row>
    <row r="22" spans="1:15" ht="31.5" x14ac:dyDescent="0.25">
      <c r="A22" s="100" t="s">
        <v>168</v>
      </c>
      <c r="B22" s="71" t="s">
        <v>169</v>
      </c>
      <c r="C22" s="72">
        <v>6210873</v>
      </c>
      <c r="D22" s="72">
        <v>6210813.7800000003</v>
      </c>
      <c r="E22" s="73">
        <f t="shared" si="1"/>
        <v>0.99999046510852829</v>
      </c>
      <c r="F22" s="74">
        <f t="shared" si="2"/>
        <v>59.21999999973923</v>
      </c>
      <c r="G22" s="72">
        <v>350939</v>
      </c>
      <c r="H22" s="75">
        <v>381463.7</v>
      </c>
      <c r="I22" s="72">
        <v>256934.38</v>
      </c>
      <c r="J22" s="76">
        <f>I22/H22</f>
        <v>0.67354870201279959</v>
      </c>
      <c r="K22" s="74">
        <f t="shared" si="3"/>
        <v>124529.32</v>
      </c>
      <c r="L22" s="74">
        <f t="shared" si="4"/>
        <v>6592336.7000000002</v>
      </c>
      <c r="M22" s="74">
        <f t="shared" si="4"/>
        <v>6467748.1600000001</v>
      </c>
      <c r="N22" s="73">
        <f t="shared" si="5"/>
        <v>0.98110100474692075</v>
      </c>
      <c r="O22" s="101">
        <f t="shared" si="6"/>
        <v>124588.54000000004</v>
      </c>
    </row>
    <row r="23" spans="1:15" ht="31.5" x14ac:dyDescent="0.25">
      <c r="A23" s="100" t="s">
        <v>170</v>
      </c>
      <c r="B23" s="71" t="s">
        <v>171</v>
      </c>
      <c r="C23" s="72">
        <v>1128602</v>
      </c>
      <c r="D23" s="72">
        <v>1110752.95</v>
      </c>
      <c r="E23" s="73">
        <f t="shared" si="1"/>
        <v>0.98418481448730377</v>
      </c>
      <c r="F23" s="74">
        <f t="shared" si="2"/>
        <v>17849.050000000047</v>
      </c>
      <c r="G23" s="77"/>
      <c r="H23" s="75"/>
      <c r="I23" s="72"/>
      <c r="J23" s="78"/>
      <c r="K23" s="74">
        <f t="shared" si="3"/>
        <v>0</v>
      </c>
      <c r="L23" s="74">
        <f t="shared" si="4"/>
        <v>1128602</v>
      </c>
      <c r="M23" s="74">
        <f t="shared" si="4"/>
        <v>1110752.95</v>
      </c>
      <c r="N23" s="73">
        <f t="shared" si="5"/>
        <v>0.98418481448730377</v>
      </c>
      <c r="O23" s="101">
        <f t="shared" si="6"/>
        <v>17849.050000000047</v>
      </c>
    </row>
    <row r="24" spans="1:15" x14ac:dyDescent="0.25">
      <c r="A24" s="100" t="s">
        <v>172</v>
      </c>
      <c r="B24" s="71" t="s">
        <v>173</v>
      </c>
      <c r="C24" s="72">
        <v>5476662</v>
      </c>
      <c r="D24" s="72">
        <v>5396536.1299999999</v>
      </c>
      <c r="E24" s="73">
        <f t="shared" si="1"/>
        <v>0.98536957913415135</v>
      </c>
      <c r="F24" s="74">
        <f t="shared" si="2"/>
        <v>80125.870000000112</v>
      </c>
      <c r="G24" s="77">
        <v>251900</v>
      </c>
      <c r="H24" s="75">
        <v>307214</v>
      </c>
      <c r="I24" s="72">
        <v>307208</v>
      </c>
      <c r="J24" s="76">
        <f>I24/H24</f>
        <v>0.99998046964005549</v>
      </c>
      <c r="K24" s="74">
        <f t="shared" si="3"/>
        <v>6</v>
      </c>
      <c r="L24" s="74">
        <f t="shared" si="4"/>
        <v>5783876</v>
      </c>
      <c r="M24" s="74">
        <f t="shared" si="4"/>
        <v>5703744.1299999999</v>
      </c>
      <c r="N24" s="73">
        <f t="shared" si="5"/>
        <v>0.98614564523859083</v>
      </c>
      <c r="O24" s="101">
        <f t="shared" si="6"/>
        <v>80131.870000000112</v>
      </c>
    </row>
    <row r="25" spans="1:15" x14ac:dyDescent="0.25">
      <c r="A25" s="100" t="s">
        <v>174</v>
      </c>
      <c r="B25" s="71" t="s">
        <v>175</v>
      </c>
      <c r="C25" s="72">
        <v>4351705</v>
      </c>
      <c r="D25" s="72">
        <v>4308892.22</v>
      </c>
      <c r="E25" s="73">
        <f t="shared" si="1"/>
        <v>0.99016183771648114</v>
      </c>
      <c r="F25" s="74">
        <f t="shared" si="2"/>
        <v>42812.780000000261</v>
      </c>
      <c r="G25" s="77">
        <v>2237526</v>
      </c>
      <c r="H25" s="75">
        <v>2237526</v>
      </c>
      <c r="I25" s="72">
        <v>2163343.46</v>
      </c>
      <c r="J25" s="78">
        <f>I25/H25*100</f>
        <v>96.68461774298936</v>
      </c>
      <c r="K25" s="74">
        <f t="shared" si="3"/>
        <v>74182.540000000037</v>
      </c>
      <c r="L25" s="74">
        <f t="shared" si="4"/>
        <v>6589231</v>
      </c>
      <c r="M25" s="74">
        <f t="shared" si="4"/>
        <v>6472235.6799999997</v>
      </c>
      <c r="N25" s="73">
        <f t="shared" si="5"/>
        <v>0.98224446524943498</v>
      </c>
      <c r="O25" s="101">
        <f t="shared" si="6"/>
        <v>116995.3200000003</v>
      </c>
    </row>
    <row r="26" spans="1:15" ht="47.25" x14ac:dyDescent="0.25">
      <c r="A26" s="100" t="s">
        <v>176</v>
      </c>
      <c r="B26" s="71" t="s">
        <v>177</v>
      </c>
      <c r="C26" s="72">
        <v>0</v>
      </c>
      <c r="D26" s="72">
        <v>0</v>
      </c>
      <c r="E26" s="73" t="e">
        <f t="shared" si="1"/>
        <v>#DIV/0!</v>
      </c>
      <c r="F26" s="74">
        <f t="shared" si="2"/>
        <v>0</v>
      </c>
      <c r="G26" s="77"/>
      <c r="H26" s="75"/>
      <c r="I26" s="72"/>
      <c r="J26" s="78"/>
      <c r="K26" s="74">
        <f t="shared" si="3"/>
        <v>0</v>
      </c>
      <c r="L26" s="74">
        <f t="shared" si="4"/>
        <v>0</v>
      </c>
      <c r="M26" s="74">
        <f t="shared" si="4"/>
        <v>0</v>
      </c>
      <c r="N26" s="73" t="e">
        <f t="shared" si="5"/>
        <v>#DIV/0!</v>
      </c>
      <c r="O26" s="101">
        <f t="shared" si="6"/>
        <v>0</v>
      </c>
    </row>
    <row r="27" spans="1:15" ht="47.25" x14ac:dyDescent="0.25">
      <c r="A27" s="100" t="s">
        <v>178</v>
      </c>
      <c r="B27" s="71" t="s">
        <v>179</v>
      </c>
      <c r="C27" s="72">
        <v>224841</v>
      </c>
      <c r="D27" s="72">
        <v>224840.5</v>
      </c>
      <c r="E27" s="73">
        <f t="shared" si="1"/>
        <v>0.99999777620629693</v>
      </c>
      <c r="F27" s="74">
        <f t="shared" si="2"/>
        <v>0.5</v>
      </c>
      <c r="G27" s="77"/>
      <c r="H27" s="75"/>
      <c r="I27" s="72"/>
      <c r="J27" s="78"/>
      <c r="K27" s="74">
        <f t="shared" si="3"/>
        <v>0</v>
      </c>
      <c r="L27" s="74">
        <f t="shared" si="4"/>
        <v>224841</v>
      </c>
      <c r="M27" s="74">
        <f t="shared" si="4"/>
        <v>224840.5</v>
      </c>
      <c r="N27" s="73">
        <f t="shared" si="5"/>
        <v>0.99999777620629693</v>
      </c>
      <c r="O27" s="101">
        <f t="shared" si="6"/>
        <v>0.5</v>
      </c>
    </row>
    <row r="28" spans="1:15" ht="63" x14ac:dyDescent="0.25">
      <c r="A28" s="100" t="s">
        <v>180</v>
      </c>
      <c r="B28" s="71" t="s">
        <v>181</v>
      </c>
      <c r="C28" s="72">
        <v>198000</v>
      </c>
      <c r="D28" s="72">
        <v>197120</v>
      </c>
      <c r="E28" s="73">
        <f t="shared" si="1"/>
        <v>0.99555555555555553</v>
      </c>
      <c r="F28" s="74">
        <f t="shared" si="2"/>
        <v>880</v>
      </c>
      <c r="G28" s="77"/>
      <c r="H28" s="75"/>
      <c r="I28" s="72"/>
      <c r="J28" s="78"/>
      <c r="K28" s="74">
        <f t="shared" si="3"/>
        <v>0</v>
      </c>
      <c r="L28" s="74">
        <f t="shared" si="4"/>
        <v>198000</v>
      </c>
      <c r="M28" s="74">
        <f t="shared" si="4"/>
        <v>197120</v>
      </c>
      <c r="N28" s="73">
        <f t="shared" si="5"/>
        <v>0.99555555555555553</v>
      </c>
      <c r="O28" s="101">
        <f t="shared" si="6"/>
        <v>880</v>
      </c>
    </row>
    <row r="29" spans="1:15" ht="31.5" x14ac:dyDescent="0.25">
      <c r="A29" s="100" t="s">
        <v>182</v>
      </c>
      <c r="B29" s="71" t="s">
        <v>183</v>
      </c>
      <c r="C29" s="72">
        <v>688000</v>
      </c>
      <c r="D29" s="72">
        <v>676532.26</v>
      </c>
      <c r="E29" s="73">
        <f t="shared" si="1"/>
        <v>0.983331773255814</v>
      </c>
      <c r="F29" s="74">
        <f t="shared" si="2"/>
        <v>11467.739999999991</v>
      </c>
      <c r="G29" s="77"/>
      <c r="H29" s="75"/>
      <c r="I29" s="72"/>
      <c r="J29" s="78"/>
      <c r="K29" s="74">
        <f t="shared" si="3"/>
        <v>0</v>
      </c>
      <c r="L29" s="74">
        <f t="shared" si="4"/>
        <v>688000</v>
      </c>
      <c r="M29" s="74">
        <f t="shared" si="4"/>
        <v>676532.26</v>
      </c>
      <c r="N29" s="73">
        <f t="shared" si="5"/>
        <v>0.983331773255814</v>
      </c>
      <c r="O29" s="101">
        <f t="shared" si="6"/>
        <v>11467.739999999991</v>
      </c>
    </row>
    <row r="30" spans="1:15" ht="31.5" x14ac:dyDescent="0.25">
      <c r="A30" s="100" t="s">
        <v>184</v>
      </c>
      <c r="B30" s="71" t="s">
        <v>185</v>
      </c>
      <c r="C30" s="72">
        <v>332000</v>
      </c>
      <c r="D30" s="72">
        <v>312886.40999999997</v>
      </c>
      <c r="E30" s="73">
        <f t="shared" si="1"/>
        <v>0.94242894578313241</v>
      </c>
      <c r="F30" s="74">
        <f t="shared" si="2"/>
        <v>19113.590000000026</v>
      </c>
      <c r="G30" s="77"/>
      <c r="H30" s="75"/>
      <c r="I30" s="72"/>
      <c r="J30" s="78"/>
      <c r="K30" s="74">
        <f t="shared" si="3"/>
        <v>0</v>
      </c>
      <c r="L30" s="74">
        <f t="shared" si="4"/>
        <v>332000</v>
      </c>
      <c r="M30" s="74">
        <f t="shared" si="4"/>
        <v>312886.40999999997</v>
      </c>
      <c r="N30" s="73">
        <f t="shared" si="5"/>
        <v>0.94242894578313241</v>
      </c>
      <c r="O30" s="101">
        <f t="shared" si="6"/>
        <v>19113.590000000026</v>
      </c>
    </row>
    <row r="31" spans="1:15" ht="31.5" x14ac:dyDescent="0.25">
      <c r="A31" s="100" t="s">
        <v>186</v>
      </c>
      <c r="B31" s="80" t="s">
        <v>187</v>
      </c>
      <c r="C31" s="72">
        <v>4067256</v>
      </c>
      <c r="D31" s="72">
        <v>4051651.1</v>
      </c>
      <c r="E31" s="73">
        <f t="shared" si="1"/>
        <v>0.99616328551731192</v>
      </c>
      <c r="F31" s="74">
        <f t="shared" si="2"/>
        <v>15604.899999999907</v>
      </c>
      <c r="G31" s="72">
        <v>493500</v>
      </c>
      <c r="H31" s="75">
        <v>495480</v>
      </c>
      <c r="I31" s="72">
        <v>413342.74</v>
      </c>
      <c r="J31" s="76">
        <f>I31/H31</f>
        <v>0.8342268910955033</v>
      </c>
      <c r="K31" s="74">
        <f t="shared" si="3"/>
        <v>82137.260000000009</v>
      </c>
      <c r="L31" s="74">
        <f t="shared" si="4"/>
        <v>4562736</v>
      </c>
      <c r="M31" s="74">
        <f t="shared" si="4"/>
        <v>4464993.84</v>
      </c>
      <c r="N31" s="73">
        <f t="shared" si="5"/>
        <v>0.97857816888814075</v>
      </c>
      <c r="O31" s="101">
        <f t="shared" si="6"/>
        <v>97742.160000000149</v>
      </c>
    </row>
    <row r="32" spans="1:15" ht="31.5" x14ac:dyDescent="0.25">
      <c r="A32" s="98" t="s">
        <v>188</v>
      </c>
      <c r="B32" s="65" t="s">
        <v>189</v>
      </c>
      <c r="C32" s="66">
        <f>SUM(C33:C38)</f>
        <v>177526784.38</v>
      </c>
      <c r="D32" s="66">
        <f>SUM(D33:D38)</f>
        <v>174003451.84999999</v>
      </c>
      <c r="E32" s="67">
        <f t="shared" si="1"/>
        <v>0.98015323410320876</v>
      </c>
      <c r="F32" s="68">
        <f t="shared" si="2"/>
        <v>3523332.5300000012</v>
      </c>
      <c r="G32" s="69">
        <f>SUM(G33:G38)</f>
        <v>7056466</v>
      </c>
      <c r="H32" s="69">
        <f>SUM(H33:H38)</f>
        <v>8605746.379999999</v>
      </c>
      <c r="I32" s="69">
        <f>SUM(I33:I38)</f>
        <v>8597513.0700000003</v>
      </c>
      <c r="J32" s="70">
        <f>I32/H32</f>
        <v>0.99904327763840062</v>
      </c>
      <c r="K32" s="68">
        <f t="shared" si="3"/>
        <v>8233.3099999986589</v>
      </c>
      <c r="L32" s="68">
        <f t="shared" si="4"/>
        <v>186132530.75999999</v>
      </c>
      <c r="M32" s="68">
        <f t="shared" si="4"/>
        <v>182600964.91999999</v>
      </c>
      <c r="N32" s="67">
        <f t="shared" si="5"/>
        <v>0.98102660601249969</v>
      </c>
      <c r="O32" s="99">
        <f t="shared" si="6"/>
        <v>3531565.8400000036</v>
      </c>
    </row>
    <row r="33" spans="1:15" ht="31.5" x14ac:dyDescent="0.25">
      <c r="A33" s="100" t="s">
        <v>190</v>
      </c>
      <c r="B33" s="71" t="s">
        <v>191</v>
      </c>
      <c r="C33" s="72">
        <v>129616674.13</v>
      </c>
      <c r="D33" s="72">
        <v>126450376.58</v>
      </c>
      <c r="E33" s="73">
        <f t="shared" si="1"/>
        <v>0.97557183463275465</v>
      </c>
      <c r="F33" s="74">
        <f t="shared" si="2"/>
        <v>3166297.549999997</v>
      </c>
      <c r="G33" s="72">
        <v>5949866</v>
      </c>
      <c r="H33" s="75">
        <v>7499146.379999999</v>
      </c>
      <c r="I33" s="72">
        <v>7499140.3799999999</v>
      </c>
      <c r="J33" s="76">
        <f>I33/H33</f>
        <v>0.99999919990893693</v>
      </c>
      <c r="K33" s="74">
        <f t="shared" si="3"/>
        <v>5.9999999990686774</v>
      </c>
      <c r="L33" s="74">
        <f t="shared" si="4"/>
        <v>137115820.50999999</v>
      </c>
      <c r="M33" s="74">
        <f t="shared" si="4"/>
        <v>133949516.95999999</v>
      </c>
      <c r="N33" s="73">
        <f t="shared" si="5"/>
        <v>0.97690781750622957</v>
      </c>
      <c r="O33" s="101">
        <f t="shared" si="6"/>
        <v>3166303.549999997</v>
      </c>
    </row>
    <row r="34" spans="1:15" ht="47.25" x14ac:dyDescent="0.25">
      <c r="A34" s="100" t="s">
        <v>192</v>
      </c>
      <c r="B34" s="71" t="s">
        <v>193</v>
      </c>
      <c r="C34" s="72">
        <v>15506765.25</v>
      </c>
      <c r="D34" s="72">
        <v>15493158.560000001</v>
      </c>
      <c r="E34" s="73">
        <f t="shared" si="1"/>
        <v>0.99912253201872647</v>
      </c>
      <c r="F34" s="74">
        <f t="shared" si="2"/>
        <v>13606.689999999478</v>
      </c>
      <c r="G34" s="77"/>
      <c r="H34" s="75"/>
      <c r="I34" s="72"/>
      <c r="J34" s="78"/>
      <c r="K34" s="74">
        <f t="shared" si="3"/>
        <v>0</v>
      </c>
      <c r="L34" s="74">
        <f t="shared" si="4"/>
        <v>15506765.25</v>
      </c>
      <c r="M34" s="74">
        <f t="shared" si="4"/>
        <v>15493158.560000001</v>
      </c>
      <c r="N34" s="73">
        <f t="shared" si="5"/>
        <v>0.99912253201872647</v>
      </c>
      <c r="O34" s="101">
        <f t="shared" si="6"/>
        <v>13606.689999999478</v>
      </c>
    </row>
    <row r="35" spans="1:15" ht="31.5" x14ac:dyDescent="0.25">
      <c r="A35" s="100" t="s">
        <v>194</v>
      </c>
      <c r="B35" s="71" t="s">
        <v>195</v>
      </c>
      <c r="C35" s="72">
        <v>4692700</v>
      </c>
      <c r="D35" s="72">
        <v>4635828.41</v>
      </c>
      <c r="E35" s="73">
        <f t="shared" si="1"/>
        <v>0.98788083832335327</v>
      </c>
      <c r="F35" s="74">
        <f t="shared" si="2"/>
        <v>56871.589999999851</v>
      </c>
      <c r="G35" s="77"/>
      <c r="H35" s="75"/>
      <c r="I35" s="72"/>
      <c r="J35" s="78"/>
      <c r="K35" s="74">
        <f t="shared" si="3"/>
        <v>0</v>
      </c>
      <c r="L35" s="74">
        <f t="shared" si="4"/>
        <v>4692700</v>
      </c>
      <c r="M35" s="74">
        <f t="shared" si="4"/>
        <v>4635828.41</v>
      </c>
      <c r="N35" s="73">
        <f t="shared" si="5"/>
        <v>0.98788083832335327</v>
      </c>
      <c r="O35" s="101">
        <f t="shared" si="6"/>
        <v>56871.589999999851</v>
      </c>
    </row>
    <row r="36" spans="1:15" ht="31.5" x14ac:dyDescent="0.25">
      <c r="A36" s="100" t="s">
        <v>196</v>
      </c>
      <c r="B36" s="71" t="s">
        <v>197</v>
      </c>
      <c r="C36" s="72">
        <v>2217200</v>
      </c>
      <c r="D36" s="72">
        <v>2119423.09</v>
      </c>
      <c r="E36" s="73">
        <f t="shared" si="1"/>
        <v>0.95590072614107879</v>
      </c>
      <c r="F36" s="74">
        <f t="shared" si="2"/>
        <v>97776.910000000149</v>
      </c>
      <c r="G36" s="77"/>
      <c r="H36" s="75"/>
      <c r="I36" s="72"/>
      <c r="J36" s="78"/>
      <c r="K36" s="74">
        <f t="shared" si="3"/>
        <v>0</v>
      </c>
      <c r="L36" s="74">
        <f t="shared" si="4"/>
        <v>2217200</v>
      </c>
      <c r="M36" s="74">
        <f t="shared" si="4"/>
        <v>2119423.09</v>
      </c>
      <c r="N36" s="73">
        <f t="shared" si="5"/>
        <v>0.95590072614107879</v>
      </c>
      <c r="O36" s="101">
        <f t="shared" si="6"/>
        <v>97776.910000000149</v>
      </c>
    </row>
    <row r="37" spans="1:15" ht="31.5" x14ac:dyDescent="0.25">
      <c r="A37" s="100" t="s">
        <v>198</v>
      </c>
      <c r="B37" s="71" t="s">
        <v>199</v>
      </c>
      <c r="C37" s="72">
        <v>2141229</v>
      </c>
      <c r="D37" s="72">
        <v>2095804.84</v>
      </c>
      <c r="E37" s="73">
        <f t="shared" si="1"/>
        <v>0.97878594022404897</v>
      </c>
      <c r="F37" s="74">
        <f t="shared" si="2"/>
        <v>45424.159999999916</v>
      </c>
      <c r="G37" s="72">
        <v>86600</v>
      </c>
      <c r="H37" s="75">
        <v>86600</v>
      </c>
      <c r="I37" s="72">
        <v>86210</v>
      </c>
      <c r="J37" s="76">
        <f>I37/H37</f>
        <v>0.99549653579676678</v>
      </c>
      <c r="K37" s="74">
        <f t="shared" si="3"/>
        <v>390</v>
      </c>
      <c r="L37" s="74">
        <f t="shared" si="4"/>
        <v>2227829</v>
      </c>
      <c r="M37" s="74">
        <f t="shared" si="4"/>
        <v>2182014.84</v>
      </c>
      <c r="N37" s="73">
        <f t="shared" si="5"/>
        <v>0.9794355132283491</v>
      </c>
      <c r="O37" s="101">
        <f t="shared" si="6"/>
        <v>45814.160000000149</v>
      </c>
    </row>
    <row r="38" spans="1:15" x14ac:dyDescent="0.25">
      <c r="A38" s="100" t="s">
        <v>200</v>
      </c>
      <c r="B38" s="71" t="s">
        <v>201</v>
      </c>
      <c r="C38" s="72">
        <v>23352216</v>
      </c>
      <c r="D38" s="72">
        <v>23208860.370000001</v>
      </c>
      <c r="E38" s="73">
        <f t="shared" si="1"/>
        <v>0.99386115518972595</v>
      </c>
      <c r="F38" s="74">
        <f t="shared" si="2"/>
        <v>143355.62999999896</v>
      </c>
      <c r="G38" s="72">
        <v>1020000</v>
      </c>
      <c r="H38" s="75">
        <v>1020000</v>
      </c>
      <c r="I38" s="72">
        <v>1012162.69</v>
      </c>
      <c r="J38" s="76">
        <f>I38/H38</f>
        <v>0.99231636274509794</v>
      </c>
      <c r="K38" s="74">
        <f t="shared" si="3"/>
        <v>7837.3100000000559</v>
      </c>
      <c r="L38" s="74">
        <f t="shared" si="4"/>
        <v>24372216</v>
      </c>
      <c r="M38" s="74">
        <f t="shared" si="4"/>
        <v>24221023.060000002</v>
      </c>
      <c r="N38" s="73">
        <f t="shared" si="5"/>
        <v>0.99379650418328813</v>
      </c>
      <c r="O38" s="101">
        <f t="shared" si="6"/>
        <v>151192.93999999762</v>
      </c>
    </row>
    <row r="39" spans="1:15" ht="31.5" x14ac:dyDescent="0.25">
      <c r="A39" s="98" t="s">
        <v>202</v>
      </c>
      <c r="B39" s="65" t="s">
        <v>203</v>
      </c>
      <c r="C39" s="66">
        <f>SUM(C40:C67)</f>
        <v>305907358.13999999</v>
      </c>
      <c r="D39" s="66">
        <f>SUM(D40:D67)</f>
        <v>302396169.4600001</v>
      </c>
      <c r="E39" s="67">
        <f t="shared" si="1"/>
        <v>0.98852205222735123</v>
      </c>
      <c r="F39" s="68">
        <f t="shared" si="2"/>
        <v>3511188.6799998879</v>
      </c>
      <c r="G39" s="69">
        <f>SUM(G40:G67)</f>
        <v>2288352.2199999997</v>
      </c>
      <c r="H39" s="69">
        <f>SUM(H40:H67)</f>
        <v>2329708.4299999997</v>
      </c>
      <c r="I39" s="69">
        <f>SUM(I40:I67)</f>
        <v>2309352.65</v>
      </c>
      <c r="J39" s="70">
        <f>I39/H39</f>
        <v>0.99126252034895213</v>
      </c>
      <c r="K39" s="68">
        <f t="shared" si="3"/>
        <v>20355.779999999795</v>
      </c>
      <c r="L39" s="68">
        <f t="shared" si="4"/>
        <v>308237066.56999999</v>
      </c>
      <c r="M39" s="68">
        <f t="shared" si="4"/>
        <v>304705522.11000007</v>
      </c>
      <c r="N39" s="67">
        <f t="shared" si="5"/>
        <v>0.98854276515378814</v>
      </c>
      <c r="O39" s="99">
        <f t="shared" si="6"/>
        <v>3531544.4599999189</v>
      </c>
    </row>
    <row r="40" spans="1:15" ht="47.25" x14ac:dyDescent="0.25">
      <c r="A40" s="100" t="s">
        <v>204</v>
      </c>
      <c r="B40" s="71" t="s">
        <v>139</v>
      </c>
      <c r="C40" s="72">
        <v>11494834.84</v>
      </c>
      <c r="D40" s="72">
        <v>11390701.789999999</v>
      </c>
      <c r="E40" s="73">
        <f t="shared" si="1"/>
        <v>0.99094088332286112</v>
      </c>
      <c r="F40" s="74">
        <f t="shared" si="2"/>
        <v>104133.05000000075</v>
      </c>
      <c r="G40" s="72">
        <v>65250</v>
      </c>
      <c r="H40" s="75">
        <v>65250</v>
      </c>
      <c r="I40" s="72">
        <v>44895</v>
      </c>
      <c r="J40" s="76">
        <f>I40/H40</f>
        <v>0.68804597701149428</v>
      </c>
      <c r="K40" s="74">
        <f t="shared" si="3"/>
        <v>20355</v>
      </c>
      <c r="L40" s="74">
        <f t="shared" si="4"/>
        <v>11560084.84</v>
      </c>
      <c r="M40" s="74">
        <f t="shared" si="4"/>
        <v>11435596.789999999</v>
      </c>
      <c r="N40" s="73">
        <f t="shared" si="5"/>
        <v>0.98923121657643465</v>
      </c>
      <c r="O40" s="101">
        <f t="shared" si="6"/>
        <v>124488.05000000075</v>
      </c>
    </row>
    <row r="41" spans="1:15" ht="47.25" x14ac:dyDescent="0.25">
      <c r="A41" s="100" t="s">
        <v>205</v>
      </c>
      <c r="B41" s="71" t="s">
        <v>206</v>
      </c>
      <c r="C41" s="72">
        <v>22145817.010000002</v>
      </c>
      <c r="D41" s="72">
        <v>20919004.859999999</v>
      </c>
      <c r="E41" s="73">
        <f t="shared" si="1"/>
        <v>0.94460298532016085</v>
      </c>
      <c r="F41" s="74">
        <f t="shared" si="2"/>
        <v>1226812.1500000022</v>
      </c>
      <c r="G41" s="77"/>
      <c r="H41" s="75"/>
      <c r="I41" s="72"/>
      <c r="J41" s="78"/>
      <c r="K41" s="74">
        <f t="shared" si="3"/>
        <v>0</v>
      </c>
      <c r="L41" s="74">
        <f t="shared" si="4"/>
        <v>22145817.010000002</v>
      </c>
      <c r="M41" s="74">
        <f t="shared" si="4"/>
        <v>20919004.859999999</v>
      </c>
      <c r="N41" s="73">
        <f t="shared" si="5"/>
        <v>0.94460298532016085</v>
      </c>
      <c r="O41" s="101">
        <f t="shared" si="6"/>
        <v>1226812.1500000022</v>
      </c>
    </row>
    <row r="42" spans="1:15" ht="31.5" x14ac:dyDescent="0.25">
      <c r="A42" s="100" t="s">
        <v>207</v>
      </c>
      <c r="B42" s="71" t="s">
        <v>208</v>
      </c>
      <c r="C42" s="72">
        <v>108671082.98999999</v>
      </c>
      <c r="D42" s="72">
        <v>107552474.39</v>
      </c>
      <c r="E42" s="73">
        <f t="shared" si="1"/>
        <v>0.98970647416753055</v>
      </c>
      <c r="F42" s="74">
        <f t="shared" si="2"/>
        <v>1118608.599999994</v>
      </c>
      <c r="G42" s="77"/>
      <c r="H42" s="75"/>
      <c r="I42" s="72"/>
      <c r="J42" s="78"/>
      <c r="K42" s="74">
        <f t="shared" si="3"/>
        <v>0</v>
      </c>
      <c r="L42" s="74">
        <f t="shared" si="4"/>
        <v>108671082.98999999</v>
      </c>
      <c r="M42" s="74">
        <f t="shared" si="4"/>
        <v>107552474.39</v>
      </c>
      <c r="N42" s="73">
        <f t="shared" si="5"/>
        <v>0.98970647416753055</v>
      </c>
      <c r="O42" s="101">
        <f t="shared" si="6"/>
        <v>1118608.599999994</v>
      </c>
    </row>
    <row r="43" spans="1:15" ht="47.25" x14ac:dyDescent="0.25">
      <c r="A43" s="100" t="s">
        <v>209</v>
      </c>
      <c r="B43" s="71" t="s">
        <v>210</v>
      </c>
      <c r="C43" s="72">
        <v>11593.5</v>
      </c>
      <c r="D43" s="72">
        <v>11593.5</v>
      </c>
      <c r="E43" s="73">
        <f t="shared" si="1"/>
        <v>1</v>
      </c>
      <c r="F43" s="74">
        <f t="shared" si="2"/>
        <v>0</v>
      </c>
      <c r="G43" s="77"/>
      <c r="H43" s="75"/>
      <c r="I43" s="72"/>
      <c r="J43" s="78"/>
      <c r="K43" s="74">
        <f t="shared" si="3"/>
        <v>0</v>
      </c>
      <c r="L43" s="74">
        <f t="shared" si="4"/>
        <v>11593.5</v>
      </c>
      <c r="M43" s="74">
        <f t="shared" si="4"/>
        <v>11593.5</v>
      </c>
      <c r="N43" s="73">
        <f t="shared" si="5"/>
        <v>1</v>
      </c>
      <c r="O43" s="101">
        <f t="shared" si="6"/>
        <v>0</v>
      </c>
    </row>
    <row r="44" spans="1:15" ht="47.25" x14ac:dyDescent="0.25">
      <c r="A44" s="100" t="s">
        <v>211</v>
      </c>
      <c r="B44" s="71" t="s">
        <v>212</v>
      </c>
      <c r="C44" s="72">
        <v>168350.8</v>
      </c>
      <c r="D44" s="72">
        <v>168350.8</v>
      </c>
      <c r="E44" s="73">
        <f t="shared" si="1"/>
        <v>1</v>
      </c>
      <c r="F44" s="74">
        <f t="shared" si="2"/>
        <v>0</v>
      </c>
      <c r="G44" s="77"/>
      <c r="H44" s="75"/>
      <c r="I44" s="72"/>
      <c r="J44" s="78"/>
      <c r="K44" s="74">
        <f t="shared" si="3"/>
        <v>0</v>
      </c>
      <c r="L44" s="74">
        <f t="shared" si="4"/>
        <v>168350.8</v>
      </c>
      <c r="M44" s="74">
        <f t="shared" si="4"/>
        <v>168350.8</v>
      </c>
      <c r="N44" s="73">
        <f t="shared" si="5"/>
        <v>1</v>
      </c>
      <c r="O44" s="101">
        <f t="shared" si="6"/>
        <v>0</v>
      </c>
    </row>
    <row r="45" spans="1:15" ht="47.25" x14ac:dyDescent="0.25">
      <c r="A45" s="100" t="s">
        <v>213</v>
      </c>
      <c r="B45" s="71" t="s">
        <v>177</v>
      </c>
      <c r="C45" s="72">
        <v>8432900</v>
      </c>
      <c r="D45" s="72">
        <v>8396022</v>
      </c>
      <c r="E45" s="73">
        <f t="shared" si="1"/>
        <v>0.99562688991924486</v>
      </c>
      <c r="F45" s="74">
        <f t="shared" si="2"/>
        <v>36878</v>
      </c>
      <c r="G45" s="77"/>
      <c r="H45" s="75"/>
      <c r="I45" s="72"/>
      <c r="J45" s="78"/>
      <c r="K45" s="74">
        <f t="shared" si="3"/>
        <v>0</v>
      </c>
      <c r="L45" s="74">
        <f t="shared" si="4"/>
        <v>8432900</v>
      </c>
      <c r="M45" s="74">
        <f t="shared" si="4"/>
        <v>8396022</v>
      </c>
      <c r="N45" s="73">
        <f t="shared" si="5"/>
        <v>0.99562688991924486</v>
      </c>
      <c r="O45" s="101">
        <f t="shared" si="6"/>
        <v>36878</v>
      </c>
    </row>
    <row r="46" spans="1:15" x14ac:dyDescent="0.25">
      <c r="A46" s="100" t="s">
        <v>214</v>
      </c>
      <c r="B46" s="71" t="s">
        <v>215</v>
      </c>
      <c r="C46" s="72">
        <v>775944.27</v>
      </c>
      <c r="D46" s="72">
        <v>775944.27</v>
      </c>
      <c r="E46" s="73">
        <f t="shared" si="1"/>
        <v>1</v>
      </c>
      <c r="F46" s="74">
        <f t="shared" si="2"/>
        <v>0</v>
      </c>
      <c r="G46" s="77"/>
      <c r="H46" s="75"/>
      <c r="I46" s="72"/>
      <c r="J46" s="78"/>
      <c r="K46" s="74">
        <f t="shared" si="3"/>
        <v>0</v>
      </c>
      <c r="L46" s="74">
        <f t="shared" si="4"/>
        <v>775944.27</v>
      </c>
      <c r="M46" s="74">
        <f t="shared" si="4"/>
        <v>775944.27</v>
      </c>
      <c r="N46" s="73">
        <f t="shared" si="5"/>
        <v>1</v>
      </c>
      <c r="O46" s="101">
        <f t="shared" si="6"/>
        <v>0</v>
      </c>
    </row>
    <row r="47" spans="1:15" x14ac:dyDescent="0.25">
      <c r="A47" s="100" t="s">
        <v>216</v>
      </c>
      <c r="B47" s="71" t="s">
        <v>217</v>
      </c>
      <c r="C47" s="72">
        <v>306207.53000000003</v>
      </c>
      <c r="D47" s="72">
        <v>306207.53000000003</v>
      </c>
      <c r="E47" s="73">
        <f t="shared" si="1"/>
        <v>1</v>
      </c>
      <c r="F47" s="74">
        <f t="shared" si="2"/>
        <v>0</v>
      </c>
      <c r="G47" s="77"/>
      <c r="H47" s="75"/>
      <c r="I47" s="72"/>
      <c r="J47" s="78"/>
      <c r="K47" s="74">
        <f t="shared" si="3"/>
        <v>0</v>
      </c>
      <c r="L47" s="74">
        <f t="shared" si="4"/>
        <v>306207.53000000003</v>
      </c>
      <c r="M47" s="74">
        <f t="shared" si="4"/>
        <v>306207.53000000003</v>
      </c>
      <c r="N47" s="73">
        <f t="shared" si="5"/>
        <v>1</v>
      </c>
      <c r="O47" s="101">
        <f t="shared" si="6"/>
        <v>0</v>
      </c>
    </row>
    <row r="48" spans="1:15" x14ac:dyDescent="0.25">
      <c r="A48" s="100" t="s">
        <v>218</v>
      </c>
      <c r="B48" s="71" t="s">
        <v>219</v>
      </c>
      <c r="C48" s="72">
        <v>47384676.57</v>
      </c>
      <c r="D48" s="72">
        <v>46935965.810000002</v>
      </c>
      <c r="E48" s="73">
        <f t="shared" si="1"/>
        <v>0.99053046696779434</v>
      </c>
      <c r="F48" s="74">
        <f t="shared" si="2"/>
        <v>448710.75999999791</v>
      </c>
      <c r="G48" s="77"/>
      <c r="H48" s="75"/>
      <c r="I48" s="72"/>
      <c r="J48" s="78"/>
      <c r="K48" s="74">
        <f t="shared" si="3"/>
        <v>0</v>
      </c>
      <c r="L48" s="74">
        <f t="shared" si="4"/>
        <v>47384676.57</v>
      </c>
      <c r="M48" s="74">
        <f t="shared" si="4"/>
        <v>46935965.810000002</v>
      </c>
      <c r="N48" s="73">
        <f t="shared" si="5"/>
        <v>0.99053046696779434</v>
      </c>
      <c r="O48" s="101">
        <f t="shared" si="6"/>
        <v>448710.75999999791</v>
      </c>
    </row>
    <row r="49" spans="1:15" ht="31.5" x14ac:dyDescent="0.25">
      <c r="A49" s="100" t="s">
        <v>220</v>
      </c>
      <c r="B49" s="71" t="s">
        <v>221</v>
      </c>
      <c r="C49" s="72">
        <v>2800497.08</v>
      </c>
      <c r="D49" s="72">
        <v>2800497.08</v>
      </c>
      <c r="E49" s="73">
        <f t="shared" si="1"/>
        <v>1</v>
      </c>
      <c r="F49" s="74">
        <f t="shared" si="2"/>
        <v>0</v>
      </c>
      <c r="G49" s="77"/>
      <c r="H49" s="75"/>
      <c r="I49" s="72"/>
      <c r="J49" s="78"/>
      <c r="K49" s="74">
        <f t="shared" si="3"/>
        <v>0</v>
      </c>
      <c r="L49" s="74">
        <f t="shared" si="4"/>
        <v>2800497.08</v>
      </c>
      <c r="M49" s="74">
        <f t="shared" si="4"/>
        <v>2800497.08</v>
      </c>
      <c r="N49" s="73">
        <f t="shared" si="5"/>
        <v>1</v>
      </c>
      <c r="O49" s="101">
        <f t="shared" si="6"/>
        <v>0</v>
      </c>
    </row>
    <row r="50" spans="1:15" x14ac:dyDescent="0.25">
      <c r="A50" s="100" t="s">
        <v>222</v>
      </c>
      <c r="B50" s="71" t="s">
        <v>223</v>
      </c>
      <c r="C50" s="72">
        <v>30283624.699999999</v>
      </c>
      <c r="D50" s="72">
        <v>29954842.300000001</v>
      </c>
      <c r="E50" s="73">
        <f t="shared" si="1"/>
        <v>0.98914322828733248</v>
      </c>
      <c r="F50" s="74">
        <f t="shared" si="2"/>
        <v>328782.39999999851</v>
      </c>
      <c r="G50" s="77"/>
      <c r="H50" s="75"/>
      <c r="I50" s="72"/>
      <c r="J50" s="78"/>
      <c r="K50" s="74">
        <f t="shared" si="3"/>
        <v>0</v>
      </c>
      <c r="L50" s="74">
        <f t="shared" si="4"/>
        <v>30283624.699999999</v>
      </c>
      <c r="M50" s="74">
        <f t="shared" si="4"/>
        <v>29954842.300000001</v>
      </c>
      <c r="N50" s="73">
        <f t="shared" si="5"/>
        <v>0.98914322828733248</v>
      </c>
      <c r="O50" s="101">
        <f t="shared" si="6"/>
        <v>328782.39999999851</v>
      </c>
    </row>
    <row r="51" spans="1:15" x14ac:dyDescent="0.25">
      <c r="A51" s="100" t="s">
        <v>224</v>
      </c>
      <c r="B51" s="71" t="s">
        <v>225</v>
      </c>
      <c r="C51" s="72">
        <v>640450.61</v>
      </c>
      <c r="D51" s="72">
        <v>640450.61</v>
      </c>
      <c r="E51" s="73">
        <f t="shared" si="1"/>
        <v>1</v>
      </c>
      <c r="F51" s="74">
        <f t="shared" si="2"/>
        <v>0</v>
      </c>
      <c r="G51" s="77"/>
      <c r="H51" s="75"/>
      <c r="I51" s="72"/>
      <c r="J51" s="78"/>
      <c r="K51" s="74">
        <f t="shared" si="3"/>
        <v>0</v>
      </c>
      <c r="L51" s="74">
        <f t="shared" si="4"/>
        <v>640450.61</v>
      </c>
      <c r="M51" s="74">
        <f t="shared" si="4"/>
        <v>640450.61</v>
      </c>
      <c r="N51" s="73">
        <f t="shared" si="5"/>
        <v>1</v>
      </c>
      <c r="O51" s="101">
        <f t="shared" si="6"/>
        <v>0</v>
      </c>
    </row>
    <row r="52" spans="1:15" ht="31.5" x14ac:dyDescent="0.25">
      <c r="A52" s="100" t="s">
        <v>226</v>
      </c>
      <c r="B52" s="71" t="s">
        <v>227</v>
      </c>
      <c r="C52" s="72">
        <v>21850442.800000001</v>
      </c>
      <c r="D52" s="72">
        <v>21848642.800000001</v>
      </c>
      <c r="E52" s="73">
        <f t="shared" si="1"/>
        <v>0.99991762180673061</v>
      </c>
      <c r="F52" s="74">
        <f t="shared" si="2"/>
        <v>1800</v>
      </c>
      <c r="G52" s="77"/>
      <c r="H52" s="75"/>
      <c r="I52" s="72"/>
      <c r="J52" s="78"/>
      <c r="K52" s="74">
        <f t="shared" si="3"/>
        <v>0</v>
      </c>
      <c r="L52" s="74">
        <f t="shared" si="4"/>
        <v>21850442.800000001</v>
      </c>
      <c r="M52" s="74">
        <f t="shared" si="4"/>
        <v>21848642.800000001</v>
      </c>
      <c r="N52" s="73">
        <f t="shared" si="5"/>
        <v>0.99991762180673061</v>
      </c>
      <c r="O52" s="101">
        <f t="shared" si="6"/>
        <v>1800</v>
      </c>
    </row>
    <row r="53" spans="1:15" ht="31.5" x14ac:dyDescent="0.25">
      <c r="A53" s="100" t="s">
        <v>228</v>
      </c>
      <c r="B53" s="71" t="s">
        <v>229</v>
      </c>
      <c r="C53" s="72">
        <v>24721649.629999999</v>
      </c>
      <c r="D53" s="72">
        <v>24721649.629999999</v>
      </c>
      <c r="E53" s="73">
        <f t="shared" si="1"/>
        <v>1</v>
      </c>
      <c r="F53" s="74">
        <f t="shared" si="2"/>
        <v>0</v>
      </c>
      <c r="G53" s="77"/>
      <c r="H53" s="75"/>
      <c r="I53" s="72"/>
      <c r="J53" s="78"/>
      <c r="K53" s="74">
        <f t="shared" si="3"/>
        <v>0</v>
      </c>
      <c r="L53" s="74">
        <f t="shared" si="4"/>
        <v>24721649.629999999</v>
      </c>
      <c r="M53" s="74">
        <f t="shared" si="4"/>
        <v>24721649.629999999</v>
      </c>
      <c r="N53" s="73">
        <f t="shared" si="5"/>
        <v>1</v>
      </c>
      <c r="O53" s="101">
        <f t="shared" si="6"/>
        <v>0</v>
      </c>
    </row>
    <row r="54" spans="1:15" ht="47.25" x14ac:dyDescent="0.25">
      <c r="A54" s="100" t="s">
        <v>230</v>
      </c>
      <c r="B54" s="71" t="s">
        <v>231</v>
      </c>
      <c r="C54" s="72">
        <v>5186826.2</v>
      </c>
      <c r="D54" s="72">
        <v>5186826.2</v>
      </c>
      <c r="E54" s="73">
        <f t="shared" si="1"/>
        <v>1</v>
      </c>
      <c r="F54" s="74">
        <f t="shared" si="2"/>
        <v>0</v>
      </c>
      <c r="G54" s="77"/>
      <c r="H54" s="75"/>
      <c r="I54" s="72"/>
      <c r="J54" s="78"/>
      <c r="K54" s="74">
        <f t="shared" si="3"/>
        <v>0</v>
      </c>
      <c r="L54" s="74">
        <f t="shared" si="4"/>
        <v>5186826.2</v>
      </c>
      <c r="M54" s="74">
        <f t="shared" si="4"/>
        <v>5186826.2</v>
      </c>
      <c r="N54" s="73">
        <f t="shared" si="5"/>
        <v>1</v>
      </c>
      <c r="O54" s="101">
        <f t="shared" si="6"/>
        <v>0</v>
      </c>
    </row>
    <row r="55" spans="1:15" ht="31.5" x14ac:dyDescent="0.25">
      <c r="A55" s="100" t="s">
        <v>232</v>
      </c>
      <c r="B55" s="71" t="s">
        <v>233</v>
      </c>
      <c r="C55" s="72">
        <v>988867.24</v>
      </c>
      <c r="D55" s="72">
        <v>988867.24</v>
      </c>
      <c r="E55" s="73">
        <f t="shared" si="1"/>
        <v>1</v>
      </c>
      <c r="F55" s="74">
        <f t="shared" si="2"/>
        <v>0</v>
      </c>
      <c r="G55" s="77"/>
      <c r="H55" s="75"/>
      <c r="I55" s="72"/>
      <c r="J55" s="78"/>
      <c r="K55" s="74">
        <f t="shared" si="3"/>
        <v>0</v>
      </c>
      <c r="L55" s="74">
        <f t="shared" si="4"/>
        <v>988867.24</v>
      </c>
      <c r="M55" s="74">
        <f t="shared" si="4"/>
        <v>988867.24</v>
      </c>
      <c r="N55" s="73">
        <f t="shared" si="5"/>
        <v>1</v>
      </c>
      <c r="O55" s="101">
        <f t="shared" si="6"/>
        <v>0</v>
      </c>
    </row>
    <row r="56" spans="1:15" ht="47.25" x14ac:dyDescent="0.25">
      <c r="A56" s="100" t="s">
        <v>234</v>
      </c>
      <c r="B56" s="71" t="s">
        <v>235</v>
      </c>
      <c r="C56" s="72">
        <v>87541.09</v>
      </c>
      <c r="D56" s="72">
        <v>87541.09</v>
      </c>
      <c r="E56" s="73">
        <f t="shared" si="1"/>
        <v>1</v>
      </c>
      <c r="F56" s="74">
        <f t="shared" si="2"/>
        <v>0</v>
      </c>
      <c r="G56" s="77"/>
      <c r="H56" s="75"/>
      <c r="I56" s="72"/>
      <c r="J56" s="78"/>
      <c r="K56" s="74">
        <f t="shared" si="3"/>
        <v>0</v>
      </c>
      <c r="L56" s="74">
        <f t="shared" si="4"/>
        <v>87541.09</v>
      </c>
      <c r="M56" s="74">
        <f t="shared" si="4"/>
        <v>87541.09</v>
      </c>
      <c r="N56" s="73">
        <f t="shared" si="5"/>
        <v>1</v>
      </c>
      <c r="O56" s="101">
        <f t="shared" si="6"/>
        <v>0</v>
      </c>
    </row>
    <row r="57" spans="1:15" ht="63" x14ac:dyDescent="0.25">
      <c r="A57" s="100" t="s">
        <v>236</v>
      </c>
      <c r="B57" s="71" t="s">
        <v>237</v>
      </c>
      <c r="C57" s="72">
        <v>86972.28</v>
      </c>
      <c r="D57" s="72">
        <v>86939.28</v>
      </c>
      <c r="E57" s="73">
        <f t="shared" si="1"/>
        <v>0.99962056876052918</v>
      </c>
      <c r="F57" s="74">
        <f t="shared" si="2"/>
        <v>33</v>
      </c>
      <c r="G57" s="77"/>
      <c r="H57" s="75"/>
      <c r="I57" s="72"/>
      <c r="J57" s="78"/>
      <c r="K57" s="74">
        <f t="shared" si="3"/>
        <v>0</v>
      </c>
      <c r="L57" s="74">
        <f t="shared" si="4"/>
        <v>86972.28</v>
      </c>
      <c r="M57" s="74">
        <f t="shared" si="4"/>
        <v>86939.28</v>
      </c>
      <c r="N57" s="73">
        <f t="shared" si="5"/>
        <v>0.99962056876052918</v>
      </c>
      <c r="O57" s="101">
        <f t="shared" si="6"/>
        <v>33</v>
      </c>
    </row>
    <row r="58" spans="1:15" ht="63" x14ac:dyDescent="0.25">
      <c r="A58" s="100" t="s">
        <v>238</v>
      </c>
      <c r="B58" s="71" t="s">
        <v>239</v>
      </c>
      <c r="C58" s="72">
        <v>1455534</v>
      </c>
      <c r="D58" s="72">
        <v>1334938.1000000001</v>
      </c>
      <c r="E58" s="73">
        <f t="shared" si="1"/>
        <v>0.91714662797296398</v>
      </c>
      <c r="F58" s="74">
        <f t="shared" si="2"/>
        <v>120595.89999999991</v>
      </c>
      <c r="G58" s="77"/>
      <c r="H58" s="75"/>
      <c r="I58" s="72"/>
      <c r="J58" s="78"/>
      <c r="K58" s="74">
        <f t="shared" si="3"/>
        <v>0</v>
      </c>
      <c r="L58" s="74">
        <f t="shared" si="4"/>
        <v>1455534</v>
      </c>
      <c r="M58" s="74">
        <f t="shared" si="4"/>
        <v>1334938.1000000001</v>
      </c>
      <c r="N58" s="73">
        <f t="shared" si="5"/>
        <v>0.91714662797296398</v>
      </c>
      <c r="O58" s="101">
        <f t="shared" si="6"/>
        <v>120595.89999999991</v>
      </c>
    </row>
    <row r="59" spans="1:15" ht="78.75" x14ac:dyDescent="0.25">
      <c r="A59" s="100" t="s">
        <v>240</v>
      </c>
      <c r="B59" s="71" t="s">
        <v>241</v>
      </c>
      <c r="C59" s="72">
        <v>255745</v>
      </c>
      <c r="D59" s="72">
        <v>243511.29</v>
      </c>
      <c r="E59" s="73">
        <f t="shared" si="1"/>
        <v>0.95216442159182002</v>
      </c>
      <c r="F59" s="74">
        <f t="shared" si="2"/>
        <v>12233.709999999992</v>
      </c>
      <c r="G59" s="77"/>
      <c r="H59" s="75"/>
      <c r="I59" s="72"/>
      <c r="J59" s="78"/>
      <c r="K59" s="74">
        <f t="shared" si="3"/>
        <v>0</v>
      </c>
      <c r="L59" s="74">
        <f t="shared" si="4"/>
        <v>255745</v>
      </c>
      <c r="M59" s="74">
        <f t="shared" si="4"/>
        <v>243511.29</v>
      </c>
      <c r="N59" s="73">
        <f t="shared" si="5"/>
        <v>0.95216442159182002</v>
      </c>
      <c r="O59" s="101">
        <f t="shared" si="6"/>
        <v>12233.709999999992</v>
      </c>
    </row>
    <row r="60" spans="1:15" ht="47.25" x14ac:dyDescent="0.25">
      <c r="A60" s="100" t="s">
        <v>242</v>
      </c>
      <c r="B60" s="71" t="s">
        <v>243</v>
      </c>
      <c r="C60" s="72">
        <v>29000</v>
      </c>
      <c r="D60" s="72">
        <v>28997.29</v>
      </c>
      <c r="E60" s="73">
        <f t="shared" si="1"/>
        <v>0.999906551724138</v>
      </c>
      <c r="F60" s="74">
        <f t="shared" si="2"/>
        <v>2.7099999999991269</v>
      </c>
      <c r="G60" s="77"/>
      <c r="H60" s="75"/>
      <c r="I60" s="72"/>
      <c r="J60" s="78"/>
      <c r="K60" s="74">
        <f t="shared" si="3"/>
        <v>0</v>
      </c>
      <c r="L60" s="74">
        <f t="shared" si="4"/>
        <v>29000</v>
      </c>
      <c r="M60" s="74">
        <f t="shared" si="4"/>
        <v>28997.29</v>
      </c>
      <c r="N60" s="73">
        <f t="shared" si="5"/>
        <v>0.999906551724138</v>
      </c>
      <c r="O60" s="101">
        <f t="shared" si="6"/>
        <v>2.7099999999991269</v>
      </c>
    </row>
    <row r="61" spans="1:15" ht="63" x14ac:dyDescent="0.25">
      <c r="A61" s="100" t="s">
        <v>244</v>
      </c>
      <c r="B61" s="71" t="s">
        <v>245</v>
      </c>
      <c r="C61" s="72">
        <v>80000</v>
      </c>
      <c r="D61" s="72">
        <v>74123.87</v>
      </c>
      <c r="E61" s="73">
        <f t="shared" si="1"/>
        <v>0.92654837499999998</v>
      </c>
      <c r="F61" s="74">
        <f t="shared" si="2"/>
        <v>5876.1300000000047</v>
      </c>
      <c r="G61" s="77"/>
      <c r="H61" s="75"/>
      <c r="I61" s="72"/>
      <c r="J61" s="78"/>
      <c r="K61" s="74">
        <f t="shared" si="3"/>
        <v>0</v>
      </c>
      <c r="L61" s="74">
        <f t="shared" si="4"/>
        <v>80000</v>
      </c>
      <c r="M61" s="74">
        <f t="shared" si="4"/>
        <v>74123.87</v>
      </c>
      <c r="N61" s="73">
        <f t="shared" si="5"/>
        <v>0.92654837499999998</v>
      </c>
      <c r="O61" s="101">
        <f t="shared" si="6"/>
        <v>5876.1300000000047</v>
      </c>
    </row>
    <row r="62" spans="1:15" ht="47.25" hidden="1" x14ac:dyDescent="0.25">
      <c r="A62" s="100" t="s">
        <v>246</v>
      </c>
      <c r="B62" s="71" t="s">
        <v>247</v>
      </c>
      <c r="C62" s="72">
        <v>0</v>
      </c>
      <c r="D62" s="72">
        <v>0</v>
      </c>
      <c r="E62" s="73"/>
      <c r="F62" s="74">
        <f t="shared" si="2"/>
        <v>0</v>
      </c>
      <c r="G62" s="77"/>
      <c r="H62" s="75"/>
      <c r="I62" s="72"/>
      <c r="J62" s="78"/>
      <c r="K62" s="74">
        <f t="shared" si="3"/>
        <v>0</v>
      </c>
      <c r="L62" s="74">
        <f t="shared" si="4"/>
        <v>0</v>
      </c>
      <c r="M62" s="74">
        <f t="shared" si="4"/>
        <v>0</v>
      </c>
      <c r="N62" s="73" t="e">
        <f t="shared" si="5"/>
        <v>#DIV/0!</v>
      </c>
      <c r="O62" s="101">
        <f t="shared" si="6"/>
        <v>0</v>
      </c>
    </row>
    <row r="63" spans="1:15" x14ac:dyDescent="0.25">
      <c r="A63" s="100" t="s">
        <v>248</v>
      </c>
      <c r="B63" s="71" t="s">
        <v>145</v>
      </c>
      <c r="C63" s="72">
        <v>50000</v>
      </c>
      <c r="D63" s="72">
        <v>41356.21</v>
      </c>
      <c r="E63" s="73">
        <f t="shared" si="1"/>
        <v>0.82712419999999998</v>
      </c>
      <c r="F63" s="74">
        <f t="shared" si="2"/>
        <v>8643.7900000000009</v>
      </c>
      <c r="G63" s="77">
        <v>0</v>
      </c>
      <c r="H63" s="75">
        <v>41356.21</v>
      </c>
      <c r="I63" s="72">
        <v>41356.21</v>
      </c>
      <c r="J63" s="76">
        <f>I63/H63</f>
        <v>1</v>
      </c>
      <c r="K63" s="74">
        <f t="shared" si="3"/>
        <v>0</v>
      </c>
      <c r="L63" s="74">
        <f t="shared" si="4"/>
        <v>91356.209999999992</v>
      </c>
      <c r="M63" s="74">
        <f t="shared" si="4"/>
        <v>82712.42</v>
      </c>
      <c r="N63" s="73">
        <f t="shared" si="5"/>
        <v>0.90538366247899305</v>
      </c>
      <c r="O63" s="101">
        <f t="shared" si="6"/>
        <v>8643.7899999999936</v>
      </c>
    </row>
    <row r="64" spans="1:15" ht="189" x14ac:dyDescent="0.25">
      <c r="A64" s="102" t="s">
        <v>249</v>
      </c>
      <c r="B64" s="79" t="s">
        <v>250</v>
      </c>
      <c r="C64" s="72"/>
      <c r="D64" s="72"/>
      <c r="E64" s="73"/>
      <c r="F64" s="74">
        <f t="shared" si="2"/>
        <v>0</v>
      </c>
      <c r="G64" s="72">
        <v>1647063.93</v>
      </c>
      <c r="H64" s="75">
        <v>1647063.93</v>
      </c>
      <c r="I64" s="72">
        <v>1647063.15</v>
      </c>
      <c r="J64" s="76">
        <f>I64/H64</f>
        <v>0.99999952643003964</v>
      </c>
      <c r="K64" s="74">
        <f t="shared" si="3"/>
        <v>0.78000000002793968</v>
      </c>
      <c r="L64" s="74">
        <f t="shared" si="4"/>
        <v>1647063.93</v>
      </c>
      <c r="M64" s="74">
        <f t="shared" si="4"/>
        <v>1647063.15</v>
      </c>
      <c r="N64" s="73">
        <f t="shared" si="5"/>
        <v>0.99999952643003964</v>
      </c>
      <c r="O64" s="101">
        <f t="shared" si="6"/>
        <v>0.78000000002793968</v>
      </c>
    </row>
    <row r="65" spans="1:15" ht="204.75" x14ac:dyDescent="0.25">
      <c r="A65" s="102" t="s">
        <v>251</v>
      </c>
      <c r="B65" s="79" t="s">
        <v>252</v>
      </c>
      <c r="C65" s="72"/>
      <c r="D65" s="72"/>
      <c r="E65" s="73"/>
      <c r="F65" s="74">
        <f t="shared" si="2"/>
        <v>0</v>
      </c>
      <c r="G65" s="72">
        <v>576038.29</v>
      </c>
      <c r="H65" s="72">
        <v>576038.29</v>
      </c>
      <c r="I65" s="72">
        <v>576038.29</v>
      </c>
      <c r="J65" s="76">
        <f>I65/H65</f>
        <v>1</v>
      </c>
      <c r="K65" s="74">
        <f t="shared" si="3"/>
        <v>0</v>
      </c>
      <c r="L65" s="74">
        <f t="shared" si="4"/>
        <v>576038.29</v>
      </c>
      <c r="M65" s="74">
        <f t="shared" si="4"/>
        <v>576038.29</v>
      </c>
      <c r="N65" s="73">
        <f t="shared" si="5"/>
        <v>1</v>
      </c>
      <c r="O65" s="101">
        <f t="shared" si="6"/>
        <v>0</v>
      </c>
    </row>
    <row r="66" spans="1:15" ht="157.5" x14ac:dyDescent="0.25">
      <c r="A66" s="100" t="s">
        <v>253</v>
      </c>
      <c r="B66" s="71" t="s">
        <v>254</v>
      </c>
      <c r="C66" s="72">
        <v>3098800</v>
      </c>
      <c r="D66" s="72">
        <v>3034356.23</v>
      </c>
      <c r="E66" s="73">
        <f t="shared" si="1"/>
        <v>0.97920363689169998</v>
      </c>
      <c r="F66" s="74">
        <f t="shared" si="2"/>
        <v>64443.770000000019</v>
      </c>
      <c r="G66" s="77"/>
      <c r="H66" s="75"/>
      <c r="I66" s="72"/>
      <c r="J66" s="78"/>
      <c r="K66" s="74">
        <f t="shared" si="3"/>
        <v>0</v>
      </c>
      <c r="L66" s="74">
        <f t="shared" si="4"/>
        <v>3098800</v>
      </c>
      <c r="M66" s="74">
        <f t="shared" si="4"/>
        <v>3034356.23</v>
      </c>
      <c r="N66" s="73">
        <f t="shared" si="5"/>
        <v>0.97920363689169998</v>
      </c>
      <c r="O66" s="101">
        <f t="shared" si="6"/>
        <v>64443.770000000019</v>
      </c>
    </row>
    <row r="67" spans="1:15" ht="31.5" x14ac:dyDescent="0.25">
      <c r="A67" s="100" t="s">
        <v>255</v>
      </c>
      <c r="B67" s="71" t="s">
        <v>147</v>
      </c>
      <c r="C67" s="72">
        <v>14900000</v>
      </c>
      <c r="D67" s="72">
        <v>14866365.289999999</v>
      </c>
      <c r="E67" s="73">
        <f t="shared" si="1"/>
        <v>0.99774263691275167</v>
      </c>
      <c r="F67" s="74">
        <f t="shared" si="2"/>
        <v>33634.710000000894</v>
      </c>
      <c r="G67" s="77"/>
      <c r="H67" s="75"/>
      <c r="I67" s="72"/>
      <c r="J67" s="78"/>
      <c r="K67" s="74">
        <f t="shared" si="3"/>
        <v>0</v>
      </c>
      <c r="L67" s="74">
        <f t="shared" si="4"/>
        <v>14900000</v>
      </c>
      <c r="M67" s="74">
        <f t="shared" si="4"/>
        <v>14866365.289999999</v>
      </c>
      <c r="N67" s="73">
        <f t="shared" si="5"/>
        <v>0.99774263691275167</v>
      </c>
      <c r="O67" s="101">
        <f t="shared" si="6"/>
        <v>33634.710000000894</v>
      </c>
    </row>
    <row r="68" spans="1:15" ht="31.5" x14ac:dyDescent="0.25">
      <c r="A68" s="98" t="s">
        <v>256</v>
      </c>
      <c r="B68" s="65" t="s">
        <v>257</v>
      </c>
      <c r="C68" s="66">
        <f>SUM(C69:C76)</f>
        <v>28864745</v>
      </c>
      <c r="D68" s="66">
        <f>SUM(D69:D76)</f>
        <v>28336222.25</v>
      </c>
      <c r="E68" s="67">
        <f t="shared" si="1"/>
        <v>0.98168967887989311</v>
      </c>
      <c r="F68" s="68">
        <f t="shared" si="2"/>
        <v>528522.75</v>
      </c>
      <c r="G68" s="69">
        <f>SUM(G69:G76)</f>
        <v>16085312</v>
      </c>
      <c r="H68" s="69">
        <f>SUM(H69:H76)</f>
        <v>18727481.539999999</v>
      </c>
      <c r="I68" s="69">
        <f>SUM(I69:I76)</f>
        <v>11807883.27</v>
      </c>
      <c r="J68" s="70">
        <f t="shared" ref="J68:J74" si="7">I68/H68</f>
        <v>0.63051100836914775</v>
      </c>
      <c r="K68" s="68">
        <f t="shared" si="3"/>
        <v>6919598.2699999996</v>
      </c>
      <c r="L68" s="68">
        <f t="shared" si="4"/>
        <v>47592226.539999999</v>
      </c>
      <c r="M68" s="68">
        <f t="shared" si="4"/>
        <v>40144105.519999996</v>
      </c>
      <c r="N68" s="67">
        <f t="shared" si="5"/>
        <v>0.84350131184259569</v>
      </c>
      <c r="O68" s="99">
        <f t="shared" si="6"/>
        <v>7448121.0200000033</v>
      </c>
    </row>
    <row r="69" spans="1:15" ht="47.25" x14ac:dyDescent="0.25">
      <c r="A69" s="100" t="s">
        <v>258</v>
      </c>
      <c r="B69" s="80" t="s">
        <v>259</v>
      </c>
      <c r="C69" s="72">
        <v>14969437</v>
      </c>
      <c r="D69" s="72">
        <v>14931224.01</v>
      </c>
      <c r="E69" s="73">
        <f t="shared" si="1"/>
        <v>0.99744726605282485</v>
      </c>
      <c r="F69" s="74">
        <f t="shared" si="2"/>
        <v>38212.990000000224</v>
      </c>
      <c r="G69" s="72">
        <v>1773360</v>
      </c>
      <c r="H69" s="75">
        <v>1925676</v>
      </c>
      <c r="I69" s="72">
        <v>1401208.65</v>
      </c>
      <c r="J69" s="76">
        <f t="shared" si="7"/>
        <v>0.72764507113346166</v>
      </c>
      <c r="K69" s="74">
        <f t="shared" si="3"/>
        <v>524467.35000000009</v>
      </c>
      <c r="L69" s="74">
        <f t="shared" si="4"/>
        <v>16895113</v>
      </c>
      <c r="M69" s="74">
        <f t="shared" si="4"/>
        <v>16332432.66</v>
      </c>
      <c r="N69" s="73">
        <f t="shared" si="5"/>
        <v>0.96669567466047723</v>
      </c>
      <c r="O69" s="101">
        <f t="shared" si="6"/>
        <v>562680.33999999985</v>
      </c>
    </row>
    <row r="70" spans="1:15" x14ac:dyDescent="0.25">
      <c r="A70" s="100" t="s">
        <v>260</v>
      </c>
      <c r="B70" s="80" t="s">
        <v>145</v>
      </c>
      <c r="C70" s="72">
        <v>30000</v>
      </c>
      <c r="D70" s="72">
        <v>29870.25</v>
      </c>
      <c r="E70" s="73">
        <f t="shared" si="1"/>
        <v>0.99567499999999998</v>
      </c>
      <c r="F70" s="74">
        <f t="shared" si="2"/>
        <v>129.75</v>
      </c>
      <c r="G70" s="77">
        <v>0</v>
      </c>
      <c r="H70" s="75">
        <v>29870.25</v>
      </c>
      <c r="I70" s="72">
        <v>29870.25</v>
      </c>
      <c r="J70" s="76">
        <f t="shared" si="7"/>
        <v>1</v>
      </c>
      <c r="K70" s="74">
        <f t="shared" si="3"/>
        <v>0</v>
      </c>
      <c r="L70" s="74">
        <f t="shared" si="4"/>
        <v>59870.25</v>
      </c>
      <c r="M70" s="74">
        <f t="shared" si="4"/>
        <v>59740.5</v>
      </c>
      <c r="N70" s="73">
        <f t="shared" si="5"/>
        <v>0.99783281345910535</v>
      </c>
      <c r="O70" s="101">
        <f t="shared" si="6"/>
        <v>129.75</v>
      </c>
    </row>
    <row r="71" spans="1:15" x14ac:dyDescent="0.25">
      <c r="A71" s="100" t="s">
        <v>261</v>
      </c>
      <c r="B71" s="80" t="s">
        <v>262</v>
      </c>
      <c r="C71" s="72">
        <v>6798124.75</v>
      </c>
      <c r="D71" s="72">
        <v>6635171.3499999996</v>
      </c>
      <c r="E71" s="73">
        <f t="shared" ref="E71:E119" si="8">D71/C71</f>
        <v>0.97602965435431288</v>
      </c>
      <c r="F71" s="74">
        <f t="shared" ref="F71:F119" si="9">C71-D71</f>
        <v>162953.40000000037</v>
      </c>
      <c r="G71" s="72">
        <v>974700</v>
      </c>
      <c r="H71" s="75">
        <v>1537837</v>
      </c>
      <c r="I71" s="72">
        <v>1015478.5</v>
      </c>
      <c r="J71" s="76">
        <f t="shared" si="7"/>
        <v>0.66032908559229619</v>
      </c>
      <c r="K71" s="74">
        <f t="shared" ref="K71:K119" si="10">H71-I71</f>
        <v>522358.5</v>
      </c>
      <c r="L71" s="74">
        <f t="shared" ref="L71:M119" si="11">C71+H71</f>
        <v>8335961.75</v>
      </c>
      <c r="M71" s="74">
        <f t="shared" si="11"/>
        <v>7650649.8499999996</v>
      </c>
      <c r="N71" s="73">
        <f t="shared" ref="N71:N119" si="12">M71/L71</f>
        <v>0.91778850232848053</v>
      </c>
      <c r="O71" s="101">
        <f t="shared" ref="O71:O119" si="13">L71-M71</f>
        <v>685311.90000000037</v>
      </c>
    </row>
    <row r="72" spans="1:15" x14ac:dyDescent="0.25">
      <c r="A72" s="100" t="s">
        <v>263</v>
      </c>
      <c r="B72" s="80" t="s">
        <v>264</v>
      </c>
      <c r="C72" s="72">
        <v>2547289.75</v>
      </c>
      <c r="D72" s="72">
        <v>2452649.08</v>
      </c>
      <c r="E72" s="73">
        <f t="shared" si="8"/>
        <v>0.96284652344712651</v>
      </c>
      <c r="F72" s="74">
        <f t="shared" si="9"/>
        <v>94640.669999999925</v>
      </c>
      <c r="G72" s="72">
        <v>106320</v>
      </c>
      <c r="H72" s="75">
        <v>179822.29</v>
      </c>
      <c r="I72" s="72">
        <v>152092.15</v>
      </c>
      <c r="J72" s="76">
        <f t="shared" si="7"/>
        <v>0.84579141996245288</v>
      </c>
      <c r="K72" s="74">
        <f t="shared" si="10"/>
        <v>27730.140000000014</v>
      </c>
      <c r="L72" s="74">
        <f t="shared" si="11"/>
        <v>2727112.04</v>
      </c>
      <c r="M72" s="74">
        <f t="shared" si="11"/>
        <v>2604741.23</v>
      </c>
      <c r="N72" s="73">
        <f t="shared" si="12"/>
        <v>0.9551280592050776</v>
      </c>
      <c r="O72" s="101">
        <f t="shared" si="13"/>
        <v>122370.81000000006</v>
      </c>
    </row>
    <row r="73" spans="1:15" x14ac:dyDescent="0.25">
      <c r="A73" s="102" t="s">
        <v>265</v>
      </c>
      <c r="B73" s="81" t="s">
        <v>266</v>
      </c>
      <c r="C73" s="72"/>
      <c r="D73" s="72"/>
      <c r="E73" s="73"/>
      <c r="F73" s="74">
        <f t="shared" si="9"/>
        <v>0</v>
      </c>
      <c r="G73" s="72">
        <v>13000000</v>
      </c>
      <c r="H73" s="75">
        <v>14800000</v>
      </c>
      <c r="I73" s="72">
        <v>8958752.1799999997</v>
      </c>
      <c r="J73" s="76">
        <f t="shared" si="7"/>
        <v>0.60532109324324324</v>
      </c>
      <c r="K73" s="74">
        <f t="shared" si="10"/>
        <v>5841247.8200000003</v>
      </c>
      <c r="L73" s="74">
        <f t="shared" si="11"/>
        <v>14800000</v>
      </c>
      <c r="M73" s="74">
        <f t="shared" si="11"/>
        <v>8958752.1799999997</v>
      </c>
      <c r="N73" s="73">
        <f t="shared" si="12"/>
        <v>0.60532109324324324</v>
      </c>
      <c r="O73" s="101">
        <f t="shared" si="13"/>
        <v>5841247.8200000003</v>
      </c>
    </row>
    <row r="74" spans="1:15" ht="31.5" x14ac:dyDescent="0.25">
      <c r="A74" s="100" t="s">
        <v>267</v>
      </c>
      <c r="B74" s="80" t="s">
        <v>268</v>
      </c>
      <c r="C74" s="72">
        <v>1580519.5</v>
      </c>
      <c r="D74" s="72">
        <v>1567064.92</v>
      </c>
      <c r="E74" s="73">
        <f t="shared" si="8"/>
        <v>0.99148724201125005</v>
      </c>
      <c r="F74" s="74">
        <f t="shared" si="9"/>
        <v>13454.580000000075</v>
      </c>
      <c r="G74" s="72">
        <v>10000</v>
      </c>
      <c r="H74" s="75">
        <v>33344</v>
      </c>
      <c r="I74" s="72">
        <v>29594.54</v>
      </c>
      <c r="J74" s="76">
        <f t="shared" si="7"/>
        <v>0.88755218330134356</v>
      </c>
      <c r="K74" s="74">
        <f t="shared" si="10"/>
        <v>3749.4599999999991</v>
      </c>
      <c r="L74" s="74">
        <f t="shared" si="11"/>
        <v>1613863.5</v>
      </c>
      <c r="M74" s="74">
        <f t="shared" si="11"/>
        <v>1596659.46</v>
      </c>
      <c r="N74" s="73">
        <f t="shared" si="12"/>
        <v>0.98933984193830515</v>
      </c>
      <c r="O74" s="101">
        <f t="shared" si="13"/>
        <v>17204.040000000037</v>
      </c>
    </row>
    <row r="75" spans="1:15" ht="31.5" x14ac:dyDescent="0.25">
      <c r="A75" s="100" t="s">
        <v>269</v>
      </c>
      <c r="B75" s="80" t="s">
        <v>270</v>
      </c>
      <c r="C75" s="72">
        <v>915306</v>
      </c>
      <c r="D75" s="72">
        <v>908072.93</v>
      </c>
      <c r="E75" s="73">
        <f t="shared" si="8"/>
        <v>0.99209764821819157</v>
      </c>
      <c r="F75" s="74">
        <f t="shared" si="9"/>
        <v>7233.0699999999488</v>
      </c>
      <c r="G75" s="77"/>
      <c r="H75" s="75">
        <v>0</v>
      </c>
      <c r="I75" s="72"/>
      <c r="J75" s="78"/>
      <c r="K75" s="74">
        <f t="shared" si="10"/>
        <v>0</v>
      </c>
      <c r="L75" s="74">
        <f t="shared" si="11"/>
        <v>915306</v>
      </c>
      <c r="M75" s="74">
        <f t="shared" si="11"/>
        <v>908072.93</v>
      </c>
      <c r="N75" s="73">
        <f t="shared" si="12"/>
        <v>0.99209764821819157</v>
      </c>
      <c r="O75" s="101">
        <f t="shared" si="13"/>
        <v>7233.0699999999488</v>
      </c>
    </row>
    <row r="76" spans="1:15" x14ac:dyDescent="0.25">
      <c r="A76" s="100" t="s">
        <v>271</v>
      </c>
      <c r="B76" s="80" t="s">
        <v>272</v>
      </c>
      <c r="C76" s="72">
        <v>2024068</v>
      </c>
      <c r="D76" s="72">
        <v>1812169.71</v>
      </c>
      <c r="E76" s="73">
        <f t="shared" si="8"/>
        <v>0.89531068620224219</v>
      </c>
      <c r="F76" s="74">
        <f t="shared" si="9"/>
        <v>211898.29000000004</v>
      </c>
      <c r="G76" s="72">
        <v>220932</v>
      </c>
      <c r="H76" s="75">
        <v>220932</v>
      </c>
      <c r="I76" s="72">
        <v>220887</v>
      </c>
      <c r="J76" s="76">
        <f>I76/H76</f>
        <v>0.99979631741893438</v>
      </c>
      <c r="K76" s="74">
        <f t="shared" si="10"/>
        <v>45</v>
      </c>
      <c r="L76" s="74">
        <f t="shared" si="11"/>
        <v>2245000</v>
      </c>
      <c r="M76" s="74">
        <f t="shared" si="11"/>
        <v>2033056.71</v>
      </c>
      <c r="N76" s="73">
        <f t="shared" si="12"/>
        <v>0.90559318930957677</v>
      </c>
      <c r="O76" s="101">
        <f t="shared" si="13"/>
        <v>211943.29000000004</v>
      </c>
    </row>
    <row r="77" spans="1:15" ht="31.5" x14ac:dyDescent="0.25">
      <c r="A77" s="98" t="s">
        <v>273</v>
      </c>
      <c r="B77" s="65" t="s">
        <v>274</v>
      </c>
      <c r="C77" s="66">
        <f>SUM(C78:C94)</f>
        <v>109872733</v>
      </c>
      <c r="D77" s="66">
        <f>SUM(D78:D94)</f>
        <v>109033087.52999997</v>
      </c>
      <c r="E77" s="67">
        <f t="shared" si="8"/>
        <v>0.99235801779864685</v>
      </c>
      <c r="F77" s="68">
        <f t="shared" si="9"/>
        <v>839645.47000002861</v>
      </c>
      <c r="G77" s="69">
        <f>SUM(G78:G94)</f>
        <v>98300699.75</v>
      </c>
      <c r="H77" s="69">
        <f>SUM(H78:H94)</f>
        <v>98715699.75</v>
      </c>
      <c r="I77" s="69">
        <f>SUM(I78:I94)</f>
        <v>72773284.569999993</v>
      </c>
      <c r="J77" s="70">
        <f>I77/H77</f>
        <v>0.73720071634299478</v>
      </c>
      <c r="K77" s="68">
        <f t="shared" si="10"/>
        <v>25942415.180000007</v>
      </c>
      <c r="L77" s="68">
        <f t="shared" si="11"/>
        <v>208588432.75</v>
      </c>
      <c r="M77" s="68">
        <f t="shared" si="11"/>
        <v>181806372.09999996</v>
      </c>
      <c r="N77" s="67">
        <f t="shared" si="12"/>
        <v>0.87160332767781423</v>
      </c>
      <c r="O77" s="99">
        <f t="shared" si="13"/>
        <v>26782060.650000036</v>
      </c>
    </row>
    <row r="78" spans="1:15" ht="47.25" x14ac:dyDescent="0.25">
      <c r="A78" s="100" t="s">
        <v>275</v>
      </c>
      <c r="B78" s="80" t="s">
        <v>139</v>
      </c>
      <c r="C78" s="72">
        <v>4347612</v>
      </c>
      <c r="D78" s="72">
        <v>4305201.95</v>
      </c>
      <c r="E78" s="73">
        <f t="shared" si="8"/>
        <v>0.99024520817405048</v>
      </c>
      <c r="F78" s="74">
        <f t="shared" si="9"/>
        <v>42410.049999999814</v>
      </c>
      <c r="G78" s="72">
        <v>830000</v>
      </c>
      <c r="H78" s="75">
        <v>1245000</v>
      </c>
      <c r="I78" s="72">
        <v>851857.14</v>
      </c>
      <c r="J78" s="76">
        <f>I78/H78</f>
        <v>0.68422260240963861</v>
      </c>
      <c r="K78" s="74">
        <f t="shared" si="10"/>
        <v>393142.86</v>
      </c>
      <c r="L78" s="74">
        <f t="shared" si="11"/>
        <v>5592612</v>
      </c>
      <c r="M78" s="74">
        <f t="shared" si="11"/>
        <v>5157059.09</v>
      </c>
      <c r="N78" s="73">
        <f t="shared" si="12"/>
        <v>0.92211994860362201</v>
      </c>
      <c r="O78" s="101">
        <f t="shared" si="13"/>
        <v>435552.91000000015</v>
      </c>
    </row>
    <row r="79" spans="1:15" x14ac:dyDescent="0.25">
      <c r="A79" s="100" t="s">
        <v>276</v>
      </c>
      <c r="B79" s="80" t="s">
        <v>145</v>
      </c>
      <c r="C79" s="72">
        <v>30000</v>
      </c>
      <c r="D79" s="72">
        <v>15986.42</v>
      </c>
      <c r="E79" s="73">
        <f t="shared" si="8"/>
        <v>0.53288066666666667</v>
      </c>
      <c r="F79" s="74">
        <f t="shared" si="9"/>
        <v>14013.58</v>
      </c>
      <c r="G79" s="77"/>
      <c r="H79" s="75"/>
      <c r="I79" s="72"/>
      <c r="J79" s="78"/>
      <c r="K79" s="74">
        <f t="shared" si="10"/>
        <v>0</v>
      </c>
      <c r="L79" s="74">
        <f t="shared" si="11"/>
        <v>30000</v>
      </c>
      <c r="M79" s="74">
        <f t="shared" si="11"/>
        <v>15986.42</v>
      </c>
      <c r="N79" s="73">
        <f t="shared" si="12"/>
        <v>0.53288066666666667</v>
      </c>
      <c r="O79" s="101">
        <f t="shared" si="13"/>
        <v>14013.58</v>
      </c>
    </row>
    <row r="80" spans="1:15" ht="31.5" x14ac:dyDescent="0.25">
      <c r="A80" s="100" t="s">
        <v>277</v>
      </c>
      <c r="B80" s="80" t="s">
        <v>278</v>
      </c>
      <c r="C80" s="72">
        <v>34600000</v>
      </c>
      <c r="D80" s="72">
        <v>34592000</v>
      </c>
      <c r="E80" s="73">
        <f t="shared" si="8"/>
        <v>0.99976878612716757</v>
      </c>
      <c r="F80" s="74">
        <f t="shared" si="9"/>
        <v>8000</v>
      </c>
      <c r="G80" s="72">
        <v>3530000</v>
      </c>
      <c r="H80" s="75">
        <v>3530000</v>
      </c>
      <c r="I80" s="72">
        <v>2720751.6</v>
      </c>
      <c r="J80" s="76">
        <f>I80/H80</f>
        <v>0.77075116147308786</v>
      </c>
      <c r="K80" s="74">
        <f t="shared" si="10"/>
        <v>809248.39999999991</v>
      </c>
      <c r="L80" s="74">
        <f t="shared" si="11"/>
        <v>38130000</v>
      </c>
      <c r="M80" s="74">
        <f t="shared" si="11"/>
        <v>37312751.600000001</v>
      </c>
      <c r="N80" s="73">
        <f t="shared" si="12"/>
        <v>0.97856678730658275</v>
      </c>
      <c r="O80" s="101">
        <f t="shared" si="13"/>
        <v>817248.39999999851</v>
      </c>
    </row>
    <row r="81" spans="1:15" ht="31.5" x14ac:dyDescent="0.25">
      <c r="A81" s="102" t="s">
        <v>279</v>
      </c>
      <c r="B81" s="81" t="s">
        <v>280</v>
      </c>
      <c r="C81" s="77"/>
      <c r="D81" s="77"/>
      <c r="E81" s="73"/>
      <c r="F81" s="74">
        <f t="shared" si="9"/>
        <v>0</v>
      </c>
      <c r="G81" s="72">
        <v>716380.43</v>
      </c>
      <c r="H81" s="75">
        <v>716380.43</v>
      </c>
      <c r="I81" s="72">
        <v>650713.38</v>
      </c>
      <c r="J81" s="76">
        <f>I81/H81</f>
        <v>0.90833494711741347</v>
      </c>
      <c r="K81" s="74">
        <f t="shared" si="10"/>
        <v>65667.050000000047</v>
      </c>
      <c r="L81" s="74">
        <f t="shared" si="11"/>
        <v>716380.43</v>
      </c>
      <c r="M81" s="74">
        <f t="shared" si="11"/>
        <v>650713.38</v>
      </c>
      <c r="N81" s="73">
        <f t="shared" si="12"/>
        <v>0.90833494711741347</v>
      </c>
      <c r="O81" s="101">
        <f t="shared" si="13"/>
        <v>65667.050000000047</v>
      </c>
    </row>
    <row r="82" spans="1:15" ht="31.5" x14ac:dyDescent="0.25">
      <c r="A82" s="102" t="s">
        <v>281</v>
      </c>
      <c r="B82" s="81" t="s">
        <v>282</v>
      </c>
      <c r="C82" s="77"/>
      <c r="D82" s="77"/>
      <c r="E82" s="73"/>
      <c r="F82" s="74">
        <f t="shared" si="9"/>
        <v>0</v>
      </c>
      <c r="G82" s="72">
        <v>13162679.359999999</v>
      </c>
      <c r="H82" s="75">
        <v>13162679.359999999</v>
      </c>
      <c r="I82" s="72">
        <v>12671412.390000001</v>
      </c>
      <c r="J82" s="76">
        <f>I82/H82</f>
        <v>0.96267728199070868</v>
      </c>
      <c r="K82" s="74">
        <f t="shared" si="10"/>
        <v>491266.96999999881</v>
      </c>
      <c r="L82" s="74">
        <f t="shared" si="11"/>
        <v>13162679.359999999</v>
      </c>
      <c r="M82" s="74">
        <f t="shared" si="11"/>
        <v>12671412.390000001</v>
      </c>
      <c r="N82" s="73">
        <f t="shared" si="12"/>
        <v>0.96267728199070868</v>
      </c>
      <c r="O82" s="101">
        <f t="shared" si="13"/>
        <v>491266.96999999881</v>
      </c>
    </row>
    <row r="83" spans="1:15" x14ac:dyDescent="0.25">
      <c r="A83" s="100" t="s">
        <v>283</v>
      </c>
      <c r="B83" s="80" t="s">
        <v>284</v>
      </c>
      <c r="C83" s="72">
        <v>57591079</v>
      </c>
      <c r="D83" s="72">
        <v>57124702.869999997</v>
      </c>
      <c r="E83" s="73">
        <f t="shared" si="8"/>
        <v>0.99190193797202508</v>
      </c>
      <c r="F83" s="74">
        <f t="shared" si="9"/>
        <v>466376.13000000268</v>
      </c>
      <c r="G83" s="72">
        <v>21483163.859999999</v>
      </c>
      <c r="H83" s="75">
        <v>21483163.859999999</v>
      </c>
      <c r="I83" s="72">
        <v>15360798.970000001</v>
      </c>
      <c r="J83" s="76">
        <f>I83/H83</f>
        <v>0.71501567786300924</v>
      </c>
      <c r="K83" s="74">
        <f t="shared" si="10"/>
        <v>6122364.8899999987</v>
      </c>
      <c r="L83" s="74">
        <f t="shared" si="11"/>
        <v>79074242.859999999</v>
      </c>
      <c r="M83" s="74">
        <f t="shared" si="11"/>
        <v>72485501.840000004</v>
      </c>
      <c r="N83" s="73">
        <f t="shared" si="12"/>
        <v>0.91667652092900487</v>
      </c>
      <c r="O83" s="101">
        <f t="shared" si="13"/>
        <v>6588741.0199999958</v>
      </c>
    </row>
    <row r="84" spans="1:15" ht="94.5" x14ac:dyDescent="0.25">
      <c r="A84" s="100" t="s">
        <v>285</v>
      </c>
      <c r="B84" s="80" t="s">
        <v>286</v>
      </c>
      <c r="C84" s="72">
        <v>910414</v>
      </c>
      <c r="D84" s="72">
        <v>910413.97</v>
      </c>
      <c r="E84" s="73">
        <f t="shared" si="8"/>
        <v>0.99999996704795835</v>
      </c>
      <c r="F84" s="74">
        <f t="shared" si="9"/>
        <v>3.0000000027939677E-2</v>
      </c>
      <c r="G84" s="77"/>
      <c r="H84" s="75"/>
      <c r="I84" s="72"/>
      <c r="J84" s="76"/>
      <c r="K84" s="74">
        <f t="shared" si="10"/>
        <v>0</v>
      </c>
      <c r="L84" s="74">
        <f t="shared" si="11"/>
        <v>910414</v>
      </c>
      <c r="M84" s="74">
        <f t="shared" si="11"/>
        <v>910413.97</v>
      </c>
      <c r="N84" s="73">
        <f t="shared" si="12"/>
        <v>0.99999996704795835</v>
      </c>
      <c r="O84" s="101">
        <f t="shared" si="13"/>
        <v>3.0000000027939677E-2</v>
      </c>
    </row>
    <row r="85" spans="1:15" ht="220.5" x14ac:dyDescent="0.25">
      <c r="A85" s="103">
        <v>1216072</v>
      </c>
      <c r="B85" s="82" t="s">
        <v>287</v>
      </c>
      <c r="C85" s="83"/>
      <c r="D85" s="83"/>
      <c r="E85" s="84"/>
      <c r="F85" s="85">
        <f t="shared" si="9"/>
        <v>0</v>
      </c>
      <c r="G85" s="86">
        <v>653000</v>
      </c>
      <c r="H85" s="87">
        <v>653000</v>
      </c>
      <c r="I85" s="83">
        <v>653000</v>
      </c>
      <c r="J85" s="76">
        <f t="shared" ref="J85" si="14">I85/H85</f>
        <v>1</v>
      </c>
      <c r="K85" s="85">
        <f t="shared" si="10"/>
        <v>0</v>
      </c>
      <c r="L85" s="74">
        <f t="shared" si="11"/>
        <v>653000</v>
      </c>
      <c r="M85" s="74">
        <f t="shared" si="11"/>
        <v>653000</v>
      </c>
      <c r="N85" s="73">
        <f t="shared" si="12"/>
        <v>1</v>
      </c>
      <c r="O85" s="101">
        <f t="shared" si="13"/>
        <v>0</v>
      </c>
    </row>
    <row r="86" spans="1:15" ht="31.5" x14ac:dyDescent="0.25">
      <c r="A86" s="103" t="s">
        <v>288</v>
      </c>
      <c r="B86" s="82" t="s">
        <v>289</v>
      </c>
      <c r="C86" s="83">
        <v>527058</v>
      </c>
      <c r="D86" s="83">
        <v>526949.6</v>
      </c>
      <c r="E86" s="84">
        <f t="shared" si="8"/>
        <v>0.99979433003578344</v>
      </c>
      <c r="F86" s="85">
        <f t="shared" si="9"/>
        <v>108.40000000002328</v>
      </c>
      <c r="G86" s="86"/>
      <c r="H86" s="87"/>
      <c r="I86" s="83"/>
      <c r="J86" s="88"/>
      <c r="K86" s="85">
        <f t="shared" si="10"/>
        <v>0</v>
      </c>
      <c r="L86" s="74">
        <f t="shared" si="11"/>
        <v>527058</v>
      </c>
      <c r="M86" s="74">
        <f t="shared" si="11"/>
        <v>526949.6</v>
      </c>
      <c r="N86" s="73">
        <f t="shared" si="12"/>
        <v>0.99979433003578344</v>
      </c>
      <c r="O86" s="101">
        <f t="shared" si="13"/>
        <v>108.40000000002328</v>
      </c>
    </row>
    <row r="87" spans="1:15" ht="31.5" x14ac:dyDescent="0.25">
      <c r="A87" s="104" t="s">
        <v>290</v>
      </c>
      <c r="B87" s="89" t="s">
        <v>291</v>
      </c>
      <c r="C87" s="86"/>
      <c r="D87" s="86"/>
      <c r="E87" s="84" t="e">
        <f t="shared" si="8"/>
        <v>#DIV/0!</v>
      </c>
      <c r="F87" s="85">
        <f t="shared" si="9"/>
        <v>0</v>
      </c>
      <c r="G87" s="83">
        <v>12223359.279999999</v>
      </c>
      <c r="H87" s="87">
        <v>12223359.279999999</v>
      </c>
      <c r="I87" s="83">
        <v>9119783.2599999998</v>
      </c>
      <c r="J87" s="76">
        <f>I87/H87</f>
        <v>0.74609467422935805</v>
      </c>
      <c r="K87" s="85">
        <f t="shared" si="10"/>
        <v>3103576.0199999996</v>
      </c>
      <c r="L87" s="74">
        <f t="shared" si="11"/>
        <v>12223359.279999999</v>
      </c>
      <c r="M87" s="74">
        <f t="shared" si="11"/>
        <v>9119783.2599999998</v>
      </c>
      <c r="N87" s="73">
        <f t="shared" si="12"/>
        <v>0.74609467422935805</v>
      </c>
      <c r="O87" s="101">
        <f t="shared" si="13"/>
        <v>3103576.0199999996</v>
      </c>
    </row>
    <row r="88" spans="1:15" ht="31.5" x14ac:dyDescent="0.25">
      <c r="A88" s="104" t="s">
        <v>292</v>
      </c>
      <c r="B88" s="89" t="s">
        <v>293</v>
      </c>
      <c r="C88" s="86"/>
      <c r="D88" s="86"/>
      <c r="E88" s="84" t="e">
        <f t="shared" si="8"/>
        <v>#DIV/0!</v>
      </c>
      <c r="F88" s="85">
        <f t="shared" si="9"/>
        <v>0</v>
      </c>
      <c r="G88" s="83">
        <v>1531610</v>
      </c>
      <c r="H88" s="87">
        <v>1531610</v>
      </c>
      <c r="I88" s="83">
        <v>1508150.75</v>
      </c>
      <c r="J88" s="76">
        <f>I88/H88</f>
        <v>0.98468327446282022</v>
      </c>
      <c r="K88" s="85">
        <f t="shared" si="10"/>
        <v>23459.25</v>
      </c>
      <c r="L88" s="74">
        <f t="shared" si="11"/>
        <v>1531610</v>
      </c>
      <c r="M88" s="74">
        <f t="shared" si="11"/>
        <v>1508150.75</v>
      </c>
      <c r="N88" s="73">
        <f t="shared" si="12"/>
        <v>0.98468327446282022</v>
      </c>
      <c r="O88" s="101">
        <f t="shared" si="13"/>
        <v>23459.25</v>
      </c>
    </row>
    <row r="89" spans="1:15" ht="47.25" x14ac:dyDescent="0.25">
      <c r="A89" s="103" t="s">
        <v>294</v>
      </c>
      <c r="B89" s="82" t="s">
        <v>295</v>
      </c>
      <c r="C89" s="83">
        <v>10250000</v>
      </c>
      <c r="D89" s="83">
        <v>10111551.93</v>
      </c>
      <c r="E89" s="84">
        <f t="shared" si="8"/>
        <v>0.98649287121951212</v>
      </c>
      <c r="F89" s="85">
        <f t="shared" si="9"/>
        <v>138448.0700000003</v>
      </c>
      <c r="G89" s="83">
        <v>39258317.82</v>
      </c>
      <c r="H89" s="87">
        <v>39258317.82</v>
      </c>
      <c r="I89" s="83">
        <v>24492356.079999998</v>
      </c>
      <c r="J89" s="76">
        <f>I89/H89</f>
        <v>0.623876860753378</v>
      </c>
      <c r="K89" s="85">
        <f t="shared" si="10"/>
        <v>14765961.740000002</v>
      </c>
      <c r="L89" s="74">
        <f t="shared" si="11"/>
        <v>49508317.82</v>
      </c>
      <c r="M89" s="74">
        <f t="shared" si="11"/>
        <v>34603908.009999998</v>
      </c>
      <c r="N89" s="73">
        <f t="shared" si="12"/>
        <v>0.69895139915299187</v>
      </c>
      <c r="O89" s="101">
        <f t="shared" si="13"/>
        <v>14904409.810000002</v>
      </c>
    </row>
    <row r="90" spans="1:15" x14ac:dyDescent="0.25">
      <c r="A90" s="103" t="s">
        <v>296</v>
      </c>
      <c r="B90" s="82" t="s">
        <v>149</v>
      </c>
      <c r="C90" s="83">
        <v>592370</v>
      </c>
      <c r="D90" s="83">
        <v>423742.27</v>
      </c>
      <c r="E90" s="84">
        <f t="shared" si="8"/>
        <v>0.71533377787531449</v>
      </c>
      <c r="F90" s="85">
        <f t="shared" si="9"/>
        <v>168627.72999999998</v>
      </c>
      <c r="G90" s="86"/>
      <c r="H90" s="87"/>
      <c r="I90" s="83"/>
      <c r="J90" s="88"/>
      <c r="K90" s="85">
        <f t="shared" si="10"/>
        <v>0</v>
      </c>
      <c r="L90" s="74">
        <f t="shared" si="11"/>
        <v>592370</v>
      </c>
      <c r="M90" s="74">
        <f t="shared" si="11"/>
        <v>423742.27</v>
      </c>
      <c r="N90" s="73">
        <f t="shared" si="12"/>
        <v>0.71533377787531449</v>
      </c>
      <c r="O90" s="101">
        <f t="shared" si="13"/>
        <v>168627.72999999998</v>
      </c>
    </row>
    <row r="91" spans="1:15" ht="31.5" x14ac:dyDescent="0.25">
      <c r="A91" s="104" t="s">
        <v>297</v>
      </c>
      <c r="B91" s="89" t="s">
        <v>151</v>
      </c>
      <c r="C91" s="86"/>
      <c r="D91" s="86"/>
      <c r="E91" s="84"/>
      <c r="F91" s="85">
        <f t="shared" si="9"/>
        <v>0</v>
      </c>
      <c r="G91" s="83">
        <v>4582583</v>
      </c>
      <c r="H91" s="87">
        <v>4582583</v>
      </c>
      <c r="I91" s="83">
        <v>4446199</v>
      </c>
      <c r="J91" s="76">
        <f>I91/H91</f>
        <v>0.97023861870041417</v>
      </c>
      <c r="K91" s="85">
        <f t="shared" si="10"/>
        <v>136384</v>
      </c>
      <c r="L91" s="74">
        <f t="shared" si="11"/>
        <v>4582583</v>
      </c>
      <c r="M91" s="74">
        <f t="shared" si="11"/>
        <v>4446199</v>
      </c>
      <c r="N91" s="73">
        <f t="shared" si="12"/>
        <v>0.97023861870041417</v>
      </c>
      <c r="O91" s="101">
        <f t="shared" si="13"/>
        <v>136384</v>
      </c>
    </row>
    <row r="92" spans="1:15" ht="94.5" x14ac:dyDescent="0.25">
      <c r="A92" s="104">
        <v>1217691</v>
      </c>
      <c r="B92" s="89" t="s">
        <v>153</v>
      </c>
      <c r="C92" s="86"/>
      <c r="D92" s="86"/>
      <c r="E92" s="84"/>
      <c r="F92" s="85">
        <f t="shared" si="9"/>
        <v>0</v>
      </c>
      <c r="G92" s="83">
        <v>163806</v>
      </c>
      <c r="H92" s="87">
        <v>163806</v>
      </c>
      <c r="I92" s="83">
        <v>132462</v>
      </c>
      <c r="J92" s="76">
        <f>I92/H92</f>
        <v>0.80865169774000956</v>
      </c>
      <c r="K92" s="85">
        <f t="shared" si="10"/>
        <v>31344</v>
      </c>
      <c r="L92" s="74">
        <f t="shared" si="11"/>
        <v>163806</v>
      </c>
      <c r="M92" s="74">
        <f t="shared" si="11"/>
        <v>132462</v>
      </c>
      <c r="N92" s="73">
        <f t="shared" si="12"/>
        <v>0.80865169774000956</v>
      </c>
      <c r="O92" s="101">
        <f t="shared" si="13"/>
        <v>31344</v>
      </c>
    </row>
    <row r="93" spans="1:15" x14ac:dyDescent="0.25">
      <c r="A93" s="103" t="s">
        <v>298</v>
      </c>
      <c r="B93" s="82" t="s">
        <v>155</v>
      </c>
      <c r="C93" s="83">
        <v>1024200</v>
      </c>
      <c r="D93" s="83">
        <v>1022538.52</v>
      </c>
      <c r="E93" s="84">
        <f t="shared" si="8"/>
        <v>0.99837777777777781</v>
      </c>
      <c r="F93" s="85">
        <f t="shared" si="9"/>
        <v>1661.4799999999814</v>
      </c>
      <c r="G93" s="86"/>
      <c r="H93" s="87">
        <v>0</v>
      </c>
      <c r="I93" s="83"/>
      <c r="J93" s="88"/>
      <c r="K93" s="85">
        <f t="shared" si="10"/>
        <v>0</v>
      </c>
      <c r="L93" s="74">
        <f t="shared" si="11"/>
        <v>1024200</v>
      </c>
      <c r="M93" s="74">
        <f t="shared" si="11"/>
        <v>1022538.52</v>
      </c>
      <c r="N93" s="73">
        <f t="shared" si="12"/>
        <v>0.99837777777777781</v>
      </c>
      <c r="O93" s="101">
        <f t="shared" si="13"/>
        <v>1661.4799999999814</v>
      </c>
    </row>
    <row r="94" spans="1:15" x14ac:dyDescent="0.25">
      <c r="A94" s="104" t="s">
        <v>299</v>
      </c>
      <c r="B94" s="89" t="s">
        <v>300</v>
      </c>
      <c r="C94" s="86"/>
      <c r="D94" s="86"/>
      <c r="E94" s="84"/>
      <c r="F94" s="85">
        <f t="shared" si="9"/>
        <v>0</v>
      </c>
      <c r="G94" s="83">
        <v>165800</v>
      </c>
      <c r="H94" s="87">
        <v>165800</v>
      </c>
      <c r="I94" s="83">
        <v>165800</v>
      </c>
      <c r="J94" s="76">
        <f t="shared" ref="J94:J109" si="15">I94/H94</f>
        <v>1</v>
      </c>
      <c r="K94" s="85">
        <f t="shared" si="10"/>
        <v>0</v>
      </c>
      <c r="L94" s="74">
        <f t="shared" si="11"/>
        <v>165800</v>
      </c>
      <c r="M94" s="74">
        <f t="shared" si="11"/>
        <v>165800</v>
      </c>
      <c r="N94" s="73">
        <f t="shared" si="12"/>
        <v>1</v>
      </c>
      <c r="O94" s="101">
        <f t="shared" si="13"/>
        <v>0</v>
      </c>
    </row>
    <row r="95" spans="1:15" ht="31.5" x14ac:dyDescent="0.25">
      <c r="A95" s="98" t="s">
        <v>301</v>
      </c>
      <c r="B95" s="65" t="s">
        <v>302</v>
      </c>
      <c r="C95" s="66">
        <f>SUM(C96:C107)</f>
        <v>1101592</v>
      </c>
      <c r="D95" s="66">
        <f>SUM(D96:D107)</f>
        <v>1028031.91</v>
      </c>
      <c r="E95" s="90">
        <f t="shared" si="8"/>
        <v>0.93322383423263788</v>
      </c>
      <c r="F95" s="91">
        <f t="shared" si="9"/>
        <v>73560.089999999967</v>
      </c>
      <c r="G95" s="69">
        <f>SUM(G96:G107)</f>
        <v>43947342.869999997</v>
      </c>
      <c r="H95" s="69">
        <f>SUM(H96:H107)</f>
        <v>43705921.869999997</v>
      </c>
      <c r="I95" s="69">
        <f>SUM(I96:I107)</f>
        <v>40117465.479999997</v>
      </c>
      <c r="J95" s="70">
        <f t="shared" si="15"/>
        <v>0.91789541928268681</v>
      </c>
      <c r="K95" s="91">
        <f t="shared" si="10"/>
        <v>3588456.3900000006</v>
      </c>
      <c r="L95" s="68">
        <f t="shared" si="11"/>
        <v>44807513.869999997</v>
      </c>
      <c r="M95" s="68">
        <f t="shared" si="11"/>
        <v>41145497.389999993</v>
      </c>
      <c r="N95" s="67">
        <f t="shared" si="12"/>
        <v>0.91827226811501728</v>
      </c>
      <c r="O95" s="99">
        <f t="shared" si="13"/>
        <v>3662016.4800000042</v>
      </c>
    </row>
    <row r="96" spans="1:15" ht="47.25" x14ac:dyDescent="0.25">
      <c r="A96" s="103" t="s">
        <v>303</v>
      </c>
      <c r="B96" s="82" t="s">
        <v>139</v>
      </c>
      <c r="C96" s="83">
        <v>1101592</v>
      </c>
      <c r="D96" s="83">
        <v>1028031.91</v>
      </c>
      <c r="E96" s="84">
        <f t="shared" si="8"/>
        <v>0.93322383423263788</v>
      </c>
      <c r="F96" s="85">
        <f t="shared" si="9"/>
        <v>73560.089999999967</v>
      </c>
      <c r="G96" s="83">
        <v>1277766</v>
      </c>
      <c r="H96" s="87">
        <v>1036345</v>
      </c>
      <c r="I96" s="83">
        <v>1030633.59</v>
      </c>
      <c r="J96" s="76">
        <f t="shared" si="15"/>
        <v>0.99448889124760576</v>
      </c>
      <c r="K96" s="85">
        <f t="shared" si="10"/>
        <v>5711.4100000000326</v>
      </c>
      <c r="L96" s="74">
        <f t="shared" si="11"/>
        <v>2137937</v>
      </c>
      <c r="M96" s="74">
        <f t="shared" si="11"/>
        <v>2058665.5</v>
      </c>
      <c r="N96" s="73">
        <f t="shared" si="12"/>
        <v>0.96292149862226994</v>
      </c>
      <c r="O96" s="101">
        <f t="shared" si="13"/>
        <v>79271.5</v>
      </c>
    </row>
    <row r="97" spans="1:15" x14ac:dyDescent="0.25">
      <c r="A97" s="104" t="s">
        <v>304</v>
      </c>
      <c r="B97" s="89" t="s">
        <v>141</v>
      </c>
      <c r="C97" s="86"/>
      <c r="D97" s="86"/>
      <c r="E97" s="84"/>
      <c r="F97" s="85">
        <f t="shared" si="9"/>
        <v>0</v>
      </c>
      <c r="G97" s="83">
        <v>3490710</v>
      </c>
      <c r="H97" s="87">
        <v>3490710</v>
      </c>
      <c r="I97" s="83">
        <v>3489701.5</v>
      </c>
      <c r="J97" s="76">
        <f t="shared" si="15"/>
        <v>0.99971109029395167</v>
      </c>
      <c r="K97" s="85">
        <f t="shared" si="10"/>
        <v>1008.5</v>
      </c>
      <c r="L97" s="74">
        <f t="shared" si="11"/>
        <v>3490710</v>
      </c>
      <c r="M97" s="74">
        <f t="shared" si="11"/>
        <v>3489701.5</v>
      </c>
      <c r="N97" s="73">
        <f t="shared" si="12"/>
        <v>0.99971109029395167</v>
      </c>
      <c r="O97" s="101">
        <f t="shared" si="13"/>
        <v>1008.5</v>
      </c>
    </row>
    <row r="98" spans="1:15" x14ac:dyDescent="0.25">
      <c r="A98" s="104" t="s">
        <v>305</v>
      </c>
      <c r="B98" s="89" t="s">
        <v>165</v>
      </c>
      <c r="C98" s="86"/>
      <c r="D98" s="86"/>
      <c r="E98" s="84"/>
      <c r="F98" s="85">
        <f t="shared" si="9"/>
        <v>0</v>
      </c>
      <c r="G98" s="83">
        <v>361801.4</v>
      </c>
      <c r="H98" s="87">
        <v>361801.4</v>
      </c>
      <c r="I98" s="83">
        <v>361801.4</v>
      </c>
      <c r="J98" s="76">
        <f t="shared" si="15"/>
        <v>1</v>
      </c>
      <c r="K98" s="85">
        <f t="shared" si="10"/>
        <v>0</v>
      </c>
      <c r="L98" s="74">
        <f t="shared" si="11"/>
        <v>361801.4</v>
      </c>
      <c r="M98" s="74">
        <f t="shared" si="11"/>
        <v>361801.4</v>
      </c>
      <c r="N98" s="73">
        <f t="shared" si="12"/>
        <v>1</v>
      </c>
      <c r="O98" s="101">
        <f t="shared" si="13"/>
        <v>0</v>
      </c>
    </row>
    <row r="99" spans="1:15" ht="63" x14ac:dyDescent="0.25">
      <c r="A99" s="104" t="s">
        <v>306</v>
      </c>
      <c r="B99" s="89" t="s">
        <v>167</v>
      </c>
      <c r="C99" s="86"/>
      <c r="D99" s="86"/>
      <c r="E99" s="84"/>
      <c r="F99" s="85">
        <f t="shared" si="9"/>
        <v>0</v>
      </c>
      <c r="G99" s="83">
        <v>1988681.76</v>
      </c>
      <c r="H99" s="87">
        <v>1988681.76</v>
      </c>
      <c r="I99" s="83">
        <v>1988681.64</v>
      </c>
      <c r="J99" s="76">
        <f t="shared" si="15"/>
        <v>0.9999999396585203</v>
      </c>
      <c r="K99" s="85">
        <f t="shared" si="10"/>
        <v>0.12000000011175871</v>
      </c>
      <c r="L99" s="74">
        <f t="shared" si="11"/>
        <v>1988681.76</v>
      </c>
      <c r="M99" s="74">
        <f t="shared" si="11"/>
        <v>1988681.64</v>
      </c>
      <c r="N99" s="73">
        <f t="shared" si="12"/>
        <v>0.9999999396585203</v>
      </c>
      <c r="O99" s="101">
        <f t="shared" si="13"/>
        <v>0.12000000011175871</v>
      </c>
    </row>
    <row r="100" spans="1:15" ht="31.5" x14ac:dyDescent="0.25">
      <c r="A100" s="104" t="s">
        <v>307</v>
      </c>
      <c r="B100" s="89" t="s">
        <v>169</v>
      </c>
      <c r="C100" s="86"/>
      <c r="D100" s="86"/>
      <c r="E100" s="84"/>
      <c r="F100" s="85">
        <f t="shared" si="9"/>
        <v>0</v>
      </c>
      <c r="G100" s="83">
        <v>11319.2</v>
      </c>
      <c r="H100" s="87">
        <v>11319.2</v>
      </c>
      <c r="I100" s="83">
        <v>11319.2</v>
      </c>
      <c r="J100" s="76">
        <f t="shared" si="15"/>
        <v>1</v>
      </c>
      <c r="K100" s="85">
        <f t="shared" si="10"/>
        <v>0</v>
      </c>
      <c r="L100" s="74">
        <f t="shared" si="11"/>
        <v>11319.2</v>
      </c>
      <c r="M100" s="74">
        <f t="shared" si="11"/>
        <v>11319.2</v>
      </c>
      <c r="N100" s="73">
        <f t="shared" si="12"/>
        <v>1</v>
      </c>
      <c r="O100" s="101">
        <f t="shared" si="13"/>
        <v>0</v>
      </c>
    </row>
    <row r="101" spans="1:15" ht="31.5" x14ac:dyDescent="0.25">
      <c r="A101" s="104" t="s">
        <v>308</v>
      </c>
      <c r="B101" s="89" t="s">
        <v>191</v>
      </c>
      <c r="C101" s="86"/>
      <c r="D101" s="86"/>
      <c r="E101" s="84"/>
      <c r="F101" s="85">
        <f t="shared" si="9"/>
        <v>0</v>
      </c>
      <c r="G101" s="83">
        <v>25968.6</v>
      </c>
      <c r="H101" s="87">
        <v>25968.6</v>
      </c>
      <c r="I101" s="83">
        <v>25968.6</v>
      </c>
      <c r="J101" s="76">
        <f t="shared" si="15"/>
        <v>1</v>
      </c>
      <c r="K101" s="85">
        <f t="shared" si="10"/>
        <v>0</v>
      </c>
      <c r="L101" s="74">
        <f t="shared" si="11"/>
        <v>25968.6</v>
      </c>
      <c r="M101" s="74">
        <f t="shared" si="11"/>
        <v>25968.6</v>
      </c>
      <c r="N101" s="73">
        <f t="shared" si="12"/>
        <v>1</v>
      </c>
      <c r="O101" s="101">
        <f t="shared" si="13"/>
        <v>0</v>
      </c>
    </row>
    <row r="102" spans="1:15" x14ac:dyDescent="0.25">
      <c r="A102" s="104">
        <v>1514030</v>
      </c>
      <c r="B102" s="89" t="s">
        <v>264</v>
      </c>
      <c r="C102" s="86"/>
      <c r="D102" s="86"/>
      <c r="E102" s="84"/>
      <c r="F102" s="85">
        <f t="shared" si="9"/>
        <v>0</v>
      </c>
      <c r="G102" s="83">
        <v>20031.599999999999</v>
      </c>
      <c r="H102" s="87">
        <v>20031.599999999999</v>
      </c>
      <c r="I102" s="83">
        <v>20031.599999999999</v>
      </c>
      <c r="J102" s="76">
        <f t="shared" si="15"/>
        <v>1</v>
      </c>
      <c r="K102" s="85">
        <f t="shared" si="10"/>
        <v>0</v>
      </c>
      <c r="L102" s="74">
        <f t="shared" si="11"/>
        <v>20031.599999999999</v>
      </c>
      <c r="M102" s="74">
        <f t="shared" si="11"/>
        <v>20031.599999999999</v>
      </c>
      <c r="N102" s="73">
        <f t="shared" si="12"/>
        <v>1</v>
      </c>
      <c r="O102" s="101">
        <f t="shared" si="13"/>
        <v>0</v>
      </c>
    </row>
    <row r="103" spans="1:15" x14ac:dyDescent="0.25">
      <c r="A103" s="104" t="s">
        <v>309</v>
      </c>
      <c r="B103" s="89" t="s">
        <v>310</v>
      </c>
      <c r="C103" s="86"/>
      <c r="D103" s="86"/>
      <c r="E103" s="84"/>
      <c r="F103" s="85">
        <f t="shared" si="9"/>
        <v>0</v>
      </c>
      <c r="G103" s="83">
        <v>7382522.3099999996</v>
      </c>
      <c r="H103" s="87">
        <v>7382522.3099999996</v>
      </c>
      <c r="I103" s="83">
        <v>7294819.1299999999</v>
      </c>
      <c r="J103" s="76">
        <f t="shared" si="15"/>
        <v>0.98812016052004326</v>
      </c>
      <c r="K103" s="85">
        <f t="shared" si="10"/>
        <v>87703.179999999702</v>
      </c>
      <c r="L103" s="74">
        <f t="shared" si="11"/>
        <v>7382522.3099999996</v>
      </c>
      <c r="M103" s="74">
        <f t="shared" si="11"/>
        <v>7294819.1299999999</v>
      </c>
      <c r="N103" s="73">
        <f t="shared" si="12"/>
        <v>0.98812016052004326</v>
      </c>
      <c r="O103" s="101">
        <f t="shared" si="13"/>
        <v>87703.179999999702</v>
      </c>
    </row>
    <row r="104" spans="1:15" x14ac:dyDescent="0.25">
      <c r="A104" s="104" t="s">
        <v>311</v>
      </c>
      <c r="B104" s="89" t="s">
        <v>312</v>
      </c>
      <c r="C104" s="86"/>
      <c r="D104" s="86"/>
      <c r="E104" s="84"/>
      <c r="F104" s="85">
        <f t="shared" si="9"/>
        <v>0</v>
      </c>
      <c r="G104" s="83">
        <v>583990.69999999995</v>
      </c>
      <c r="H104" s="87">
        <v>583990.69999999995</v>
      </c>
      <c r="I104" s="83">
        <v>518215.19</v>
      </c>
      <c r="J104" s="76">
        <f t="shared" si="15"/>
        <v>0.88736890844323379</v>
      </c>
      <c r="K104" s="85">
        <f t="shared" si="10"/>
        <v>65775.509999999951</v>
      </c>
      <c r="L104" s="74">
        <f t="shared" si="11"/>
        <v>583990.69999999995</v>
      </c>
      <c r="M104" s="74">
        <f t="shared" si="11"/>
        <v>518215.19</v>
      </c>
      <c r="N104" s="73">
        <f t="shared" si="12"/>
        <v>0.88736890844323379</v>
      </c>
      <c r="O104" s="101">
        <f t="shared" si="13"/>
        <v>65775.509999999951</v>
      </c>
    </row>
    <row r="105" spans="1:15" x14ac:dyDescent="0.25">
      <c r="A105" s="102" t="s">
        <v>313</v>
      </c>
      <c r="B105" s="81" t="s">
        <v>314</v>
      </c>
      <c r="C105" s="77"/>
      <c r="D105" s="77"/>
      <c r="E105" s="73"/>
      <c r="F105" s="74">
        <f t="shared" si="9"/>
        <v>0</v>
      </c>
      <c r="G105" s="72">
        <v>17260339.370000001</v>
      </c>
      <c r="H105" s="75">
        <v>17260339.370000001</v>
      </c>
      <c r="I105" s="72">
        <v>14279859.99</v>
      </c>
      <c r="J105" s="76">
        <f t="shared" si="15"/>
        <v>0.82732208700482812</v>
      </c>
      <c r="K105" s="74">
        <f t="shared" si="10"/>
        <v>2980479.3800000008</v>
      </c>
      <c r="L105" s="74">
        <f t="shared" si="11"/>
        <v>17260339.370000001</v>
      </c>
      <c r="M105" s="74">
        <f t="shared" si="11"/>
        <v>14279859.99</v>
      </c>
      <c r="N105" s="73">
        <f t="shared" si="12"/>
        <v>0.82732208700482812</v>
      </c>
      <c r="O105" s="101">
        <f t="shared" si="13"/>
        <v>2980479.3800000008</v>
      </c>
    </row>
    <row r="106" spans="1:15" ht="31.5" x14ac:dyDescent="0.25">
      <c r="A106" s="102" t="s">
        <v>315</v>
      </c>
      <c r="B106" s="81" t="s">
        <v>316</v>
      </c>
      <c r="C106" s="77"/>
      <c r="D106" s="77"/>
      <c r="E106" s="73"/>
      <c r="F106" s="74">
        <f t="shared" si="9"/>
        <v>0</v>
      </c>
      <c r="G106" s="72">
        <v>774830.9</v>
      </c>
      <c r="H106" s="75">
        <v>774830.9</v>
      </c>
      <c r="I106" s="72">
        <v>774830.9</v>
      </c>
      <c r="J106" s="76">
        <f t="shared" si="15"/>
        <v>1</v>
      </c>
      <c r="K106" s="74">
        <f t="shared" si="10"/>
        <v>0</v>
      </c>
      <c r="L106" s="74">
        <f t="shared" si="11"/>
        <v>774830.9</v>
      </c>
      <c r="M106" s="74">
        <f t="shared" si="11"/>
        <v>774830.9</v>
      </c>
      <c r="N106" s="73">
        <f t="shared" si="12"/>
        <v>1</v>
      </c>
      <c r="O106" s="101">
        <f t="shared" si="13"/>
        <v>0</v>
      </c>
    </row>
    <row r="107" spans="1:15" ht="31.5" x14ac:dyDescent="0.25">
      <c r="A107" s="102" t="s">
        <v>317</v>
      </c>
      <c r="B107" s="81" t="s">
        <v>293</v>
      </c>
      <c r="C107" s="77"/>
      <c r="D107" s="77"/>
      <c r="E107" s="73"/>
      <c r="F107" s="74">
        <f t="shared" si="9"/>
        <v>0</v>
      </c>
      <c r="G107" s="72">
        <v>10769381.029999999</v>
      </c>
      <c r="H107" s="75">
        <v>10769381.029999999</v>
      </c>
      <c r="I107" s="72">
        <v>10321602.74</v>
      </c>
      <c r="J107" s="76">
        <f t="shared" si="15"/>
        <v>0.95842116749768314</v>
      </c>
      <c r="K107" s="74">
        <f t="shared" si="10"/>
        <v>447778.28999999911</v>
      </c>
      <c r="L107" s="74">
        <f t="shared" si="11"/>
        <v>10769381.029999999</v>
      </c>
      <c r="M107" s="74">
        <f t="shared" si="11"/>
        <v>10321602.74</v>
      </c>
      <c r="N107" s="73">
        <f t="shared" si="12"/>
        <v>0.95842116749768314</v>
      </c>
      <c r="O107" s="101">
        <f t="shared" si="13"/>
        <v>447778.28999999911</v>
      </c>
    </row>
    <row r="108" spans="1:15" ht="51.75" customHeight="1" x14ac:dyDescent="0.25">
      <c r="A108" s="98" t="s">
        <v>318</v>
      </c>
      <c r="B108" s="65" t="s">
        <v>319</v>
      </c>
      <c r="C108" s="66">
        <f>SUM(C109:C113)</f>
        <v>3746226</v>
      </c>
      <c r="D108" s="66">
        <f>SUM(D109:D113)</f>
        <v>3495425.3600000003</v>
      </c>
      <c r="E108" s="67">
        <f t="shared" si="8"/>
        <v>0.93305245332235709</v>
      </c>
      <c r="F108" s="69">
        <f>SUM(F109:F114)</f>
        <v>250800.6399999999</v>
      </c>
      <c r="G108" s="69">
        <f>SUM(G109:G114)</f>
        <v>806906</v>
      </c>
      <c r="H108" s="69">
        <f>SUM(H109:H114)</f>
        <v>806906</v>
      </c>
      <c r="I108" s="69">
        <f t="shared" ref="I108" si="16">SUM(I109:I114)</f>
        <v>456098.78</v>
      </c>
      <c r="J108" s="70">
        <f t="shared" si="15"/>
        <v>0.56524400611719339</v>
      </c>
      <c r="K108" s="68">
        <f t="shared" si="10"/>
        <v>350807.22</v>
      </c>
      <c r="L108" s="68">
        <f t="shared" si="11"/>
        <v>4553132</v>
      </c>
      <c r="M108" s="68">
        <f t="shared" si="11"/>
        <v>3951524.1400000006</v>
      </c>
      <c r="N108" s="67">
        <f t="shared" si="12"/>
        <v>0.86786944459330428</v>
      </c>
      <c r="O108" s="99">
        <f t="shared" si="13"/>
        <v>601607.8599999994</v>
      </c>
    </row>
    <row r="109" spans="1:15" ht="47.25" x14ac:dyDescent="0.25">
      <c r="A109" s="100" t="s">
        <v>320</v>
      </c>
      <c r="B109" s="80" t="s">
        <v>139</v>
      </c>
      <c r="C109" s="72">
        <v>1898227</v>
      </c>
      <c r="D109" s="72">
        <v>1785482.35</v>
      </c>
      <c r="E109" s="73">
        <f t="shared" si="8"/>
        <v>0.94060528587992909</v>
      </c>
      <c r="F109" s="74">
        <f t="shared" si="9"/>
        <v>112744.64999999991</v>
      </c>
      <c r="G109" s="77">
        <v>40000</v>
      </c>
      <c r="H109" s="75">
        <v>40000</v>
      </c>
      <c r="I109" s="72">
        <v>40000</v>
      </c>
      <c r="J109" s="76">
        <f t="shared" si="15"/>
        <v>1</v>
      </c>
      <c r="K109" s="74">
        <f t="shared" si="10"/>
        <v>0</v>
      </c>
      <c r="L109" s="74">
        <f t="shared" si="11"/>
        <v>1938227</v>
      </c>
      <c r="M109" s="74">
        <f t="shared" si="11"/>
        <v>1825482.35</v>
      </c>
      <c r="N109" s="73">
        <f t="shared" si="12"/>
        <v>0.94183103939837809</v>
      </c>
      <c r="O109" s="101">
        <f t="shared" si="13"/>
        <v>112744.64999999991</v>
      </c>
    </row>
    <row r="110" spans="1:15" x14ac:dyDescent="0.25">
      <c r="A110" s="100" t="s">
        <v>321</v>
      </c>
      <c r="B110" s="80" t="s">
        <v>141</v>
      </c>
      <c r="C110" s="72">
        <v>47999</v>
      </c>
      <c r="D110" s="72">
        <v>10573.01</v>
      </c>
      <c r="E110" s="73">
        <f t="shared" si="8"/>
        <v>0.22027563074230713</v>
      </c>
      <c r="F110" s="74">
        <f t="shared" si="9"/>
        <v>37425.99</v>
      </c>
      <c r="G110" s="77"/>
      <c r="H110" s="75"/>
      <c r="I110" s="72"/>
      <c r="J110" s="78"/>
      <c r="K110" s="74">
        <f t="shared" si="10"/>
        <v>0</v>
      </c>
      <c r="L110" s="74">
        <f t="shared" si="11"/>
        <v>47999</v>
      </c>
      <c r="M110" s="74">
        <f t="shared" si="11"/>
        <v>10573.01</v>
      </c>
      <c r="N110" s="73">
        <f t="shared" si="12"/>
        <v>0.22027563074230713</v>
      </c>
      <c r="O110" s="101">
        <f t="shared" si="13"/>
        <v>37425.99</v>
      </c>
    </row>
    <row r="111" spans="1:15" x14ac:dyDescent="0.25">
      <c r="A111" s="100" t="s">
        <v>322</v>
      </c>
      <c r="B111" s="80" t="s">
        <v>323</v>
      </c>
      <c r="C111" s="72">
        <v>1800000</v>
      </c>
      <c r="D111" s="72">
        <v>1699370</v>
      </c>
      <c r="E111" s="73">
        <f t="shared" si="8"/>
        <v>0.94409444444444446</v>
      </c>
      <c r="F111" s="74">
        <f t="shared" si="9"/>
        <v>100630</v>
      </c>
      <c r="G111" s="77"/>
      <c r="H111" s="75"/>
      <c r="I111" s="72"/>
      <c r="J111" s="78"/>
      <c r="K111" s="74">
        <f t="shared" si="10"/>
        <v>0</v>
      </c>
      <c r="L111" s="74">
        <f t="shared" si="11"/>
        <v>1800000</v>
      </c>
      <c r="M111" s="74">
        <f t="shared" si="11"/>
        <v>1699370</v>
      </c>
      <c r="N111" s="73">
        <f t="shared" si="12"/>
        <v>0.94409444444444446</v>
      </c>
      <c r="O111" s="101">
        <f t="shared" si="13"/>
        <v>100630</v>
      </c>
    </row>
    <row r="112" spans="1:15" ht="31.5" x14ac:dyDescent="0.25">
      <c r="A112" s="102" t="s">
        <v>324</v>
      </c>
      <c r="B112" s="81" t="s">
        <v>325</v>
      </c>
      <c r="C112" s="77"/>
      <c r="D112" s="77"/>
      <c r="E112" s="73"/>
      <c r="F112" s="74">
        <f t="shared" si="9"/>
        <v>0</v>
      </c>
      <c r="G112" s="77">
        <v>500000</v>
      </c>
      <c r="H112" s="75">
        <v>500000</v>
      </c>
      <c r="I112" s="72">
        <v>187182.15</v>
      </c>
      <c r="J112" s="76">
        <f>I112/H112</f>
        <v>0.37436429999999998</v>
      </c>
      <c r="K112" s="74">
        <f t="shared" si="10"/>
        <v>312817.84999999998</v>
      </c>
      <c r="L112" s="74">
        <f t="shared" si="11"/>
        <v>500000</v>
      </c>
      <c r="M112" s="74">
        <f t="shared" si="11"/>
        <v>187182.15</v>
      </c>
      <c r="N112" s="73">
        <f t="shared" si="12"/>
        <v>0.37436429999999998</v>
      </c>
      <c r="O112" s="101">
        <f t="shared" si="13"/>
        <v>312817.84999999998</v>
      </c>
    </row>
    <row r="113" spans="1:15" ht="31.5" x14ac:dyDescent="0.25">
      <c r="A113" s="102" t="s">
        <v>326</v>
      </c>
      <c r="B113" s="81" t="s">
        <v>327</v>
      </c>
      <c r="C113" s="77"/>
      <c r="D113" s="77"/>
      <c r="E113" s="73"/>
      <c r="F113" s="74">
        <f t="shared" si="9"/>
        <v>0</v>
      </c>
      <c r="G113" s="77">
        <v>200000</v>
      </c>
      <c r="H113" s="75">
        <v>200000</v>
      </c>
      <c r="I113" s="72">
        <v>162010.63</v>
      </c>
      <c r="J113" s="76">
        <f>I113/H113</f>
        <v>0.81005315</v>
      </c>
      <c r="K113" s="74">
        <f t="shared" si="10"/>
        <v>37989.369999999995</v>
      </c>
      <c r="L113" s="74">
        <f t="shared" si="11"/>
        <v>200000</v>
      </c>
      <c r="M113" s="74">
        <f t="shared" si="11"/>
        <v>162010.63</v>
      </c>
      <c r="N113" s="73">
        <f t="shared" si="12"/>
        <v>0.81005315</v>
      </c>
      <c r="O113" s="101">
        <f t="shared" si="13"/>
        <v>37989.369999999995</v>
      </c>
    </row>
    <row r="114" spans="1:15" ht="94.5" x14ac:dyDescent="0.25">
      <c r="A114" s="104">
        <v>3117691</v>
      </c>
      <c r="B114" s="89" t="s">
        <v>153</v>
      </c>
      <c r="C114" s="86"/>
      <c r="D114" s="86"/>
      <c r="E114" s="84"/>
      <c r="F114" s="85">
        <f t="shared" si="9"/>
        <v>0</v>
      </c>
      <c r="G114" s="86">
        <v>66906</v>
      </c>
      <c r="H114" s="87">
        <v>66906</v>
      </c>
      <c r="I114" s="83">
        <v>66906</v>
      </c>
      <c r="J114" s="76">
        <f>I114/H114</f>
        <v>1</v>
      </c>
      <c r="K114" s="74">
        <f t="shared" si="10"/>
        <v>0</v>
      </c>
      <c r="L114" s="74">
        <f t="shared" si="11"/>
        <v>66906</v>
      </c>
      <c r="M114" s="74">
        <f t="shared" si="11"/>
        <v>66906</v>
      </c>
      <c r="N114" s="73">
        <f t="shared" si="12"/>
        <v>1</v>
      </c>
      <c r="O114" s="101">
        <f t="shared" si="13"/>
        <v>0</v>
      </c>
    </row>
    <row r="115" spans="1:15" ht="35.25" customHeight="1" x14ac:dyDescent="0.25">
      <c r="A115" s="98" t="s">
        <v>328</v>
      </c>
      <c r="B115" s="65" t="s">
        <v>329</v>
      </c>
      <c r="C115" s="66">
        <f>SUM(C116:C118)</f>
        <v>39460685</v>
      </c>
      <c r="D115" s="66">
        <f>SUM(D116:D118)</f>
        <v>39227860.899999999</v>
      </c>
      <c r="E115" s="67">
        <f t="shared" si="8"/>
        <v>0.99409984646743965</v>
      </c>
      <c r="F115" s="68">
        <f t="shared" si="9"/>
        <v>232824.10000000149</v>
      </c>
      <c r="G115" s="69">
        <f>SUM(G116:G118)</f>
        <v>66935</v>
      </c>
      <c r="H115" s="69">
        <f>SUM(H116:H118)</f>
        <v>66935</v>
      </c>
      <c r="I115" s="69">
        <f>SUM(I116:I118)</f>
        <v>66933</v>
      </c>
      <c r="J115" s="70">
        <f>I115/H115</f>
        <v>0.99997012026592969</v>
      </c>
      <c r="K115" s="68">
        <f t="shared" si="10"/>
        <v>2</v>
      </c>
      <c r="L115" s="68">
        <f t="shared" si="11"/>
        <v>39527620</v>
      </c>
      <c r="M115" s="68">
        <f t="shared" si="11"/>
        <v>39294793.899999999</v>
      </c>
      <c r="N115" s="67">
        <f t="shared" si="12"/>
        <v>0.99410978702992991</v>
      </c>
      <c r="O115" s="99">
        <f t="shared" si="13"/>
        <v>232826.10000000149</v>
      </c>
    </row>
    <row r="116" spans="1:15" ht="47.25" x14ac:dyDescent="0.25">
      <c r="A116" s="100" t="s">
        <v>330</v>
      </c>
      <c r="B116" s="80" t="s">
        <v>139</v>
      </c>
      <c r="C116" s="72">
        <v>3512085</v>
      </c>
      <c r="D116" s="72">
        <v>3379260.9</v>
      </c>
      <c r="E116" s="73">
        <f t="shared" si="8"/>
        <v>0.96218084129512804</v>
      </c>
      <c r="F116" s="74">
        <f t="shared" si="9"/>
        <v>132824.10000000009</v>
      </c>
      <c r="G116" s="72">
        <v>66935</v>
      </c>
      <c r="H116" s="75">
        <v>66935</v>
      </c>
      <c r="I116" s="72">
        <v>66933</v>
      </c>
      <c r="J116" s="76">
        <f>I116/H116</f>
        <v>0.99997012026592969</v>
      </c>
      <c r="K116" s="74">
        <f t="shared" si="10"/>
        <v>2</v>
      </c>
      <c r="L116" s="74">
        <f t="shared" si="11"/>
        <v>3579020</v>
      </c>
      <c r="M116" s="74">
        <f t="shared" si="11"/>
        <v>3446193.9</v>
      </c>
      <c r="N116" s="73">
        <f t="shared" si="12"/>
        <v>0.96288757816385484</v>
      </c>
      <c r="O116" s="101">
        <f t="shared" si="13"/>
        <v>132826.10000000009</v>
      </c>
    </row>
    <row r="117" spans="1:15" x14ac:dyDescent="0.25">
      <c r="A117" s="100" t="s">
        <v>331</v>
      </c>
      <c r="B117" s="80" t="s">
        <v>332</v>
      </c>
      <c r="C117" s="72">
        <v>100000</v>
      </c>
      <c r="D117" s="72">
        <v>0</v>
      </c>
      <c r="E117" s="73">
        <f t="shared" si="8"/>
        <v>0</v>
      </c>
      <c r="F117" s="74">
        <f t="shared" si="9"/>
        <v>100000</v>
      </c>
      <c r="G117" s="77"/>
      <c r="H117" s="87"/>
      <c r="I117" s="72"/>
      <c r="J117" s="78"/>
      <c r="K117" s="74">
        <f t="shared" si="10"/>
        <v>0</v>
      </c>
      <c r="L117" s="74">
        <f t="shared" si="11"/>
        <v>100000</v>
      </c>
      <c r="M117" s="74">
        <f t="shared" si="11"/>
        <v>0</v>
      </c>
      <c r="N117" s="73">
        <f t="shared" si="12"/>
        <v>0</v>
      </c>
      <c r="O117" s="101">
        <f t="shared" si="13"/>
        <v>100000</v>
      </c>
    </row>
    <row r="118" spans="1:15" x14ac:dyDescent="0.25">
      <c r="A118" s="100" t="s">
        <v>333</v>
      </c>
      <c r="B118" s="80" t="s">
        <v>334</v>
      </c>
      <c r="C118" s="72">
        <v>35848600</v>
      </c>
      <c r="D118" s="72">
        <v>35848600</v>
      </c>
      <c r="E118" s="73">
        <f t="shared" si="8"/>
        <v>1</v>
      </c>
      <c r="F118" s="74">
        <f t="shared" si="9"/>
        <v>0</v>
      </c>
      <c r="G118" s="77"/>
      <c r="H118" s="87"/>
      <c r="I118" s="72"/>
      <c r="J118" s="78"/>
      <c r="K118" s="74">
        <f t="shared" si="10"/>
        <v>0</v>
      </c>
      <c r="L118" s="74">
        <f t="shared" si="11"/>
        <v>35848600</v>
      </c>
      <c r="M118" s="74">
        <f t="shared" si="11"/>
        <v>35848600</v>
      </c>
      <c r="N118" s="73">
        <f t="shared" si="12"/>
        <v>1</v>
      </c>
      <c r="O118" s="101">
        <f t="shared" si="13"/>
        <v>0</v>
      </c>
    </row>
    <row r="119" spans="1:15" ht="16.5" thickBot="1" x14ac:dyDescent="0.3">
      <c r="A119" s="105" t="s">
        <v>335</v>
      </c>
      <c r="B119" s="106" t="s">
        <v>336</v>
      </c>
      <c r="C119" s="107">
        <f>C115+C108+C95+C77+C68+C39+C32+C19+C6</f>
        <v>994566577.62</v>
      </c>
      <c r="D119" s="107">
        <f t="shared" ref="D119" si="17">D115+D108+D95+D77+D68+D39+D32+D19+D6</f>
        <v>984731472.68000007</v>
      </c>
      <c r="E119" s="108">
        <f t="shared" si="8"/>
        <v>0.990111164841739</v>
      </c>
      <c r="F119" s="109">
        <f t="shared" si="9"/>
        <v>9835104.939999938</v>
      </c>
      <c r="G119" s="110">
        <f>G115+G108+G95+G77+G68+G39+G32+G19+G6</f>
        <v>188010242.65000001</v>
      </c>
      <c r="H119" s="110">
        <f>H115+H108+H95+H77+H68+H39+H32+H19+H6</f>
        <v>195541044.59999999</v>
      </c>
      <c r="I119" s="110">
        <f>I115+I108+I95+I77+I68+I39+I32+I19+I6</f>
        <v>156092091.53999999</v>
      </c>
      <c r="J119" s="111">
        <f>I119/H119</f>
        <v>0.79825742906970232</v>
      </c>
      <c r="K119" s="109">
        <f t="shared" si="10"/>
        <v>39448953.060000002</v>
      </c>
      <c r="L119" s="109">
        <f t="shared" si="11"/>
        <v>1190107622.22</v>
      </c>
      <c r="M119" s="109">
        <f t="shared" si="11"/>
        <v>1140823564.22</v>
      </c>
      <c r="N119" s="108">
        <f t="shared" si="12"/>
        <v>0.95858857041175261</v>
      </c>
      <c r="O119" s="112">
        <f t="shared" si="13"/>
        <v>49284058</v>
      </c>
    </row>
    <row r="121" spans="1:15" x14ac:dyDescent="0.25">
      <c r="B121" s="92"/>
    </row>
    <row r="122" spans="1:15" x14ac:dyDescent="0.25">
      <c r="A122" s="96"/>
      <c r="B122" s="96"/>
      <c r="C122"/>
      <c r="D122"/>
      <c r="E122"/>
      <c r="F122"/>
      <c r="G122" s="95"/>
      <c r="H122"/>
      <c r="I122"/>
      <c r="J122"/>
      <c r="K122"/>
      <c r="L122" s="95"/>
      <c r="M122"/>
      <c r="N122" s="94"/>
    </row>
  </sheetData>
  <mergeCells count="15">
    <mergeCell ref="A3:A5"/>
    <mergeCell ref="B3:B5"/>
    <mergeCell ref="C3:F3"/>
    <mergeCell ref="G3:K3"/>
    <mergeCell ref="L3:O3"/>
    <mergeCell ref="C4:C5"/>
    <mergeCell ref="D4:D5"/>
    <mergeCell ref="E4:F4"/>
    <mergeCell ref="G4:G5"/>
    <mergeCell ref="H4:H5"/>
    <mergeCell ref="I4:I5"/>
    <mergeCell ref="J4:K4"/>
    <mergeCell ref="L4:L5"/>
    <mergeCell ref="M4:M5"/>
    <mergeCell ref="N4:O4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6</vt:i4>
      </vt:variant>
    </vt:vector>
  </HeadingPairs>
  <TitlesOfParts>
    <vt:vector size="8" baseType="lpstr">
      <vt:lpstr>І доходи</vt:lpstr>
      <vt:lpstr>ІІ Видатки</vt:lpstr>
      <vt:lpstr>Data</vt:lpstr>
      <vt:lpstr>Date1</vt:lpstr>
      <vt:lpstr>'І доходи'!Заголовки_для_друку</vt:lpstr>
      <vt:lpstr>'ІІ Видатки'!Заголовки_для_друку</vt:lpstr>
      <vt:lpstr>'І доходи'!Область_друку</vt:lpstr>
      <vt:lpstr>'ІІ Видатки'!Область_друку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HOME</cp:lastModifiedBy>
  <cp:lastPrinted>2019-01-18T14:19:05Z</cp:lastPrinted>
  <dcterms:created xsi:type="dcterms:W3CDTF">2019-01-17T06:45:38Z</dcterms:created>
  <dcterms:modified xsi:type="dcterms:W3CDTF">2019-03-18T15:14:30Z</dcterms:modified>
</cp:coreProperties>
</file>