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20220" windowHeight="8130"/>
  </bookViews>
  <sheets>
    <sheet name="Рішення" sheetId="1" r:id="rId1"/>
    <sheet name="Додаток 1" sheetId="2" r:id="rId2"/>
    <sheet name="Додаток 2" sheetId="3" r:id="rId3"/>
    <sheet name="Додаток 3" sheetId="4" r:id="rId4"/>
    <sheet name="Дод. 5" sheetId="5" r:id="rId5"/>
    <sheet name="Додаток 6" sheetId="6" r:id="rId6"/>
  </sheets>
  <calcPr calcId="124519"/>
</workbook>
</file>

<file path=xl/calcChain.xml><?xml version="1.0" encoding="utf-8"?>
<calcChain xmlns="http://schemas.openxmlformats.org/spreadsheetml/2006/main">
  <c r="P62" i="6"/>
  <c r="P61"/>
  <c r="O61"/>
  <c r="J61"/>
  <c r="G61"/>
  <c r="P60"/>
  <c r="O60"/>
  <c r="J60"/>
  <c r="G60"/>
  <c r="P59"/>
  <c r="O59"/>
  <c r="N59"/>
  <c r="M59"/>
  <c r="L59"/>
  <c r="K59"/>
  <c r="J59"/>
  <c r="I59"/>
  <c r="H59"/>
  <c r="G59"/>
  <c r="P58"/>
  <c r="O58"/>
  <c r="J58"/>
  <c r="G58"/>
  <c r="P57"/>
  <c r="O57"/>
  <c r="J57"/>
  <c r="G57"/>
  <c r="P56"/>
  <c r="O56"/>
  <c r="J56"/>
  <c r="G56"/>
  <c r="J55"/>
  <c r="G55"/>
  <c r="P54"/>
  <c r="O54"/>
  <c r="J54"/>
  <c r="G54"/>
  <c r="P53"/>
  <c r="O53"/>
  <c r="J53"/>
  <c r="G53"/>
  <c r="P52"/>
  <c r="O52"/>
  <c r="N52"/>
  <c r="M52"/>
  <c r="L52"/>
  <c r="K52"/>
  <c r="J52"/>
  <c r="I52"/>
  <c r="H52"/>
  <c r="G52"/>
  <c r="P51"/>
  <c r="O51"/>
  <c r="J51"/>
  <c r="G51"/>
  <c r="P50"/>
  <c r="O50"/>
  <c r="J50"/>
  <c r="G50"/>
  <c r="P49"/>
  <c r="O49"/>
  <c r="J49"/>
  <c r="G49"/>
  <c r="P48"/>
  <c r="O48"/>
  <c r="J48"/>
  <c r="G48"/>
  <c r="P47"/>
  <c r="O47"/>
  <c r="J47"/>
  <c r="G47"/>
  <c r="P46"/>
  <c r="O46"/>
  <c r="J46"/>
  <c r="G46"/>
  <c r="P45"/>
  <c r="O45"/>
  <c r="N45"/>
  <c r="M45"/>
  <c r="L45"/>
  <c r="K45"/>
  <c r="J45"/>
  <c r="I45"/>
  <c r="H45"/>
  <c r="G45"/>
  <c r="O44"/>
  <c r="J44"/>
  <c r="G44"/>
  <c r="O43"/>
  <c r="J43"/>
  <c r="G43"/>
  <c r="O42"/>
  <c r="J42"/>
  <c r="G42"/>
  <c r="P41"/>
  <c r="O41"/>
  <c r="J41"/>
  <c r="G41"/>
  <c r="P40"/>
  <c r="O40"/>
  <c r="J40"/>
  <c r="G40"/>
  <c r="P39"/>
  <c r="O39"/>
  <c r="J39"/>
  <c r="G39"/>
  <c r="P38"/>
  <c r="G38"/>
  <c r="P37"/>
  <c r="O37"/>
  <c r="J37"/>
  <c r="G37"/>
  <c r="P36"/>
  <c r="O36"/>
  <c r="G36"/>
  <c r="P35"/>
  <c r="O35"/>
  <c r="J35"/>
  <c r="G35"/>
  <c r="P34"/>
  <c r="O34"/>
  <c r="J34"/>
  <c r="G34"/>
  <c r="P33"/>
  <c r="O33"/>
  <c r="J33"/>
  <c r="G33"/>
  <c r="P32"/>
  <c r="O32"/>
  <c r="N32"/>
  <c r="M32"/>
  <c r="L32"/>
  <c r="K32"/>
  <c r="J32"/>
  <c r="I32"/>
  <c r="H32"/>
  <c r="G32"/>
  <c r="J31"/>
  <c r="G31"/>
  <c r="P30"/>
  <c r="O30"/>
  <c r="J30"/>
  <c r="G30"/>
  <c r="P29"/>
  <c r="O29"/>
  <c r="J29"/>
  <c r="G29"/>
  <c r="P28"/>
  <c r="O28"/>
  <c r="J28"/>
  <c r="G28"/>
  <c r="P27"/>
  <c r="O27"/>
  <c r="J27"/>
  <c r="G27"/>
  <c r="P26"/>
  <c r="O26"/>
  <c r="J26"/>
  <c r="G26"/>
  <c r="P25"/>
  <c r="O25"/>
  <c r="J25"/>
  <c r="G25"/>
  <c r="O24"/>
  <c r="G24"/>
  <c r="O23"/>
  <c r="G23"/>
  <c r="P22"/>
  <c r="O22"/>
  <c r="J22"/>
  <c r="G22"/>
  <c r="P21"/>
  <c r="O21"/>
  <c r="J21"/>
  <c r="G21"/>
  <c r="P20"/>
  <c r="O20"/>
  <c r="J20"/>
  <c r="G20"/>
  <c r="P19"/>
  <c r="O19"/>
  <c r="J19"/>
  <c r="G19"/>
  <c r="P18"/>
  <c r="O18"/>
  <c r="J18"/>
  <c r="G18"/>
  <c r="P17"/>
  <c r="O17"/>
  <c r="J17"/>
  <c r="G17"/>
  <c r="O16"/>
  <c r="G16"/>
  <c r="P15"/>
  <c r="O15"/>
  <c r="J15"/>
  <c r="G15"/>
  <c r="P14"/>
  <c r="O14"/>
  <c r="J14"/>
  <c r="G14"/>
  <c r="P13"/>
  <c r="O13"/>
  <c r="J13"/>
  <c r="G13"/>
  <c r="P12"/>
  <c r="P63" s="1"/>
  <c r="O12"/>
  <c r="O63" s="1"/>
  <c r="N12"/>
  <c r="N63" s="1"/>
  <c r="M12"/>
  <c r="M63" s="1"/>
  <c r="L12"/>
  <c r="L63" s="1"/>
  <c r="K12"/>
  <c r="K63" s="1"/>
  <c r="J12"/>
  <c r="J63" s="1"/>
  <c r="G63" s="1"/>
  <c r="I12"/>
  <c r="I63" s="1"/>
  <c r="H12"/>
  <c r="H63" s="1"/>
  <c r="G12"/>
  <c r="P10"/>
  <c r="O10"/>
  <c r="J10"/>
  <c r="G10"/>
  <c r="P8"/>
  <c r="O8"/>
  <c r="N8"/>
  <c r="M8"/>
  <c r="L8"/>
  <c r="K8"/>
  <c r="J8"/>
  <c r="I8"/>
  <c r="H8"/>
  <c r="G8"/>
  <c r="HG38" i="5"/>
  <c r="HF38"/>
  <c r="HA38"/>
  <c r="GZ38"/>
  <c r="GX38"/>
  <c r="GW38"/>
  <c r="GU38"/>
  <c r="GT38"/>
  <c r="GR38"/>
  <c r="GQ38"/>
  <c r="GO38"/>
  <c r="GN38"/>
  <c r="GL38"/>
  <c r="GK38"/>
  <c r="FW38"/>
  <c r="FV38"/>
  <c r="FT38"/>
  <c r="FO38"/>
  <c r="FN38"/>
  <c r="FM38"/>
  <c r="FJ38"/>
  <c r="FI38"/>
  <c r="FD38"/>
  <c r="FC38"/>
  <c r="EN38"/>
  <c r="EM38"/>
  <c r="EK38"/>
  <c r="EJ38"/>
  <c r="EH38"/>
  <c r="EG38"/>
  <c r="EB38"/>
  <c r="EA38"/>
  <c r="DU38"/>
  <c r="DT38"/>
  <c r="DR38"/>
  <c r="DQ38"/>
  <c r="DL38"/>
  <c r="DK38"/>
  <c r="DM38" s="1"/>
  <c r="DI38"/>
  <c r="DH38"/>
  <c r="DF38"/>
  <c r="DE38"/>
  <c r="DC38"/>
  <c r="DB38"/>
  <c r="CZ38"/>
  <c r="CY38"/>
  <c r="CW38"/>
  <c r="CV38"/>
  <c r="CQ38"/>
  <c r="CP38"/>
  <c r="CH38"/>
  <c r="CG38"/>
  <c r="CA38"/>
  <c r="BZ38"/>
  <c r="BX38"/>
  <c r="BW38"/>
  <c r="BU38"/>
  <c r="BT38"/>
  <c r="BR38"/>
  <c r="BQ38"/>
  <c r="BO38"/>
  <c r="BN38"/>
  <c r="BL38"/>
  <c r="BK38"/>
  <c r="BI38"/>
  <c r="BH38"/>
  <c r="BF38"/>
  <c r="BE38"/>
  <c r="BC38"/>
  <c r="BB38"/>
  <c r="AZ38"/>
  <c r="AY38"/>
  <c r="AX38"/>
  <c r="AW38"/>
  <c r="AU38"/>
  <c r="AT38"/>
  <c r="AM38"/>
  <c r="AL38"/>
  <c r="AH38"/>
  <c r="AG38"/>
  <c r="AF38"/>
  <c r="AB38"/>
  <c r="Z38"/>
  <c r="Y38"/>
  <c r="W38"/>
  <c r="V38"/>
  <c r="T38"/>
  <c r="S38"/>
  <c r="R38"/>
  <c r="Q38"/>
  <c r="O38"/>
  <c r="N38"/>
  <c r="L38"/>
  <c r="K38"/>
  <c r="J38"/>
  <c r="I38"/>
  <c r="G38"/>
  <c r="F38"/>
  <c r="E38"/>
  <c r="D38"/>
  <c r="C38"/>
  <c r="IG37"/>
  <c r="HZ37"/>
  <c r="IA37" s="1"/>
  <c r="IH37" s="1"/>
  <c r="FX37"/>
  <c r="FQ37"/>
  <c r="FP37"/>
  <c r="HI37" s="1"/>
  <c r="FK37"/>
  <c r="FK38" s="1"/>
  <c r="FH37"/>
  <c r="FE37"/>
  <c r="FE38" s="1"/>
  <c r="ER37"/>
  <c r="EQ37"/>
  <c r="ES37" s="1"/>
  <c r="FL37" s="1"/>
  <c r="EO37"/>
  <c r="EL37"/>
  <c r="EL38" s="1"/>
  <c r="EI37"/>
  <c r="EI38" s="1"/>
  <c r="EC37"/>
  <c r="EC38" s="1"/>
  <c r="DV37"/>
  <c r="DS37"/>
  <c r="DP37"/>
  <c r="DO37"/>
  <c r="DN37"/>
  <c r="DM37"/>
  <c r="DJ37"/>
  <c r="DG37"/>
  <c r="DD37"/>
  <c r="DA37"/>
  <c r="CX37"/>
  <c r="CU37"/>
  <c r="CT37"/>
  <c r="CS37"/>
  <c r="CR37"/>
  <c r="CO37"/>
  <c r="CL37"/>
  <c r="CI37"/>
  <c r="CF37"/>
  <c r="CE37"/>
  <c r="CD37"/>
  <c r="CB37"/>
  <c r="DW37" s="1"/>
  <c r="BY37"/>
  <c r="BV37"/>
  <c r="BV38" s="1"/>
  <c r="BS37"/>
  <c r="BS38" s="1"/>
  <c r="BP37"/>
  <c r="BM37"/>
  <c r="BJ37"/>
  <c r="BG37"/>
  <c r="BD37"/>
  <c r="BA37"/>
  <c r="AD37"/>
  <c r="AC37"/>
  <c r="AE37" s="1"/>
  <c r="AA37"/>
  <c r="AA38" s="1"/>
  <c r="X37"/>
  <c r="X38" s="1"/>
  <c r="U37"/>
  <c r="U38" s="1"/>
  <c r="P37"/>
  <c r="P38" s="1"/>
  <c r="M37"/>
  <c r="M38" s="1"/>
  <c r="H37"/>
  <c r="H38" s="1"/>
  <c r="IH36"/>
  <c r="HH36"/>
  <c r="HH38" s="1"/>
  <c r="GA36"/>
  <c r="FU36"/>
  <c r="FU38" s="1"/>
  <c r="FQ36"/>
  <c r="FP36"/>
  <c r="FR36" s="1"/>
  <c r="HI36" s="1"/>
  <c r="ER36"/>
  <c r="EQ36"/>
  <c r="EO36"/>
  <c r="AD36"/>
  <c r="AC36"/>
  <c r="AE36" s="1"/>
  <c r="EP36" s="1"/>
  <c r="IH35"/>
  <c r="FQ35"/>
  <c r="FP35"/>
  <c r="FR35" s="1"/>
  <c r="HI35" s="1"/>
  <c r="ER35"/>
  <c r="EQ35"/>
  <c r="EO35"/>
  <c r="DV35"/>
  <c r="DS35"/>
  <c r="DP35"/>
  <c r="DO35"/>
  <c r="DN35"/>
  <c r="DM35"/>
  <c r="DJ35"/>
  <c r="DG35"/>
  <c r="DD35"/>
  <c r="DA35"/>
  <c r="CX35"/>
  <c r="CU35"/>
  <c r="CT35"/>
  <c r="CS35"/>
  <c r="CR35"/>
  <c r="CO35"/>
  <c r="CL35"/>
  <c r="CI35"/>
  <c r="CF35"/>
  <c r="CE35"/>
  <c r="CD35"/>
  <c r="CB35"/>
  <c r="DW35" s="1"/>
  <c r="BY35"/>
  <c r="BP35"/>
  <c r="BM35"/>
  <c r="BJ35"/>
  <c r="BG35"/>
  <c r="BD35"/>
  <c r="BA35"/>
  <c r="AP35"/>
  <c r="AD35"/>
  <c r="AC35"/>
  <c r="AE35" s="1"/>
  <c r="EP35" s="1"/>
  <c r="IH34"/>
  <c r="GM34"/>
  <c r="FQ34"/>
  <c r="FP34"/>
  <c r="FR34" s="1"/>
  <c r="HI34" s="1"/>
  <c r="ER34"/>
  <c r="EQ34"/>
  <c r="EO34"/>
  <c r="DV34"/>
  <c r="DS34"/>
  <c r="DP34"/>
  <c r="DO34"/>
  <c r="DN34"/>
  <c r="DM34"/>
  <c r="DJ34"/>
  <c r="DG34"/>
  <c r="DD34"/>
  <c r="DA34"/>
  <c r="CX34"/>
  <c r="CU34"/>
  <c r="CT34"/>
  <c r="CS34"/>
  <c r="CR34"/>
  <c r="CO34"/>
  <c r="CL34"/>
  <c r="CI34"/>
  <c r="CF34"/>
  <c r="CE34"/>
  <c r="CD34"/>
  <c r="CB34"/>
  <c r="DW34" s="1"/>
  <c r="BY34"/>
  <c r="BP34"/>
  <c r="BP38" s="1"/>
  <c r="BM34"/>
  <c r="BJ34"/>
  <c r="BJ38" s="1"/>
  <c r="BG34"/>
  <c r="BD34"/>
  <c r="BA34"/>
  <c r="BA38" s="1"/>
  <c r="AV34"/>
  <c r="AV38" s="1"/>
  <c r="AP34"/>
  <c r="AK34"/>
  <c r="AK38" s="1"/>
  <c r="AD34"/>
  <c r="AC34"/>
  <c r="AE34" s="1"/>
  <c r="EP34" s="1"/>
  <c r="IH33"/>
  <c r="HU33"/>
  <c r="HR33"/>
  <c r="HN33"/>
  <c r="HO33" s="1"/>
  <c r="HB33"/>
  <c r="HB38" s="1"/>
  <c r="GY33"/>
  <c r="GY38" s="1"/>
  <c r="GV33"/>
  <c r="GV38" s="1"/>
  <c r="GS33"/>
  <c r="GS38" s="1"/>
  <c r="GP33"/>
  <c r="GP38" s="1"/>
  <c r="GM33"/>
  <c r="GM38" s="1"/>
  <c r="GI33"/>
  <c r="GI38" s="1"/>
  <c r="GH33"/>
  <c r="GH38" s="1"/>
  <c r="FQ33"/>
  <c r="FP33"/>
  <c r="FR33" s="1"/>
  <c r="ER33"/>
  <c r="EQ33"/>
  <c r="EO33"/>
  <c r="DV33"/>
  <c r="DV38" s="1"/>
  <c r="DS33"/>
  <c r="DS38" s="1"/>
  <c r="DP33"/>
  <c r="DP38" s="1"/>
  <c r="DO33"/>
  <c r="DO38" s="1"/>
  <c r="DN33"/>
  <c r="DN38" s="1"/>
  <c r="DM33"/>
  <c r="DJ33"/>
  <c r="DJ38" s="1"/>
  <c r="DG33"/>
  <c r="DG38" s="1"/>
  <c r="DD33"/>
  <c r="DD38" s="1"/>
  <c r="DA33"/>
  <c r="DA38" s="1"/>
  <c r="CX33"/>
  <c r="CX38" s="1"/>
  <c r="CU33"/>
  <c r="CU38" s="1"/>
  <c r="CT33"/>
  <c r="CT38" s="1"/>
  <c r="CS33"/>
  <c r="CS38" s="1"/>
  <c r="CR33"/>
  <c r="CR38" s="1"/>
  <c r="CO33"/>
  <c r="CL33"/>
  <c r="CI33"/>
  <c r="CI38" s="1"/>
  <c r="CF33"/>
  <c r="CF38" s="1"/>
  <c r="CE33"/>
  <c r="CE38" s="1"/>
  <c r="CD33"/>
  <c r="CD38" s="1"/>
  <c r="CB33"/>
  <c r="CB38" s="1"/>
  <c r="BY33"/>
  <c r="BY38" s="1"/>
  <c r="BM33"/>
  <c r="BM38" s="1"/>
  <c r="BG33"/>
  <c r="BG38" s="1"/>
  <c r="BD33"/>
  <c r="BD38" s="1"/>
  <c r="AP33"/>
  <c r="AD33"/>
  <c r="AC33"/>
  <c r="AE33" s="1"/>
  <c r="EP33" s="1"/>
  <c r="IG32"/>
  <c r="IG38" s="1"/>
  <c r="IF32"/>
  <c r="IF38" s="1"/>
  <c r="IE32"/>
  <c r="IE38" s="1"/>
  <c r="IC32"/>
  <c r="IC38" s="1"/>
  <c r="IB32"/>
  <c r="IB38" s="1"/>
  <c r="HY32"/>
  <c r="HY38" s="1"/>
  <c r="HW32"/>
  <c r="HW38" s="1"/>
  <c r="HV32"/>
  <c r="HV38" s="1"/>
  <c r="HU32"/>
  <c r="HU38" s="1"/>
  <c r="HT32"/>
  <c r="HT38" s="1"/>
  <c r="HS32"/>
  <c r="HS38" s="1"/>
  <c r="HR32"/>
  <c r="HR38" s="1"/>
  <c r="HQ32"/>
  <c r="HQ38" s="1"/>
  <c r="HP32"/>
  <c r="HP38" s="1"/>
  <c r="HO32"/>
  <c r="HO38" s="1"/>
  <c r="HN32"/>
  <c r="HN38" s="1"/>
  <c r="HM32"/>
  <c r="HM38" s="1"/>
  <c r="GF32"/>
  <c r="GF38" s="1"/>
  <c r="GE32"/>
  <c r="GE38" s="1"/>
  <c r="GC32"/>
  <c r="GC38" s="1"/>
  <c r="GB32"/>
  <c r="GB38" s="1"/>
  <c r="GA32"/>
  <c r="GA38" s="1"/>
  <c r="FZ32"/>
  <c r="FZ38" s="1"/>
  <c r="FY32"/>
  <c r="FY38" s="1"/>
  <c r="FX32"/>
  <c r="FX38" s="1"/>
  <c r="FS32"/>
  <c r="FS38" s="1"/>
  <c r="FG32"/>
  <c r="FG38" s="1"/>
  <c r="FF32"/>
  <c r="FF38" s="1"/>
  <c r="FA32"/>
  <c r="FA38" s="1"/>
  <c r="EZ32"/>
  <c r="EZ38" s="1"/>
  <c r="EX32"/>
  <c r="EX38" s="1"/>
  <c r="EW32"/>
  <c r="EW38" s="1"/>
  <c r="EU32"/>
  <c r="EU38" s="1"/>
  <c r="ET32"/>
  <c r="ET38" s="1"/>
  <c r="EE32"/>
  <c r="EE38" s="1"/>
  <c r="ED32"/>
  <c r="ED38" s="1"/>
  <c r="DY32"/>
  <c r="DY38" s="1"/>
  <c r="DX32"/>
  <c r="DX38" s="1"/>
  <c r="AR32"/>
  <c r="AR38" s="1"/>
  <c r="AQ32"/>
  <c r="AQ38" s="1"/>
  <c r="AO32"/>
  <c r="AO38" s="1"/>
  <c r="AN32"/>
  <c r="AN38" s="1"/>
  <c r="IH31"/>
  <c r="FQ31"/>
  <c r="FP31"/>
  <c r="FR31" s="1"/>
  <c r="HI31" s="1"/>
  <c r="FB31"/>
  <c r="EY31"/>
  <c r="EV31"/>
  <c r="ER31"/>
  <c r="EQ31"/>
  <c r="ES31" s="1"/>
  <c r="FL31" s="1"/>
  <c r="EO31"/>
  <c r="EF31"/>
  <c r="DZ31"/>
  <c r="AS31"/>
  <c r="AP31"/>
  <c r="AD31"/>
  <c r="AC31"/>
  <c r="AE31" s="1"/>
  <c r="EP31" s="1"/>
  <c r="IH30"/>
  <c r="FQ30"/>
  <c r="FP30"/>
  <c r="FR30" s="1"/>
  <c r="HI30" s="1"/>
  <c r="FB30"/>
  <c r="EY30"/>
  <c r="EV30"/>
  <c r="ER30"/>
  <c r="EQ30"/>
  <c r="ES30" s="1"/>
  <c r="FL30" s="1"/>
  <c r="EO30"/>
  <c r="EF30"/>
  <c r="DZ30"/>
  <c r="AS30"/>
  <c r="AP30"/>
  <c r="AD30"/>
  <c r="AC30"/>
  <c r="AE30" s="1"/>
  <c r="EP30" s="1"/>
  <c r="IH29"/>
  <c r="GD29"/>
  <c r="FQ29"/>
  <c r="FP29"/>
  <c r="FR29" s="1"/>
  <c r="HI29" s="1"/>
  <c r="FB29"/>
  <c r="EY29"/>
  <c r="EV29"/>
  <c r="ER29"/>
  <c r="EQ29"/>
  <c r="ES29" s="1"/>
  <c r="FL29" s="1"/>
  <c r="EO29"/>
  <c r="EF29"/>
  <c r="DZ29"/>
  <c r="AS29"/>
  <c r="AP29"/>
  <c r="AD29"/>
  <c r="AC29"/>
  <c r="AE29" s="1"/>
  <c r="EP29" s="1"/>
  <c r="IH28"/>
  <c r="FQ28"/>
  <c r="FP28"/>
  <c r="FR28" s="1"/>
  <c r="HI28" s="1"/>
  <c r="FB28"/>
  <c r="EY28"/>
  <c r="EV28"/>
  <c r="ER28"/>
  <c r="EQ28"/>
  <c r="ES28" s="1"/>
  <c r="FL28" s="1"/>
  <c r="EO28"/>
  <c r="EF28"/>
  <c r="DZ28"/>
  <c r="AS28"/>
  <c r="AP28"/>
  <c r="AD28"/>
  <c r="AC28"/>
  <c r="AE28" s="1"/>
  <c r="EP28" s="1"/>
  <c r="ID27"/>
  <c r="HZ27"/>
  <c r="IA27" s="1"/>
  <c r="IH27" s="1"/>
  <c r="FQ27"/>
  <c r="FP27"/>
  <c r="FR27" s="1"/>
  <c r="HI27" s="1"/>
  <c r="FB27"/>
  <c r="EY27"/>
  <c r="EV27"/>
  <c r="ER27"/>
  <c r="EQ27"/>
  <c r="ES27" s="1"/>
  <c r="FL27" s="1"/>
  <c r="EO27"/>
  <c r="EF27"/>
  <c r="DZ27"/>
  <c r="AS27"/>
  <c r="AP27"/>
  <c r="AD27"/>
  <c r="AC27"/>
  <c r="AE27" s="1"/>
  <c r="EP27" s="1"/>
  <c r="ID26"/>
  <c r="ID32" s="1"/>
  <c r="ID38" s="1"/>
  <c r="HZ26"/>
  <c r="HZ32" s="1"/>
  <c r="HZ38" s="1"/>
  <c r="GD26"/>
  <c r="FQ26"/>
  <c r="FP26"/>
  <c r="FR26" s="1"/>
  <c r="HI26" s="1"/>
  <c r="FB26"/>
  <c r="EY26"/>
  <c r="EV26"/>
  <c r="ER26"/>
  <c r="EQ26"/>
  <c r="ES26" s="1"/>
  <c r="FL26" s="1"/>
  <c r="EO26"/>
  <c r="EF26"/>
  <c r="DZ26"/>
  <c r="AS26"/>
  <c r="AP26"/>
  <c r="AD26"/>
  <c r="AC26"/>
  <c r="AE26" s="1"/>
  <c r="EP26" s="1"/>
  <c r="IH25"/>
  <c r="FQ25"/>
  <c r="FP25"/>
  <c r="FR25" s="1"/>
  <c r="HI25" s="1"/>
  <c r="FB25"/>
  <c r="EY25"/>
  <c r="EV25"/>
  <c r="ER25"/>
  <c r="EQ25"/>
  <c r="ES25" s="1"/>
  <c r="FL25" s="1"/>
  <c r="EO25"/>
  <c r="EF25"/>
  <c r="DZ25"/>
  <c r="AS25"/>
  <c r="AP25"/>
  <c r="AD25"/>
  <c r="AC25"/>
  <c r="AE25" s="1"/>
  <c r="EP25" s="1"/>
  <c r="IH24"/>
  <c r="FQ24"/>
  <c r="FP24"/>
  <c r="FR24" s="1"/>
  <c r="HI24" s="1"/>
  <c r="FB24"/>
  <c r="EY24"/>
  <c r="EV24"/>
  <c r="ER24"/>
  <c r="EQ24"/>
  <c r="ES24" s="1"/>
  <c r="FL24" s="1"/>
  <c r="EO24"/>
  <c r="EF24"/>
  <c r="DZ24"/>
  <c r="AS24"/>
  <c r="AP24"/>
  <c r="AD24"/>
  <c r="AC24"/>
  <c r="AE24" s="1"/>
  <c r="EP24" s="1"/>
  <c r="IH23"/>
  <c r="FQ23"/>
  <c r="FP23"/>
  <c r="FR23" s="1"/>
  <c r="HI23" s="1"/>
  <c r="FB23"/>
  <c r="EY23"/>
  <c r="EV23"/>
  <c r="ER23"/>
  <c r="EQ23"/>
  <c r="ES23" s="1"/>
  <c r="FL23" s="1"/>
  <c r="EO23"/>
  <c r="EF23"/>
  <c r="DZ23"/>
  <c r="AS23"/>
  <c r="AP23"/>
  <c r="AD23"/>
  <c r="AC23"/>
  <c r="AE23" s="1"/>
  <c r="EP23" s="1"/>
  <c r="IH22"/>
  <c r="FQ22"/>
  <c r="FP22"/>
  <c r="FR22" s="1"/>
  <c r="HI22" s="1"/>
  <c r="FB22"/>
  <c r="EY22"/>
  <c r="EV22"/>
  <c r="ER22"/>
  <c r="EQ22"/>
  <c r="ES22" s="1"/>
  <c r="FL22" s="1"/>
  <c r="EO22"/>
  <c r="EF22"/>
  <c r="DZ22"/>
  <c r="AS22"/>
  <c r="AP22"/>
  <c r="AD22"/>
  <c r="AC22"/>
  <c r="AE22" s="1"/>
  <c r="EP22" s="1"/>
  <c r="IH21"/>
  <c r="HX21"/>
  <c r="HX32" s="1"/>
  <c r="HX38" s="1"/>
  <c r="FQ21"/>
  <c r="FP21"/>
  <c r="FR21" s="1"/>
  <c r="HI21" s="1"/>
  <c r="FH21"/>
  <c r="FH32" s="1"/>
  <c r="FH38" s="1"/>
  <c r="FB21"/>
  <c r="EY21"/>
  <c r="EV21"/>
  <c r="ER21"/>
  <c r="EQ21"/>
  <c r="ES21" s="1"/>
  <c r="FL21" s="1"/>
  <c r="EO21"/>
  <c r="EF21"/>
  <c r="DZ21"/>
  <c r="AS21"/>
  <c r="AP21"/>
  <c r="AD21"/>
  <c r="AC21"/>
  <c r="AE21" s="1"/>
  <c r="EP21" s="1"/>
  <c r="IH20"/>
  <c r="GD20"/>
  <c r="FQ20"/>
  <c r="FP20"/>
  <c r="FR20" s="1"/>
  <c r="HI20" s="1"/>
  <c r="FB20"/>
  <c r="EY20"/>
  <c r="EV20"/>
  <c r="ER20"/>
  <c r="EQ20"/>
  <c r="ES20" s="1"/>
  <c r="FL20" s="1"/>
  <c r="EO20"/>
  <c r="EF20"/>
  <c r="DZ20"/>
  <c r="AS20"/>
  <c r="AP20"/>
  <c r="AD20"/>
  <c r="AC20"/>
  <c r="AE20" s="1"/>
  <c r="EP20" s="1"/>
  <c r="IH19"/>
  <c r="GD19"/>
  <c r="FQ19"/>
  <c r="FP19"/>
  <c r="FR19" s="1"/>
  <c r="HI19" s="1"/>
  <c r="FB19"/>
  <c r="EY19"/>
  <c r="EV19"/>
  <c r="ER19"/>
  <c r="EQ19"/>
  <c r="ES19" s="1"/>
  <c r="FL19" s="1"/>
  <c r="EO19"/>
  <c r="EF19"/>
  <c r="DZ19"/>
  <c r="AS19"/>
  <c r="AP19"/>
  <c r="AD19"/>
  <c r="AC19"/>
  <c r="AE19" s="1"/>
  <c r="EP19" s="1"/>
  <c r="IH18"/>
  <c r="FQ18"/>
  <c r="FP18"/>
  <c r="FR18" s="1"/>
  <c r="HI18" s="1"/>
  <c r="FB18"/>
  <c r="EY18"/>
  <c r="EV18"/>
  <c r="ER18"/>
  <c r="EQ18"/>
  <c r="ES18" s="1"/>
  <c r="FL18" s="1"/>
  <c r="EO18"/>
  <c r="EF18"/>
  <c r="DZ18"/>
  <c r="AS18"/>
  <c r="AP18"/>
  <c r="AD18"/>
  <c r="AC18"/>
  <c r="AE18" s="1"/>
  <c r="EP18" s="1"/>
  <c r="IH17"/>
  <c r="FQ17"/>
  <c r="FP17"/>
  <c r="FR17" s="1"/>
  <c r="HI17" s="1"/>
  <c r="FB17"/>
  <c r="EY17"/>
  <c r="EV17"/>
  <c r="ER17"/>
  <c r="EQ17"/>
  <c r="ES17" s="1"/>
  <c r="FL17" s="1"/>
  <c r="EO17"/>
  <c r="EF17"/>
  <c r="DZ17"/>
  <c r="AS17"/>
  <c r="AP17"/>
  <c r="AD17"/>
  <c r="AC17"/>
  <c r="AE17" s="1"/>
  <c r="EP17" s="1"/>
  <c r="IH16"/>
  <c r="FQ16"/>
  <c r="FP16"/>
  <c r="FR16" s="1"/>
  <c r="HI16" s="1"/>
  <c r="FB16"/>
  <c r="EY16"/>
  <c r="EV16"/>
  <c r="ER16"/>
  <c r="EQ16"/>
  <c r="ES16" s="1"/>
  <c r="FL16" s="1"/>
  <c r="EO16"/>
  <c r="EF16"/>
  <c r="DZ16"/>
  <c r="AS16"/>
  <c r="AP16"/>
  <c r="AD16"/>
  <c r="AC16"/>
  <c r="AE16" s="1"/>
  <c r="EP16" s="1"/>
  <c r="IH15"/>
  <c r="FQ15"/>
  <c r="FP15"/>
  <c r="FR15" s="1"/>
  <c r="HI15" s="1"/>
  <c r="FB15"/>
  <c r="EY15"/>
  <c r="EV15"/>
  <c r="ER15"/>
  <c r="EQ15"/>
  <c r="ES15" s="1"/>
  <c r="FL15" s="1"/>
  <c r="EO15"/>
  <c r="EF15"/>
  <c r="DZ15"/>
  <c r="AS15"/>
  <c r="AP15"/>
  <c r="AD15"/>
  <c r="AC15"/>
  <c r="AE15" s="1"/>
  <c r="EP15" s="1"/>
  <c r="IH14"/>
  <c r="GD14"/>
  <c r="GD32" s="1"/>
  <c r="GD38" s="1"/>
  <c r="FQ14"/>
  <c r="FP14"/>
  <c r="FR14" s="1"/>
  <c r="HI14" s="1"/>
  <c r="FB14"/>
  <c r="EY14"/>
  <c r="EV14"/>
  <c r="ER14"/>
  <c r="EQ14"/>
  <c r="ES14" s="1"/>
  <c r="FL14" s="1"/>
  <c r="EO14"/>
  <c r="EF14"/>
  <c r="DZ14"/>
  <c r="AS14"/>
  <c r="AP14"/>
  <c r="AD14"/>
  <c r="AC14"/>
  <c r="AE14" s="1"/>
  <c r="EP14" s="1"/>
  <c r="IH13"/>
  <c r="FQ13"/>
  <c r="FP13"/>
  <c r="FR13" s="1"/>
  <c r="HI13" s="1"/>
  <c r="FB13"/>
  <c r="EY13"/>
  <c r="EV13"/>
  <c r="ER13"/>
  <c r="EQ13"/>
  <c r="ES13" s="1"/>
  <c r="FL13" s="1"/>
  <c r="EO13"/>
  <c r="EF13"/>
  <c r="DZ13"/>
  <c r="AS13"/>
  <c r="AS32" s="1"/>
  <c r="AS38" s="1"/>
  <c r="AP13"/>
  <c r="AD13"/>
  <c r="AC13"/>
  <c r="AE13" s="1"/>
  <c r="EP13" s="1"/>
  <c r="IH12"/>
  <c r="GG12"/>
  <c r="GG32" s="1"/>
  <c r="GG38" s="1"/>
  <c r="FQ12"/>
  <c r="FQ32" s="1"/>
  <c r="FQ38" s="1"/>
  <c r="FP12"/>
  <c r="FP32" s="1"/>
  <c r="FP38" s="1"/>
  <c r="FB12"/>
  <c r="FB32" s="1"/>
  <c r="FB38" s="1"/>
  <c r="EY12"/>
  <c r="EY32" s="1"/>
  <c r="EY38" s="1"/>
  <c r="EV12"/>
  <c r="EV32" s="1"/>
  <c r="EV38" s="1"/>
  <c r="ER12"/>
  <c r="ER32" s="1"/>
  <c r="ER38" s="1"/>
  <c r="EQ12"/>
  <c r="EQ32" s="1"/>
  <c r="EQ38" s="1"/>
  <c r="EO12"/>
  <c r="EO32" s="1"/>
  <c r="EO38" s="1"/>
  <c r="EF12"/>
  <c r="EF32" s="1"/>
  <c r="EF38" s="1"/>
  <c r="DZ12"/>
  <c r="DZ32" s="1"/>
  <c r="DZ38" s="1"/>
  <c r="AS12"/>
  <c r="AP12"/>
  <c r="AD12"/>
  <c r="AD32" s="1"/>
  <c r="AD38" s="1"/>
  <c r="AC12"/>
  <c r="AC32" s="1"/>
  <c r="AC38" s="1"/>
  <c r="AM109" i="4"/>
  <c r="AL109"/>
  <c r="AK109"/>
  <c r="AJ109"/>
  <c r="AI109"/>
  <c r="AH109"/>
  <c r="AG109"/>
  <c r="AF109"/>
  <c r="AE109"/>
  <c r="AD109"/>
  <c r="AC109"/>
  <c r="AN109" s="1"/>
  <c r="AB109"/>
  <c r="P109"/>
  <c r="AM108"/>
  <c r="AL108"/>
  <c r="AK108"/>
  <c r="AJ108"/>
  <c r="AI108"/>
  <c r="AH108"/>
  <c r="AC108"/>
  <c r="AN108" s="1"/>
  <c r="AB108"/>
  <c r="P108"/>
  <c r="AD107"/>
  <c r="AC107"/>
  <c r="AN107" s="1"/>
  <c r="AB107"/>
  <c r="AC106"/>
  <c r="AN106" s="1"/>
  <c r="AB106"/>
  <c r="AG105"/>
  <c r="AF105"/>
  <c r="AE105"/>
  <c r="AD105"/>
  <c r="AC105"/>
  <c r="AN105" s="1"/>
  <c r="AB105"/>
  <c r="P105"/>
  <c r="AM104"/>
  <c r="AL104"/>
  <c r="AK104"/>
  <c r="AJ104"/>
  <c r="AI104"/>
  <c r="AH104"/>
  <c r="AG104"/>
  <c r="AF104"/>
  <c r="AE104"/>
  <c r="AD104"/>
  <c r="AC104"/>
  <c r="AM103"/>
  <c r="AL103"/>
  <c r="AK103"/>
  <c r="AJ103"/>
  <c r="AI103"/>
  <c r="AH103"/>
  <c r="AG103"/>
  <c r="AF103"/>
  <c r="AE103"/>
  <c r="AD103"/>
  <c r="AC103"/>
  <c r="AM102"/>
  <c r="AL102"/>
  <c r="AK102"/>
  <c r="AJ102"/>
  <c r="AI102"/>
  <c r="AH102"/>
  <c r="AG102"/>
  <c r="AF102"/>
  <c r="AE102"/>
  <c r="AD102"/>
  <c r="AC102"/>
  <c r="AN102" s="1"/>
  <c r="AB102"/>
  <c r="P102"/>
  <c r="AM101"/>
  <c r="AL101"/>
  <c r="AK101"/>
  <c r="AJ101"/>
  <c r="AI101"/>
  <c r="AH101"/>
  <c r="AG101"/>
  <c r="AF101"/>
  <c r="AE101"/>
  <c r="AD101"/>
  <c r="AC101"/>
  <c r="AN101" s="1"/>
  <c r="AB101"/>
  <c r="P101"/>
  <c r="AM100"/>
  <c r="AL100"/>
  <c r="AK100"/>
  <c r="AJ100"/>
  <c r="AI100"/>
  <c r="AH100"/>
  <c r="AG100"/>
  <c r="AF100"/>
  <c r="AE100"/>
  <c r="AD100"/>
  <c r="AC100"/>
  <c r="AN100" s="1"/>
  <c r="AB100"/>
  <c r="P100"/>
  <c r="AG99"/>
  <c r="AF99"/>
  <c r="AE99"/>
  <c r="AD99"/>
  <c r="AC99"/>
  <c r="AN99" s="1"/>
  <c r="AB99"/>
  <c r="P99"/>
  <c r="AM98"/>
  <c r="AL98"/>
  <c r="AK98"/>
  <c r="AJ98"/>
  <c r="AI98"/>
  <c r="AH98"/>
  <c r="AG98"/>
  <c r="AF98"/>
  <c r="AE98"/>
  <c r="AD98"/>
  <c r="AC98"/>
  <c r="AN98" s="1"/>
  <c r="AN97" s="1"/>
  <c r="AA98"/>
  <c r="Z98"/>
  <c r="Y98"/>
  <c r="X98"/>
  <c r="W98"/>
  <c r="V98"/>
  <c r="U98"/>
  <c r="T98"/>
  <c r="S98"/>
  <c r="R98"/>
  <c r="Q98"/>
  <c r="AB98" s="1"/>
  <c r="AB97" s="1"/>
  <c r="O98"/>
  <c r="N98"/>
  <c r="M98"/>
  <c r="L98"/>
  <c r="K98"/>
  <c r="J98"/>
  <c r="I98"/>
  <c r="H98"/>
  <c r="G98"/>
  <c r="F98"/>
  <c r="E98"/>
  <c r="P98" s="1"/>
  <c r="P97" s="1"/>
  <c r="AM97"/>
  <c r="AL97"/>
  <c r="AK97"/>
  <c r="AJ97"/>
  <c r="AI97"/>
  <c r="AH97"/>
  <c r="AG97"/>
  <c r="AG110" s="1"/>
  <c r="AF97"/>
  <c r="AE97"/>
  <c r="AD97"/>
  <c r="AC97"/>
  <c r="AA97"/>
  <c r="Z97"/>
  <c r="Y97"/>
  <c r="X97"/>
  <c r="W97"/>
  <c r="V97"/>
  <c r="U97"/>
  <c r="U110" s="1"/>
  <c r="T97"/>
  <c r="S97"/>
  <c r="R97"/>
  <c r="Q97"/>
  <c r="O97"/>
  <c r="N97"/>
  <c r="M97"/>
  <c r="L97"/>
  <c r="K97"/>
  <c r="J97"/>
  <c r="I97"/>
  <c r="I110" s="1"/>
  <c r="H97"/>
  <c r="G97"/>
  <c r="F97"/>
  <c r="E97"/>
  <c r="AG95"/>
  <c r="AN95" s="1"/>
  <c r="U95"/>
  <c r="AB95" s="1"/>
  <c r="AB86" s="1"/>
  <c r="AB85" s="1"/>
  <c r="I95"/>
  <c r="P95" s="1"/>
  <c r="AM94"/>
  <c r="AL94"/>
  <c r="AK94"/>
  <c r="AJ94"/>
  <c r="AI94"/>
  <c r="AH94"/>
  <c r="AF94"/>
  <c r="AE94"/>
  <c r="AD94"/>
  <c r="AC94"/>
  <c r="AB94"/>
  <c r="I94"/>
  <c r="AG94" s="1"/>
  <c r="AM93"/>
  <c r="AL93"/>
  <c r="AK93"/>
  <c r="AJ93"/>
  <c r="AI93"/>
  <c r="AH93"/>
  <c r="AF93"/>
  <c r="AE93"/>
  <c r="AD93"/>
  <c r="AC93"/>
  <c r="AB93"/>
  <c r="I93"/>
  <c r="AG93" s="1"/>
  <c r="AM92"/>
  <c r="AL92"/>
  <c r="AK92"/>
  <c r="AJ92"/>
  <c r="AI92"/>
  <c r="AH92"/>
  <c r="AG92"/>
  <c r="AF92"/>
  <c r="AE92"/>
  <c r="AD92"/>
  <c r="AC92"/>
  <c r="AN92" s="1"/>
  <c r="AB92"/>
  <c r="P92"/>
  <c r="AM91"/>
  <c r="AL91"/>
  <c r="AK91"/>
  <c r="AJ91"/>
  <c r="AI91"/>
  <c r="AH91"/>
  <c r="AG91"/>
  <c r="AF91"/>
  <c r="AE91"/>
  <c r="AD91"/>
  <c r="AC91"/>
  <c r="AN91" s="1"/>
  <c r="P91"/>
  <c r="AM90"/>
  <c r="AL90"/>
  <c r="AK90"/>
  <c r="AJ90"/>
  <c r="AI90"/>
  <c r="AH90"/>
  <c r="AG90"/>
  <c r="AF90"/>
  <c r="AE90"/>
  <c r="AD90"/>
  <c r="AC90"/>
  <c r="AN90" s="1"/>
  <c r="AB90"/>
  <c r="P90"/>
  <c r="AM89"/>
  <c r="AL89"/>
  <c r="AK89"/>
  <c r="AJ89"/>
  <c r="AI89"/>
  <c r="AH89"/>
  <c r="AG89"/>
  <c r="AF89"/>
  <c r="AE89"/>
  <c r="AD89"/>
  <c r="AC89"/>
  <c r="AN89" s="1"/>
  <c r="AB89"/>
  <c r="P89"/>
  <c r="AD88"/>
  <c r="AC88"/>
  <c r="AN88" s="1"/>
  <c r="AB88"/>
  <c r="P88"/>
  <c r="AM87"/>
  <c r="AL87"/>
  <c r="AK87"/>
  <c r="AJ87"/>
  <c r="AI87"/>
  <c r="AH87"/>
  <c r="AG87"/>
  <c r="AF87"/>
  <c r="AE87"/>
  <c r="AD87"/>
  <c r="AC87"/>
  <c r="AN87" s="1"/>
  <c r="AB87"/>
  <c r="P87"/>
  <c r="AM86"/>
  <c r="AL86"/>
  <c r="AK86"/>
  <c r="AJ86"/>
  <c r="AI86"/>
  <c r="AH86"/>
  <c r="AF86"/>
  <c r="AE86"/>
  <c r="AD86"/>
  <c r="AC86"/>
  <c r="AA86"/>
  <c r="Z86"/>
  <c r="Y86"/>
  <c r="X86"/>
  <c r="W86"/>
  <c r="V86"/>
  <c r="T86"/>
  <c r="S86"/>
  <c r="R86"/>
  <c r="Q86"/>
  <c r="O86"/>
  <c r="N86"/>
  <c r="M86"/>
  <c r="L86"/>
  <c r="K86"/>
  <c r="J86"/>
  <c r="H86"/>
  <c r="G86"/>
  <c r="F86"/>
  <c r="E86"/>
  <c r="AM85"/>
  <c r="AL85"/>
  <c r="AK85"/>
  <c r="AJ85"/>
  <c r="AI85"/>
  <c r="AH85"/>
  <c r="AF85"/>
  <c r="AE85"/>
  <c r="AD85"/>
  <c r="AC85"/>
  <c r="AA85"/>
  <c r="Z85"/>
  <c r="Y85"/>
  <c r="X85"/>
  <c r="W85"/>
  <c r="V85"/>
  <c r="T85"/>
  <c r="S85"/>
  <c r="R85"/>
  <c r="Q85"/>
  <c r="O85"/>
  <c r="N85"/>
  <c r="M85"/>
  <c r="L85"/>
  <c r="K85"/>
  <c r="J85"/>
  <c r="H85"/>
  <c r="G85"/>
  <c r="F85"/>
  <c r="E85"/>
  <c r="AH84"/>
  <c r="AN84" s="1"/>
  <c r="AB84"/>
  <c r="P84"/>
  <c r="AM83"/>
  <c r="AL83"/>
  <c r="AK83"/>
  <c r="AJ83"/>
  <c r="AI83"/>
  <c r="AH83"/>
  <c r="AG83"/>
  <c r="AF83"/>
  <c r="AE83"/>
  <c r="AD83"/>
  <c r="AC83"/>
  <c r="AN83" s="1"/>
  <c r="AB83"/>
  <c r="P83"/>
  <c r="AM82"/>
  <c r="AL82"/>
  <c r="AK82"/>
  <c r="AJ82"/>
  <c r="AI82"/>
  <c r="AH82"/>
  <c r="AG82"/>
  <c r="AF82"/>
  <c r="AE82"/>
  <c r="AD82"/>
  <c r="AC82"/>
  <c r="AN82" s="1"/>
  <c r="AB82"/>
  <c r="P82"/>
  <c r="AM81"/>
  <c r="AL81"/>
  <c r="AK81"/>
  <c r="AJ81"/>
  <c r="AI81"/>
  <c r="AH81"/>
  <c r="AG81"/>
  <c r="AF81"/>
  <c r="AE81"/>
  <c r="AD81"/>
  <c r="AC81"/>
  <c r="AN81" s="1"/>
  <c r="AB81"/>
  <c r="P81"/>
  <c r="AM80"/>
  <c r="AL80"/>
  <c r="AK80"/>
  <c r="AJ80"/>
  <c r="AI80"/>
  <c r="AH80"/>
  <c r="AG80"/>
  <c r="AF80"/>
  <c r="AE80"/>
  <c r="AD80"/>
  <c r="AC80"/>
  <c r="AM79"/>
  <c r="AL79"/>
  <c r="AK79"/>
  <c r="AJ79"/>
  <c r="AI79"/>
  <c r="AH79"/>
  <c r="AF79"/>
  <c r="AE79"/>
  <c r="AD79"/>
  <c r="AC79"/>
  <c r="U79"/>
  <c r="AB79" s="1"/>
  <c r="I79"/>
  <c r="AG79" s="1"/>
  <c r="AM78"/>
  <c r="AL78"/>
  <c r="AK78"/>
  <c r="AJ78"/>
  <c r="AI78"/>
  <c r="AH78"/>
  <c r="AF78"/>
  <c r="AE78"/>
  <c r="AD78"/>
  <c r="AC78"/>
  <c r="AB78"/>
  <c r="I78"/>
  <c r="AG78" s="1"/>
  <c r="AM77"/>
  <c r="AL77"/>
  <c r="AK77"/>
  <c r="AJ77"/>
  <c r="AI77"/>
  <c r="AH77"/>
  <c r="AF77"/>
  <c r="AE77"/>
  <c r="AD77"/>
  <c r="AC77"/>
  <c r="AB77"/>
  <c r="I77"/>
  <c r="AG77" s="1"/>
  <c r="AM76"/>
  <c r="AL76"/>
  <c r="AK76"/>
  <c r="AJ76"/>
  <c r="AI76"/>
  <c r="AH76"/>
  <c r="AF76"/>
  <c r="AE76"/>
  <c r="AD76"/>
  <c r="AC76"/>
  <c r="AB76"/>
  <c r="I76"/>
  <c r="AG76" s="1"/>
  <c r="AM75"/>
  <c r="AL75"/>
  <c r="AK75"/>
  <c r="AJ75"/>
  <c r="AI75"/>
  <c r="AH75"/>
  <c r="AG75"/>
  <c r="AF75"/>
  <c r="AE75"/>
  <c r="AD75"/>
  <c r="AC75"/>
  <c r="AN75" s="1"/>
  <c r="AB75"/>
  <c r="P75"/>
  <c r="AM74"/>
  <c r="AL74"/>
  <c r="AK74"/>
  <c r="AJ74"/>
  <c r="AI74"/>
  <c r="AH74"/>
  <c r="AG74"/>
  <c r="AF74"/>
  <c r="AE74"/>
  <c r="AD74"/>
  <c r="AC74"/>
  <c r="AN74" s="1"/>
  <c r="AB74"/>
  <c r="P74"/>
  <c r="AM73"/>
  <c r="AL73"/>
  <c r="AK73"/>
  <c r="AJ73"/>
  <c r="AI73"/>
  <c r="AH73"/>
  <c r="AG73"/>
  <c r="AF73"/>
  <c r="AE73"/>
  <c r="AD73"/>
  <c r="AC73"/>
  <c r="AN73" s="1"/>
  <c r="AB73"/>
  <c r="P73"/>
  <c r="AD72"/>
  <c r="AC72"/>
  <c r="AN72" s="1"/>
  <c r="AB72"/>
  <c r="P72"/>
  <c r="AM71"/>
  <c r="AL71"/>
  <c r="AK71"/>
  <c r="AJ71"/>
  <c r="AI71"/>
  <c r="AH71"/>
  <c r="AG71"/>
  <c r="AF71"/>
  <c r="AE71"/>
  <c r="AD71"/>
  <c r="AC71"/>
  <c r="AN71" s="1"/>
  <c r="AB71"/>
  <c r="P71"/>
  <c r="AM70"/>
  <c r="AL70"/>
  <c r="AK70"/>
  <c r="AJ70"/>
  <c r="AI70"/>
  <c r="AH70"/>
  <c r="AG70"/>
  <c r="AF70"/>
  <c r="AE70"/>
  <c r="AD70"/>
  <c r="AC70"/>
  <c r="AN70" s="1"/>
  <c r="AB70"/>
  <c r="P70"/>
  <c r="AM69"/>
  <c r="AL69"/>
  <c r="AK69"/>
  <c r="AJ69"/>
  <c r="AI69"/>
  <c r="AH69"/>
  <c r="AG69"/>
  <c r="AF69"/>
  <c r="AE69"/>
  <c r="AD69"/>
  <c r="AC69"/>
  <c r="AN69" s="1"/>
  <c r="AB69"/>
  <c r="P69"/>
  <c r="AM68"/>
  <c r="AL68"/>
  <c r="AK68"/>
  <c r="AJ68"/>
  <c r="AI68"/>
  <c r="AH68"/>
  <c r="AG68"/>
  <c r="AF68"/>
  <c r="AE68"/>
  <c r="AD68"/>
  <c r="AC68"/>
  <c r="AN68" s="1"/>
  <c r="AB68"/>
  <c r="P68"/>
  <c r="AM67"/>
  <c r="AL67"/>
  <c r="AK67"/>
  <c r="AJ67"/>
  <c r="AI67"/>
  <c r="AH67"/>
  <c r="AG67"/>
  <c r="AF67"/>
  <c r="AE67"/>
  <c r="AD67"/>
  <c r="AC67"/>
  <c r="AN67" s="1"/>
  <c r="AB67"/>
  <c r="P67"/>
  <c r="AM66"/>
  <c r="AL66"/>
  <c r="AK66"/>
  <c r="AJ66"/>
  <c r="AI66"/>
  <c r="AH66"/>
  <c r="AG66"/>
  <c r="AF66"/>
  <c r="AE66"/>
  <c r="AD66"/>
  <c r="AC66"/>
  <c r="AN66" s="1"/>
  <c r="AB66"/>
  <c r="P66"/>
  <c r="AM65"/>
  <c r="AL65"/>
  <c r="AK65"/>
  <c r="AJ65"/>
  <c r="AI65"/>
  <c r="AH65"/>
  <c r="AG65"/>
  <c r="AF65"/>
  <c r="AE65"/>
  <c r="AD65"/>
  <c r="AC65"/>
  <c r="AN65" s="1"/>
  <c r="AB65"/>
  <c r="P65"/>
  <c r="AM64"/>
  <c r="AL64"/>
  <c r="AK64"/>
  <c r="AJ64"/>
  <c r="AI64"/>
  <c r="AH64"/>
  <c r="AG64"/>
  <c r="AF64"/>
  <c r="AE64"/>
  <c r="AD64"/>
  <c r="AC64"/>
  <c r="AN64" s="1"/>
  <c r="AB64"/>
  <c r="P64"/>
  <c r="AM63"/>
  <c r="AL63"/>
  <c r="AK63"/>
  <c r="AJ63"/>
  <c r="AI63"/>
  <c r="AH63"/>
  <c r="AG63"/>
  <c r="AF63"/>
  <c r="AE63"/>
  <c r="AD63"/>
  <c r="AC63"/>
  <c r="AM62"/>
  <c r="AL62"/>
  <c r="AK62"/>
  <c r="AJ62"/>
  <c r="AI62"/>
  <c r="AH62"/>
  <c r="AG62"/>
  <c r="AF62"/>
  <c r="AE62"/>
  <c r="AD62"/>
  <c r="AC62"/>
  <c r="AN62" s="1"/>
  <c r="AB62"/>
  <c r="P62"/>
  <c r="AM61"/>
  <c r="AL61"/>
  <c r="AK61"/>
  <c r="AJ61"/>
  <c r="AI61"/>
  <c r="AH61"/>
  <c r="AG61"/>
  <c r="AF61"/>
  <c r="AE61"/>
  <c r="AD61"/>
  <c r="AC61"/>
  <c r="AN61" s="1"/>
  <c r="AB61"/>
  <c r="P61"/>
  <c r="AM60"/>
  <c r="AL60"/>
  <c r="AK60"/>
  <c r="AJ60"/>
  <c r="AI60"/>
  <c r="AH60"/>
  <c r="AG60"/>
  <c r="AF60"/>
  <c r="AE60"/>
  <c r="AD60"/>
  <c r="AC60"/>
  <c r="AN60" s="1"/>
  <c r="AB60"/>
  <c r="P60"/>
  <c r="AM59"/>
  <c r="AL59"/>
  <c r="AK59"/>
  <c r="AJ59"/>
  <c r="AI59"/>
  <c r="AH59"/>
  <c r="AG59"/>
  <c r="AF59"/>
  <c r="AE59"/>
  <c r="AD59"/>
  <c r="AC59"/>
  <c r="AN59" s="1"/>
  <c r="AB59"/>
  <c r="P59"/>
  <c r="AM58"/>
  <c r="AL58"/>
  <c r="AK58"/>
  <c r="AJ58"/>
  <c r="AI58"/>
  <c r="AH58"/>
  <c r="AG58"/>
  <c r="AF58"/>
  <c r="AE58"/>
  <c r="AD58"/>
  <c r="AC58"/>
  <c r="AM57"/>
  <c r="AL57"/>
  <c r="AK57"/>
  <c r="AJ57"/>
  <c r="AI57"/>
  <c r="AH57"/>
  <c r="AG57"/>
  <c r="AF57"/>
  <c r="AE57"/>
  <c r="AD57"/>
  <c r="AC57"/>
  <c r="AN57" s="1"/>
  <c r="AB57"/>
  <c r="P57"/>
  <c r="AM56"/>
  <c r="AL56"/>
  <c r="AK56"/>
  <c r="AJ56"/>
  <c r="AI56"/>
  <c r="AH56"/>
  <c r="AG56"/>
  <c r="AF56"/>
  <c r="AE56"/>
  <c r="AD56"/>
  <c r="AC56"/>
  <c r="AN56" s="1"/>
  <c r="AB56"/>
  <c r="P56"/>
  <c r="AM55"/>
  <c r="AL55"/>
  <c r="AK55"/>
  <c r="AJ55"/>
  <c r="AI55"/>
  <c r="AH55"/>
  <c r="AG55"/>
  <c r="AF55"/>
  <c r="AE55"/>
  <c r="AD55"/>
  <c r="AC55"/>
  <c r="AN55" s="1"/>
  <c r="AB55"/>
  <c r="P55"/>
  <c r="AM54"/>
  <c r="AL54"/>
  <c r="AK54"/>
  <c r="AJ54"/>
  <c r="AI54"/>
  <c r="AH54"/>
  <c r="AG54"/>
  <c r="AF54"/>
  <c r="AE54"/>
  <c r="AD54"/>
  <c r="AC54"/>
  <c r="AN54" s="1"/>
  <c r="AB54"/>
  <c r="P54"/>
  <c r="AM53"/>
  <c r="AL53"/>
  <c r="AK53"/>
  <c r="AJ53"/>
  <c r="AI53"/>
  <c r="AH53"/>
  <c r="AG53"/>
  <c r="AF53"/>
  <c r="AE53"/>
  <c r="AD53"/>
  <c r="AC53"/>
  <c r="AN53" s="1"/>
  <c r="AB53"/>
  <c r="P53"/>
  <c r="AM52"/>
  <c r="AL52"/>
  <c r="AK52"/>
  <c r="AJ52"/>
  <c r="AI52"/>
  <c r="AH52"/>
  <c r="AG52"/>
  <c r="AF52"/>
  <c r="AE52"/>
  <c r="AD52"/>
  <c r="AC52"/>
  <c r="AN52" s="1"/>
  <c r="AB52"/>
  <c r="P52"/>
  <c r="AM51"/>
  <c r="AL51"/>
  <c r="AK51"/>
  <c r="AJ51"/>
  <c r="AI51"/>
  <c r="AH51"/>
  <c r="AG51"/>
  <c r="AF51"/>
  <c r="AE51"/>
  <c r="AD51"/>
  <c r="AC51"/>
  <c r="AN51" s="1"/>
  <c r="AB51"/>
  <c r="P51"/>
  <c r="AM50"/>
  <c r="AL50"/>
  <c r="AK50"/>
  <c r="AJ50"/>
  <c r="AI50"/>
  <c r="AH50"/>
  <c r="AG50"/>
  <c r="AF50"/>
  <c r="AE50"/>
  <c r="AD50"/>
  <c r="AC50"/>
  <c r="AN50" s="1"/>
  <c r="AB50"/>
  <c r="P50"/>
  <c r="AL49"/>
  <c r="AK49"/>
  <c r="AJ49"/>
  <c r="AI49"/>
  <c r="AH49"/>
  <c r="AF49"/>
  <c r="AE49"/>
  <c r="AD49"/>
  <c r="AC49"/>
  <c r="AN49" s="1"/>
  <c r="AN48" s="1"/>
  <c r="AA49"/>
  <c r="Z49"/>
  <c r="Y49"/>
  <c r="X49"/>
  <c r="W49"/>
  <c r="V49"/>
  <c r="T49"/>
  <c r="S49"/>
  <c r="R49"/>
  <c r="Q49"/>
  <c r="AB49" s="1"/>
  <c r="AB48" s="1"/>
  <c r="O49"/>
  <c r="AM49" s="1"/>
  <c r="N49"/>
  <c r="M49"/>
  <c r="L49"/>
  <c r="K49"/>
  <c r="J49"/>
  <c r="H49"/>
  <c r="G49"/>
  <c r="F49"/>
  <c r="E49"/>
  <c r="P49" s="1"/>
  <c r="P48" s="1"/>
  <c r="AL48"/>
  <c r="AK48"/>
  <c r="AJ48"/>
  <c r="AI48"/>
  <c r="AH48"/>
  <c r="AF48"/>
  <c r="AE48"/>
  <c r="AD48"/>
  <c r="AC48"/>
  <c r="AA48"/>
  <c r="Z48"/>
  <c r="Y48"/>
  <c r="X48"/>
  <c r="W48"/>
  <c r="V48"/>
  <c r="T48"/>
  <c r="S48"/>
  <c r="R48"/>
  <c r="Q48"/>
  <c r="O48"/>
  <c r="AM48" s="1"/>
  <c r="N48"/>
  <c r="M48"/>
  <c r="L48"/>
  <c r="K48"/>
  <c r="J48"/>
  <c r="H48"/>
  <c r="G48"/>
  <c r="F48"/>
  <c r="E48"/>
  <c r="AM47"/>
  <c r="AL47"/>
  <c r="AK47"/>
  <c r="AJ47"/>
  <c r="AI47"/>
  <c r="AH47"/>
  <c r="AN47" s="1"/>
  <c r="AB47"/>
  <c r="P47"/>
  <c r="AM46"/>
  <c r="AL46"/>
  <c r="AK46"/>
  <c r="AJ46"/>
  <c r="AI46"/>
  <c r="AH46"/>
  <c r="AN46" s="1"/>
  <c r="AB46"/>
  <c r="P46"/>
  <c r="AN45"/>
  <c r="AB45"/>
  <c r="P45"/>
  <c r="AM44"/>
  <c r="AL44"/>
  <c r="AK44"/>
  <c r="AJ44"/>
  <c r="AI44"/>
  <c r="AH44"/>
  <c r="AG44"/>
  <c r="AF44"/>
  <c r="AE44"/>
  <c r="AD44"/>
  <c r="AC44"/>
  <c r="AN44" s="1"/>
  <c r="AB44"/>
  <c r="P44"/>
  <c r="AM43"/>
  <c r="AL43"/>
  <c r="AK43"/>
  <c r="AJ43"/>
  <c r="AI43"/>
  <c r="AH43"/>
  <c r="AG43"/>
  <c r="AF43"/>
  <c r="AE43"/>
  <c r="AD43"/>
  <c r="AC43"/>
  <c r="AN43" s="1"/>
  <c r="AB43"/>
  <c r="P43"/>
  <c r="AM42"/>
  <c r="AL42"/>
  <c r="AK42"/>
  <c r="AJ42"/>
  <c r="AI42"/>
  <c r="AH42"/>
  <c r="AG42"/>
  <c r="AF42"/>
  <c r="AE42"/>
  <c r="AD42"/>
  <c r="AC42"/>
  <c r="AN42" s="1"/>
  <c r="AB42"/>
  <c r="P42"/>
  <c r="AM41"/>
  <c r="AL41"/>
  <c r="AK41"/>
  <c r="AJ41"/>
  <c r="AI41"/>
  <c r="AH41"/>
  <c r="AG41"/>
  <c r="AF41"/>
  <c r="AE41"/>
  <c r="AD41"/>
  <c r="AC41"/>
  <c r="AN41" s="1"/>
  <c r="AB41"/>
  <c r="P41"/>
  <c r="AM40"/>
  <c r="AL40"/>
  <c r="AK40"/>
  <c r="AJ40"/>
  <c r="AI40"/>
  <c r="AH40"/>
  <c r="AG40"/>
  <c r="AF40"/>
  <c r="AE40"/>
  <c r="AD40"/>
  <c r="AC40"/>
  <c r="AN40" s="1"/>
  <c r="AB40"/>
  <c r="P40"/>
  <c r="AM39"/>
  <c r="AL39"/>
  <c r="AK39"/>
  <c r="AJ39"/>
  <c r="AI39"/>
  <c r="AH39"/>
  <c r="AG39"/>
  <c r="AF39"/>
  <c r="AE39"/>
  <c r="AD39"/>
  <c r="AC39"/>
  <c r="AN39" s="1"/>
  <c r="AB39"/>
  <c r="P39"/>
  <c r="AM38"/>
  <c r="AL38"/>
  <c r="AK38"/>
  <c r="AJ38"/>
  <c r="AI38"/>
  <c r="AH38"/>
  <c r="AG38"/>
  <c r="AF38"/>
  <c r="AE38"/>
  <c r="AD38"/>
  <c r="AC38"/>
  <c r="AN38" s="1"/>
  <c r="AB38"/>
  <c r="P38"/>
  <c r="AM37"/>
  <c r="AL37"/>
  <c r="AK37"/>
  <c r="AJ37"/>
  <c r="AI37"/>
  <c r="AH37"/>
  <c r="AG37"/>
  <c r="AF37"/>
  <c r="AE37"/>
  <c r="AD37"/>
  <c r="AC37"/>
  <c r="AN37" s="1"/>
  <c r="AB37"/>
  <c r="P37"/>
  <c r="AM36"/>
  <c r="AL36"/>
  <c r="AK36"/>
  <c r="AJ36"/>
  <c r="AI36"/>
  <c r="AH36"/>
  <c r="AG36"/>
  <c r="AF36"/>
  <c r="AE36"/>
  <c r="AD36"/>
  <c r="AC36"/>
  <c r="AN36" s="1"/>
  <c r="AN35" s="1"/>
  <c r="AA36"/>
  <c r="Z36"/>
  <c r="Y36"/>
  <c r="X36"/>
  <c r="W36"/>
  <c r="V36"/>
  <c r="T36"/>
  <c r="S36"/>
  <c r="R36"/>
  <c r="Q36"/>
  <c r="AB36" s="1"/>
  <c r="AB35" s="1"/>
  <c r="O36"/>
  <c r="N36"/>
  <c r="M36"/>
  <c r="L36"/>
  <c r="K36"/>
  <c r="J36"/>
  <c r="H36"/>
  <c r="G36"/>
  <c r="F36"/>
  <c r="E36"/>
  <c r="P36" s="1"/>
  <c r="P35" s="1"/>
  <c r="AM35"/>
  <c r="AL35"/>
  <c r="AK35"/>
  <c r="AJ35"/>
  <c r="AI35"/>
  <c r="AH35"/>
  <c r="AF35"/>
  <c r="AE35"/>
  <c r="AD35"/>
  <c r="AC35"/>
  <c r="AA35"/>
  <c r="Z35"/>
  <c r="Y35"/>
  <c r="X35"/>
  <c r="W35"/>
  <c r="V35"/>
  <c r="T35"/>
  <c r="S35"/>
  <c r="R35"/>
  <c r="Q35"/>
  <c r="O35"/>
  <c r="N35"/>
  <c r="M35"/>
  <c r="L35"/>
  <c r="K35"/>
  <c r="J35"/>
  <c r="H35"/>
  <c r="G35"/>
  <c r="F35"/>
  <c r="E35"/>
  <c r="AM34"/>
  <c r="AL34"/>
  <c r="AK34"/>
  <c r="AJ34"/>
  <c r="AI34"/>
  <c r="AH34"/>
  <c r="AG34"/>
  <c r="AF34"/>
  <c r="AE34"/>
  <c r="AD34"/>
  <c r="AC34"/>
  <c r="AN34" s="1"/>
  <c r="AB34"/>
  <c r="P34"/>
  <c r="AM33"/>
  <c r="AL33"/>
  <c r="AK33"/>
  <c r="AJ33"/>
  <c r="AI33"/>
  <c r="AH33"/>
  <c r="AG33"/>
  <c r="AF33"/>
  <c r="AE33"/>
  <c r="AD33"/>
  <c r="AC33"/>
  <c r="AN33" s="1"/>
  <c r="AB33"/>
  <c r="P33"/>
  <c r="AM32"/>
  <c r="AL32"/>
  <c r="AK32"/>
  <c r="AJ32"/>
  <c r="AI32"/>
  <c r="AH32"/>
  <c r="AG32"/>
  <c r="AF32"/>
  <c r="AE32"/>
  <c r="AD32"/>
  <c r="AC32"/>
  <c r="AN32" s="1"/>
  <c r="AB32"/>
  <c r="P32"/>
  <c r="AM31"/>
  <c r="AL31"/>
  <c r="AK31"/>
  <c r="AJ31"/>
  <c r="AI31"/>
  <c r="AH31"/>
  <c r="AG31"/>
  <c r="AF31"/>
  <c r="AE31"/>
  <c r="AD31"/>
  <c r="AC31"/>
  <c r="AN31" s="1"/>
  <c r="AB31"/>
  <c r="P31"/>
  <c r="AM30"/>
  <c r="AL30"/>
  <c r="AK30"/>
  <c r="AJ30"/>
  <c r="AI30"/>
  <c r="AH30"/>
  <c r="AG30"/>
  <c r="AF30"/>
  <c r="AE30"/>
  <c r="AD30"/>
  <c r="AC30"/>
  <c r="AN30" s="1"/>
  <c r="AB30"/>
  <c r="AM29"/>
  <c r="AL29"/>
  <c r="AK29"/>
  <c r="AJ29"/>
  <c r="AI29"/>
  <c r="AH29"/>
  <c r="AG29"/>
  <c r="AF29"/>
  <c r="AE29"/>
  <c r="AD29"/>
  <c r="AC29"/>
  <c r="AN29" s="1"/>
  <c r="AB29"/>
  <c r="P29"/>
  <c r="AM28"/>
  <c r="AL28"/>
  <c r="AK28"/>
  <c r="AJ28"/>
  <c r="AI28"/>
  <c r="AH28"/>
  <c r="AG28"/>
  <c r="AF28"/>
  <c r="AE28"/>
  <c r="AD28"/>
  <c r="AC28"/>
  <c r="AN28" s="1"/>
  <c r="AB28"/>
  <c r="P28"/>
  <c r="AM27"/>
  <c r="AL27"/>
  <c r="AK27"/>
  <c r="AJ27"/>
  <c r="AI27"/>
  <c r="AH27"/>
  <c r="AG27"/>
  <c r="AF27"/>
  <c r="AE27"/>
  <c r="AD27"/>
  <c r="AC27"/>
  <c r="AN27" s="1"/>
  <c r="AB27"/>
  <c r="P27"/>
  <c r="AM26"/>
  <c r="AL26"/>
  <c r="AK26"/>
  <c r="AJ26"/>
  <c r="AI26"/>
  <c r="AH26"/>
  <c r="AN26" s="1"/>
  <c r="AB26"/>
  <c r="P26"/>
  <c r="AM25"/>
  <c r="AL25"/>
  <c r="AK25"/>
  <c r="AJ25"/>
  <c r="AI25"/>
  <c r="AH25"/>
  <c r="AG25"/>
  <c r="AF25"/>
  <c r="AE25"/>
  <c r="AD25"/>
  <c r="AC25"/>
  <c r="AN25" s="1"/>
  <c r="AB25"/>
  <c r="P25"/>
  <c r="AM24"/>
  <c r="AL24"/>
  <c r="AK24"/>
  <c r="AJ24"/>
  <c r="AI24"/>
  <c r="AH24"/>
  <c r="AG24"/>
  <c r="AF24"/>
  <c r="AE24"/>
  <c r="AD24"/>
  <c r="AC24"/>
  <c r="AN24" s="1"/>
  <c r="AB24"/>
  <c r="P24"/>
  <c r="AM23"/>
  <c r="AL23"/>
  <c r="AK23"/>
  <c r="AJ23"/>
  <c r="AI23"/>
  <c r="AH23"/>
  <c r="AG23"/>
  <c r="AF23"/>
  <c r="AE23"/>
  <c r="AD23"/>
  <c r="AC23"/>
  <c r="AN23" s="1"/>
  <c r="AB23"/>
  <c r="P23"/>
  <c r="AM22"/>
  <c r="AL22"/>
  <c r="AK22"/>
  <c r="AJ22"/>
  <c r="AI22"/>
  <c r="AH22"/>
  <c r="AG22"/>
  <c r="AF22"/>
  <c r="AE22"/>
  <c r="AD22"/>
  <c r="AC22"/>
  <c r="AN22" s="1"/>
  <c r="AB22"/>
  <c r="P22"/>
  <c r="AM21"/>
  <c r="AL21"/>
  <c r="AK21"/>
  <c r="AJ21"/>
  <c r="AI21"/>
  <c r="AH21"/>
  <c r="AG21"/>
  <c r="AF21"/>
  <c r="AE21"/>
  <c r="AD21"/>
  <c r="AC21"/>
  <c r="AN21" s="1"/>
  <c r="AB21"/>
  <c r="P21"/>
  <c r="AM20"/>
  <c r="AL20"/>
  <c r="AK20"/>
  <c r="AJ20"/>
  <c r="AI20"/>
  <c r="AH20"/>
  <c r="AG20"/>
  <c r="AF20"/>
  <c r="AE20"/>
  <c r="AD20"/>
  <c r="AC20"/>
  <c r="AN20" s="1"/>
  <c r="AB20"/>
  <c r="P20"/>
  <c r="AM19"/>
  <c r="AL19"/>
  <c r="AK19"/>
  <c r="AJ19"/>
  <c r="AI19"/>
  <c r="AH19"/>
  <c r="AG19"/>
  <c r="AF19"/>
  <c r="AE19"/>
  <c r="AD19"/>
  <c r="AC19"/>
  <c r="AN19" s="1"/>
  <c r="AB19"/>
  <c r="P19"/>
  <c r="AM18"/>
  <c r="AL18"/>
  <c r="AK18"/>
  <c r="AJ18"/>
  <c r="AI18"/>
  <c r="AH18"/>
  <c r="AG18"/>
  <c r="AF18"/>
  <c r="AE18"/>
  <c r="AD18"/>
  <c r="AC18"/>
  <c r="AN18" s="1"/>
  <c r="AB18"/>
  <c r="P18"/>
  <c r="AM17"/>
  <c r="AL17"/>
  <c r="AK17"/>
  <c r="AJ17"/>
  <c r="AI17"/>
  <c r="AH17"/>
  <c r="AG17"/>
  <c r="AF17"/>
  <c r="AE17"/>
  <c r="AD17"/>
  <c r="AC17"/>
  <c r="AN17" s="1"/>
  <c r="AN16" s="1"/>
  <c r="AA17"/>
  <c r="Z17"/>
  <c r="Y17"/>
  <c r="X17"/>
  <c r="W17"/>
  <c r="V17"/>
  <c r="U17"/>
  <c r="AB17" s="1"/>
  <c r="AB16" s="1"/>
  <c r="T17"/>
  <c r="S17"/>
  <c r="R17"/>
  <c r="Q17"/>
  <c r="O17"/>
  <c r="N17"/>
  <c r="M17"/>
  <c r="L17"/>
  <c r="K17"/>
  <c r="J17"/>
  <c r="H17"/>
  <c r="G17"/>
  <c r="F17"/>
  <c r="E17"/>
  <c r="P17" s="1"/>
  <c r="P16" s="1"/>
  <c r="AM16"/>
  <c r="AL16"/>
  <c r="AK16"/>
  <c r="AJ16"/>
  <c r="AI16"/>
  <c r="AH16"/>
  <c r="AF16"/>
  <c r="AE16"/>
  <c r="AD16"/>
  <c r="AC16"/>
  <c r="AA16"/>
  <c r="AA110" s="1"/>
  <c r="Z16"/>
  <c r="Y16"/>
  <c r="X16"/>
  <c r="W16"/>
  <c r="V16"/>
  <c r="T16"/>
  <c r="S16"/>
  <c r="R16"/>
  <c r="Q16"/>
  <c r="O16"/>
  <c r="O110" s="1"/>
  <c r="N16"/>
  <c r="M16"/>
  <c r="L16"/>
  <c r="K16"/>
  <c r="J16"/>
  <c r="H16"/>
  <c r="G16"/>
  <c r="F16"/>
  <c r="E16"/>
  <c r="AM15"/>
  <c r="AL15"/>
  <c r="AK15"/>
  <c r="AJ15"/>
  <c r="AI15"/>
  <c r="AH15"/>
  <c r="AN15" s="1"/>
  <c r="AG15"/>
  <c r="AB15"/>
  <c r="AN14"/>
  <c r="AD13"/>
  <c r="AC13"/>
  <c r="AN13" s="1"/>
  <c r="AB13"/>
  <c r="P13"/>
  <c r="AM12"/>
  <c r="AL12"/>
  <c r="AK12"/>
  <c r="AJ12"/>
  <c r="AI12"/>
  <c r="AH12"/>
  <c r="AG12"/>
  <c r="AF12"/>
  <c r="AE12"/>
  <c r="AD12"/>
  <c r="AC12"/>
  <c r="AN12" s="1"/>
  <c r="AN11" s="1"/>
  <c r="AN10" s="1"/>
  <c r="AB12"/>
  <c r="P12"/>
  <c r="AM11"/>
  <c r="AL11"/>
  <c r="AK11"/>
  <c r="AJ11"/>
  <c r="AI11"/>
  <c r="AH11"/>
  <c r="AF11"/>
  <c r="AE11"/>
  <c r="AD11"/>
  <c r="AC11"/>
  <c r="AB11"/>
  <c r="AA11"/>
  <c r="Z11"/>
  <c r="Y11"/>
  <c r="X11"/>
  <c r="W11"/>
  <c r="V11"/>
  <c r="T11"/>
  <c r="S11"/>
  <c r="R11"/>
  <c r="Q11"/>
  <c r="P11"/>
  <c r="N11"/>
  <c r="M11"/>
  <c r="L11"/>
  <c r="K11"/>
  <c r="J11"/>
  <c r="H11"/>
  <c r="G11"/>
  <c r="F11"/>
  <c r="E11"/>
  <c r="AM10"/>
  <c r="AM110" s="1"/>
  <c r="AL10"/>
  <c r="AL110" s="1"/>
  <c r="AK10"/>
  <c r="AK110" s="1"/>
  <c r="AJ10"/>
  <c r="AJ110" s="1"/>
  <c r="AI10"/>
  <c r="AI110" s="1"/>
  <c r="AH10"/>
  <c r="AH110" s="1"/>
  <c r="AF10"/>
  <c r="AF110" s="1"/>
  <c r="AE10"/>
  <c r="AE110" s="1"/>
  <c r="AD10"/>
  <c r="AD110" s="1"/>
  <c r="AC10"/>
  <c r="AC110" s="1"/>
  <c r="AB10"/>
  <c r="AB110" s="1"/>
  <c r="Z10"/>
  <c r="Z110" s="1"/>
  <c r="Y10"/>
  <c r="Y110" s="1"/>
  <c r="X10"/>
  <c r="X110" s="1"/>
  <c r="W10"/>
  <c r="W110" s="1"/>
  <c r="V10"/>
  <c r="V110" s="1"/>
  <c r="T10"/>
  <c r="T110" s="1"/>
  <c r="S10"/>
  <c r="S110" s="1"/>
  <c r="R10"/>
  <c r="R110" s="1"/>
  <c r="Q10"/>
  <c r="Q110" s="1"/>
  <c r="P10"/>
  <c r="N10"/>
  <c r="N110" s="1"/>
  <c r="M10"/>
  <c r="M110" s="1"/>
  <c r="L10"/>
  <c r="L110" s="1"/>
  <c r="K10"/>
  <c r="K110" s="1"/>
  <c r="J10"/>
  <c r="J110" s="1"/>
  <c r="H10"/>
  <c r="H110" s="1"/>
  <c r="G10"/>
  <c r="G110" s="1"/>
  <c r="F10"/>
  <c r="F110" s="1"/>
  <c r="E10"/>
  <c r="E110" s="1"/>
  <c r="AM9"/>
  <c r="L22" i="3"/>
  <c r="P21"/>
  <c r="O21"/>
  <c r="N21"/>
  <c r="M21"/>
  <c r="H21"/>
  <c r="C21"/>
  <c r="M20"/>
  <c r="H20"/>
  <c r="C20"/>
  <c r="K19"/>
  <c r="J19"/>
  <c r="I19"/>
  <c r="H19"/>
  <c r="F19"/>
  <c r="E19"/>
  <c r="C19"/>
  <c r="K18"/>
  <c r="J18"/>
  <c r="I18"/>
  <c r="H18"/>
  <c r="F18"/>
  <c r="E18"/>
  <c r="D18"/>
  <c r="C18"/>
  <c r="K17"/>
  <c r="K22" s="1"/>
  <c r="J17"/>
  <c r="J22" s="1"/>
  <c r="I17"/>
  <c r="H17"/>
  <c r="H22" s="1"/>
  <c r="F17"/>
  <c r="F22" s="1"/>
  <c r="E17"/>
  <c r="E22" s="1"/>
  <c r="D17"/>
  <c r="D22" s="1"/>
  <c r="C17"/>
  <c r="C22" s="1"/>
  <c r="P14"/>
  <c r="O14"/>
  <c r="N14"/>
  <c r="M14"/>
  <c r="H14"/>
  <c r="C14"/>
  <c r="P13"/>
  <c r="P19" s="1"/>
  <c r="P18" s="1"/>
  <c r="P17" s="1"/>
  <c r="P22" s="1"/>
  <c r="O13"/>
  <c r="O19" s="1"/>
  <c r="O18" s="1"/>
  <c r="O17" s="1"/>
  <c r="O22" s="1"/>
  <c r="N13"/>
  <c r="N19" s="1"/>
  <c r="M13"/>
  <c r="H13"/>
  <c r="C13"/>
  <c r="P12"/>
  <c r="O12"/>
  <c r="N12"/>
  <c r="M12"/>
  <c r="K12"/>
  <c r="J12"/>
  <c r="I12"/>
  <c r="H12"/>
  <c r="F12"/>
  <c r="E12"/>
  <c r="D12"/>
  <c r="C12"/>
  <c r="P11"/>
  <c r="P15" s="1"/>
  <c r="O11"/>
  <c r="O15" s="1"/>
  <c r="N11"/>
  <c r="N15" s="1"/>
  <c r="M15" s="1"/>
  <c r="M11"/>
  <c r="K11"/>
  <c r="K15" s="1"/>
  <c r="J11"/>
  <c r="J15" s="1"/>
  <c r="I11"/>
  <c r="I15" s="1"/>
  <c r="H15" s="1"/>
  <c r="H11"/>
  <c r="F11"/>
  <c r="F15" s="1"/>
  <c r="E11"/>
  <c r="E15" s="1"/>
  <c r="D11"/>
  <c r="D15" s="1"/>
  <c r="C15" s="1"/>
  <c r="C11"/>
  <c r="P10"/>
  <c r="O10"/>
  <c r="N10"/>
  <c r="M10"/>
  <c r="L10"/>
  <c r="K10"/>
  <c r="J10"/>
  <c r="I10"/>
  <c r="H10"/>
  <c r="F10"/>
  <c r="E10"/>
  <c r="D10"/>
  <c r="C10"/>
  <c r="H58" i="2"/>
  <c r="U57"/>
  <c r="T57"/>
  <c r="S57"/>
  <c r="R57"/>
  <c r="N57"/>
  <c r="C57"/>
  <c r="U56"/>
  <c r="T56"/>
  <c r="S56"/>
  <c r="R56"/>
  <c r="N56"/>
  <c r="C56"/>
  <c r="T55"/>
  <c r="S55"/>
  <c r="R55"/>
  <c r="N55"/>
  <c r="C55"/>
  <c r="U54"/>
  <c r="T54"/>
  <c r="S54"/>
  <c r="R54"/>
  <c r="N54"/>
  <c r="C54"/>
  <c r="U52"/>
  <c r="T52"/>
  <c r="S52"/>
  <c r="R52"/>
  <c r="N52"/>
  <c r="C52"/>
  <c r="U51"/>
  <c r="T51"/>
  <c r="S51"/>
  <c r="R51"/>
  <c r="N51"/>
  <c r="C51"/>
  <c r="S50"/>
  <c r="R50"/>
  <c r="N50"/>
  <c r="C50"/>
  <c r="U49"/>
  <c r="T49"/>
  <c r="S49"/>
  <c r="R49"/>
  <c r="C49"/>
  <c r="U48"/>
  <c r="T48"/>
  <c r="S48"/>
  <c r="R48"/>
  <c r="N48"/>
  <c r="C48"/>
  <c r="U47"/>
  <c r="T47"/>
  <c r="S47"/>
  <c r="R47"/>
  <c r="N47"/>
  <c r="C47"/>
  <c r="U46"/>
  <c r="T46"/>
  <c r="S46"/>
  <c r="R46"/>
  <c r="N46"/>
  <c r="K46"/>
  <c r="C46"/>
  <c r="U45"/>
  <c r="T45"/>
  <c r="S45"/>
  <c r="R45"/>
  <c r="N45"/>
  <c r="M45"/>
  <c r="L45"/>
  <c r="K45"/>
  <c r="J45"/>
  <c r="C45"/>
  <c r="Q44"/>
  <c r="P44"/>
  <c r="O44"/>
  <c r="N44"/>
  <c r="J44"/>
  <c r="F44"/>
  <c r="U44" s="1"/>
  <c r="E44"/>
  <c r="T44" s="1"/>
  <c r="D44"/>
  <c r="S44" s="1"/>
  <c r="R44" s="1"/>
  <c r="C44"/>
  <c r="U43"/>
  <c r="T43"/>
  <c r="S43"/>
  <c r="R43"/>
  <c r="N43"/>
  <c r="M43"/>
  <c r="L43"/>
  <c r="K43"/>
  <c r="J43"/>
  <c r="C43"/>
  <c r="Q42"/>
  <c r="P42"/>
  <c r="O42"/>
  <c r="N42"/>
  <c r="J42"/>
  <c r="F42"/>
  <c r="U42" s="1"/>
  <c r="E42"/>
  <c r="T42" s="1"/>
  <c r="D42"/>
  <c r="S42" s="1"/>
  <c r="R42" s="1"/>
  <c r="C42"/>
  <c r="U41"/>
  <c r="T41"/>
  <c r="S41"/>
  <c r="R41"/>
  <c r="N41"/>
  <c r="C41"/>
  <c r="U40"/>
  <c r="T40"/>
  <c r="S40"/>
  <c r="R40"/>
  <c r="N40"/>
  <c r="H40"/>
  <c r="G40"/>
  <c r="C40"/>
  <c r="U39"/>
  <c r="T39"/>
  <c r="S39"/>
  <c r="R39"/>
  <c r="N39"/>
  <c r="C39"/>
  <c r="U38"/>
  <c r="P38"/>
  <c r="O38"/>
  <c r="N38"/>
  <c r="E38"/>
  <c r="T38" s="1"/>
  <c r="D38"/>
  <c r="S38" s="1"/>
  <c r="R38" s="1"/>
  <c r="C38"/>
  <c r="U37"/>
  <c r="T37"/>
  <c r="S37"/>
  <c r="R37"/>
  <c r="N37"/>
  <c r="M37"/>
  <c r="L37"/>
  <c r="K37"/>
  <c r="J37"/>
  <c r="C37"/>
  <c r="Q36"/>
  <c r="P36"/>
  <c r="O36"/>
  <c r="N36"/>
  <c r="M36"/>
  <c r="L36"/>
  <c r="K36"/>
  <c r="J36"/>
  <c r="I36"/>
  <c r="H36"/>
  <c r="G36"/>
  <c r="F36"/>
  <c r="U36" s="1"/>
  <c r="E36"/>
  <c r="T36" s="1"/>
  <c r="D36"/>
  <c r="S36" s="1"/>
  <c r="R36" s="1"/>
  <c r="C36"/>
  <c r="Q35"/>
  <c r="P35"/>
  <c r="O35"/>
  <c r="N35"/>
  <c r="F35"/>
  <c r="U35" s="1"/>
  <c r="E35"/>
  <c r="T35" s="1"/>
  <c r="D35"/>
  <c r="S35" s="1"/>
  <c r="R35" s="1"/>
  <c r="C35"/>
  <c r="Q34"/>
  <c r="P34"/>
  <c r="O34"/>
  <c r="N34"/>
  <c r="I34"/>
  <c r="H34"/>
  <c r="G34"/>
  <c r="J34" s="1"/>
  <c r="F34"/>
  <c r="E34"/>
  <c r="D34"/>
  <c r="C34"/>
  <c r="T32"/>
  <c r="R32"/>
  <c r="N32"/>
  <c r="C32"/>
  <c r="T31"/>
  <c r="R31"/>
  <c r="N31"/>
  <c r="C31"/>
  <c r="T30"/>
  <c r="R30"/>
  <c r="N30"/>
  <c r="L30"/>
  <c r="K30"/>
  <c r="J30"/>
  <c r="C30"/>
  <c r="T29"/>
  <c r="R29"/>
  <c r="N29"/>
  <c r="M29"/>
  <c r="L29"/>
  <c r="J29"/>
  <c r="D29"/>
  <c r="K29" s="1"/>
  <c r="C29"/>
  <c r="T28"/>
  <c r="R28"/>
  <c r="P28"/>
  <c r="N28"/>
  <c r="F28"/>
  <c r="E28"/>
  <c r="C28"/>
  <c r="T27"/>
  <c r="S27"/>
  <c r="R27"/>
  <c r="P27"/>
  <c r="N27"/>
  <c r="H27"/>
  <c r="E27"/>
  <c r="G27" s="1"/>
  <c r="C27"/>
  <c r="S26"/>
  <c r="R26"/>
  <c r="N26"/>
  <c r="C26"/>
  <c r="Q25"/>
  <c r="P25"/>
  <c r="O25"/>
  <c r="N25"/>
  <c r="M25"/>
  <c r="M58" s="1"/>
  <c r="M40" s="1"/>
  <c r="L25"/>
  <c r="L58" s="1"/>
  <c r="L40" s="1"/>
  <c r="K25"/>
  <c r="K58" s="1"/>
  <c r="K40" s="1"/>
  <c r="J25"/>
  <c r="J58" s="1"/>
  <c r="J40" s="1"/>
  <c r="I25"/>
  <c r="I58" s="1"/>
  <c r="I40" s="1"/>
  <c r="H25"/>
  <c r="G25"/>
  <c r="F25"/>
  <c r="E25"/>
  <c r="D25"/>
  <c r="S25" s="1"/>
  <c r="R25" s="1"/>
  <c r="C25"/>
  <c r="S24"/>
  <c r="R24"/>
  <c r="N24"/>
  <c r="C24"/>
  <c r="S23"/>
  <c r="R23"/>
  <c r="N23"/>
  <c r="C23"/>
  <c r="S22"/>
  <c r="R22"/>
  <c r="N22"/>
  <c r="C22"/>
  <c r="Q21"/>
  <c r="P21"/>
  <c r="O21"/>
  <c r="N21"/>
  <c r="H21"/>
  <c r="F21"/>
  <c r="D21"/>
  <c r="S21" s="1"/>
  <c r="R21" s="1"/>
  <c r="C21"/>
  <c r="Q20"/>
  <c r="P20"/>
  <c r="O20"/>
  <c r="N20"/>
  <c r="H20"/>
  <c r="F20"/>
  <c r="E20"/>
  <c r="D20"/>
  <c r="S20" s="1"/>
  <c r="R20" s="1"/>
  <c r="C20"/>
  <c r="U19"/>
  <c r="T19"/>
  <c r="Q19"/>
  <c r="P19"/>
  <c r="O19"/>
  <c r="N19"/>
  <c r="H19"/>
  <c r="F19"/>
  <c r="E19"/>
  <c r="D19"/>
  <c r="S19" s="1"/>
  <c r="R19" s="1"/>
  <c r="C19"/>
  <c r="S18"/>
  <c r="R18"/>
  <c r="N18"/>
  <c r="C18"/>
  <c r="O17"/>
  <c r="N17"/>
  <c r="D17"/>
  <c r="S17" s="1"/>
  <c r="R17" s="1"/>
  <c r="C17"/>
  <c r="O16"/>
  <c r="N16"/>
  <c r="D16"/>
  <c r="S16" s="1"/>
  <c r="C16"/>
  <c r="S15"/>
  <c r="R15"/>
  <c r="N15"/>
  <c r="C15"/>
  <c r="S14"/>
  <c r="R14"/>
  <c r="N14"/>
  <c r="C14"/>
  <c r="S13"/>
  <c r="R13"/>
  <c r="N13"/>
  <c r="C13"/>
  <c r="T12"/>
  <c r="S12"/>
  <c r="R12"/>
  <c r="N12"/>
  <c r="C12"/>
  <c r="U11"/>
  <c r="T11"/>
  <c r="S11"/>
  <c r="R11"/>
  <c r="Q11"/>
  <c r="P11"/>
  <c r="O11"/>
  <c r="N11"/>
  <c r="M11"/>
  <c r="L11"/>
  <c r="K11"/>
  <c r="J11"/>
  <c r="I11"/>
  <c r="H11"/>
  <c r="G11"/>
  <c r="F11"/>
  <c r="E11"/>
  <c r="D11"/>
  <c r="C11"/>
  <c r="U10"/>
  <c r="T10"/>
  <c r="S10"/>
  <c r="R10"/>
  <c r="Q10"/>
  <c r="P10"/>
  <c r="O10"/>
  <c r="N10"/>
  <c r="M10"/>
  <c r="L10"/>
  <c r="K10"/>
  <c r="J10"/>
  <c r="I10"/>
  <c r="H10"/>
  <c r="G10"/>
  <c r="F10"/>
  <c r="E10"/>
  <c r="D10"/>
  <c r="C10"/>
  <c r="U9"/>
  <c r="U33" s="1"/>
  <c r="T9"/>
  <c r="T33" s="1"/>
  <c r="Q9"/>
  <c r="Q33" s="1"/>
  <c r="P9"/>
  <c r="P33" s="1"/>
  <c r="O9"/>
  <c r="O33" s="1"/>
  <c r="N33" s="1"/>
  <c r="N9"/>
  <c r="M9"/>
  <c r="L9"/>
  <c r="K9"/>
  <c r="J9"/>
  <c r="I9"/>
  <c r="H9"/>
  <c r="H33" s="1"/>
  <c r="G9"/>
  <c r="F9"/>
  <c r="F33" s="1"/>
  <c r="E9"/>
  <c r="E33" s="1"/>
  <c r="L33" s="1"/>
  <c r="D9"/>
  <c r="D33" s="1"/>
  <c r="C9"/>
  <c r="AE12" i="5" l="1"/>
  <c r="ES12"/>
  <c r="FR12"/>
  <c r="IA26"/>
  <c r="AP32"/>
  <c r="AP38" s="1"/>
  <c r="DW33"/>
  <c r="DW38" s="1"/>
  <c r="GJ33"/>
  <c r="GJ38" s="1"/>
  <c r="EP37"/>
  <c r="FR37"/>
  <c r="AN76" i="4"/>
  <c r="AN77"/>
  <c r="AN78"/>
  <c r="AN79"/>
  <c r="AN93"/>
  <c r="AN86" s="1"/>
  <c r="AN85" s="1"/>
  <c r="AN110" s="1"/>
  <c r="AN94"/>
  <c r="P76"/>
  <c r="P77"/>
  <c r="P78"/>
  <c r="P79"/>
  <c r="P93"/>
  <c r="P94"/>
  <c r="M19" i="3"/>
  <c r="N18"/>
  <c r="C33" i="2"/>
  <c r="C58" s="1"/>
  <c r="R16"/>
  <c r="S9"/>
  <c r="J27"/>
  <c r="I27"/>
  <c r="G21"/>
  <c r="G20" s="1"/>
  <c r="G19"/>
  <c r="G33"/>
  <c r="K27"/>
  <c r="D58"/>
  <c r="E58"/>
  <c r="F58"/>
  <c r="O58"/>
  <c r="P58"/>
  <c r="Q58"/>
  <c r="K34"/>
  <c r="L34"/>
  <c r="M34"/>
  <c r="S34"/>
  <c r="T34"/>
  <c r="T58" s="1"/>
  <c r="U34"/>
  <c r="U58" s="1"/>
  <c r="K42"/>
  <c r="L42"/>
  <c r="M42"/>
  <c r="K44"/>
  <c r="L44"/>
  <c r="M44"/>
  <c r="IA32" i="5" l="1"/>
  <c r="IA38" s="1"/>
  <c r="IH26"/>
  <c r="IH32" s="1"/>
  <c r="IH38" s="1"/>
  <c r="FR32"/>
  <c r="FR38" s="1"/>
  <c r="HI12"/>
  <c r="HI32" s="1"/>
  <c r="ES32"/>
  <c r="ES38" s="1"/>
  <c r="FL12"/>
  <c r="FL32" s="1"/>
  <c r="FL38" s="1"/>
  <c r="AE32"/>
  <c r="AE38" s="1"/>
  <c r="EP12"/>
  <c r="EP32" s="1"/>
  <c r="EP38" s="1"/>
  <c r="HI33"/>
  <c r="P86" i="4"/>
  <c r="P85" s="1"/>
  <c r="P110" s="1"/>
  <c r="M18" i="3"/>
  <c r="N17"/>
  <c r="K21" i="2"/>
  <c r="K20" s="1"/>
  <c r="K19"/>
  <c r="G58"/>
  <c r="J33"/>
  <c r="L27"/>
  <c r="I21"/>
  <c r="I20" s="1"/>
  <c r="I19"/>
  <c r="I33" s="1"/>
  <c r="M33" s="1"/>
  <c r="M27"/>
  <c r="J21"/>
  <c r="J20" s="1"/>
  <c r="J19"/>
  <c r="S33"/>
  <c r="R9"/>
  <c r="R34"/>
  <c r="N58"/>
  <c r="K33"/>
  <c r="HI38" i="5" l="1"/>
  <c r="N22" i="3"/>
  <c r="M17"/>
  <c r="M22" s="1"/>
  <c r="S58" i="2"/>
  <c r="R58" s="1"/>
  <c r="R33"/>
  <c r="M21"/>
  <c r="M20" s="1"/>
  <c r="M19"/>
  <c r="L21"/>
  <c r="L20" s="1"/>
  <c r="L19"/>
</calcChain>
</file>

<file path=xl/sharedStrings.xml><?xml version="1.0" encoding="utf-8"?>
<sst xmlns="http://schemas.openxmlformats.org/spreadsheetml/2006/main" count="1208" uniqueCount="587">
  <si>
    <r>
      <rPr>
        <b/>
        <sz val="12"/>
        <color theme="1"/>
        <rFont val="Times New Roman"/>
        <family val="1"/>
        <charset val="204"/>
      </rPr>
      <t xml:space="preserve">ГЛУХІВСЬКА РАЙОННА РАДА СУМСЬКОЇ ОБЛАСТІ
 СЬОМЕ СКЛИКАННЯ </t>
    </r>
    <r>
      <rPr>
        <sz val="12"/>
        <color theme="1"/>
        <rFont val="Times New Roman"/>
        <family val="1"/>
        <charset val="204"/>
      </rPr>
      <t xml:space="preserve">
ТРИДЦЯТЬ ШОСТА СЕСІЯ
</t>
    </r>
  </si>
  <si>
    <t>Р І Ш Е Н Н Я</t>
  </si>
  <si>
    <t>Глухів</t>
  </si>
  <si>
    <t>Про внесення змін до рішення  районної ради від 21.12.2018 «Про районний бюджет Глухівського району на 2019 рік»</t>
  </si>
  <si>
    <t>Розглянувши пропозиції Глухівської районної державної адміністрації відповідно до Бюджетного Кодексу України, керуючись пунктом 17 частини 1 статті 43 Закону України “Про місцеве самоврядування в Україні”, районна рада 
ВИРІШИЛА:
1. Внести до рішення районної ради від 21.12.2018 «Про районний бюджет Глухівського району на 2019 рік» (з урахуванням внесених змін від 22.02.2019; 19.04.2019; 14.06.2019; 07.08.2019; 09.10.2019) наступні зміни: 
1.1. Викласти пункти 1,2,3,4 у новій редакції, а саме:
1. Визначити на 2019 рік:</t>
  </si>
  <si>
    <t>доходи районного бюджету у сумі 140 630 462,38 гривень, в тому числі доходи загального фонду районного бюджету 139 054 009,38 гривень, доходи спеціального фонду районного бюджету 1 576 453 гривень згідно з додатком 1 до цього рішення;
видатки районного бюджету у сумі 145 624 120,68 гривень, в тому числі видатки загального фонду районного бюджету 139 893 583,49 гривень, видатки спеціального фонду районного бюджету 5 730 537,19 гривень згідно з додатком 3; 
повернення кредитів до районного бюджету в сумі 54 834 гривні, в тому числі повернення кредитів до спеціального фонду районного бюджету 54 834 гривні згідно з додатком 4;
надання кредитів з районного бюджету у сумі 54 834 гривні, у тому числі надання кредитів із спеціального фонду районного бюджету – 54 834 гривні згідно з додатком 4;</t>
  </si>
  <si>
    <t xml:space="preserve">дефіцит за загальним фондом районного бюджету у сумі 839 574,11 гривень, джерелом покриття якого є :
- спрямування вільного залишку коштів районного бюджету на збільшення бюджетних призначень 4978808,78 гривень;
- передачі коштів із загального фонду бюджету до бюджету розвитку (спеціального фонду) – 4139234,67 гривень згідно з додатком 2 до цього рішення.
дефіцит за спеціальним фондом районного бюджету в сумі 4 154 084,19 гривень, джерелом покриття якого є:
- передача коштів із загального фонду до бюджету розвитку (спеціального фонду) в сумі 4 139 234,67 гривень
 – спрямування вільного залишку коштів районного бюджету на збільшення бюджетних призначень в сумі 14 849,52 гривень згідно з додатком 2 до цього рішення; 
оборотний залишок бюджетних коштів районного бюджету в розмірі 300 000 гривень, що становить 0,2 відсотки видатків загального фонду районного бюджету, визначених цим пунктом;
резервний фонд районного бюджету у розмірі 296 359,00 гривень, що становить 0,2 відсотки видатків загального фонду районного бюджету, визначених цим пунктом.
</t>
  </si>
  <si>
    <t xml:space="preserve">2. Затвердити бюджетні призначення головним розпорядникам коштів районного бюджету на 2019 рік, у тому числі по загальному фонду 139 893 583,49 гривень та спеціальному фонду 5 730 537,19 гривень згідно з додатком 3 до цього рішення.
3. Затвердити на 2019 рік міжбюджетні трансферти згідно з додатком 5 до цього рішення.
4. Затвердити розподіл витрат районного бюджету на реалізацію районних програм у сумі 14 517 831,52 гривні згідно з додатком 6 до цього рішення.
</t>
  </si>
  <si>
    <t>1.2. Внести зміни до додатків 1-4 виклавши їх у новій редакції.
4. Відповідно до пункту 13 Порядку перерахування міжбюджетних трансфертів, затвердженого постановою Кабінету Міністрів України від 15 грудня  2010 року № 1132 надати згоду на спрямування невикористаних  протягом 2019 року коштів іншої субвенції, наданої обласному бюджету:
для реалізації обласної Програми здійснення компенсаційних виплат за пільговий проїзд окремих категорій  громадян автомобільним транспортом та автобусних маршрутах загального користування на 2016-2020 роки;
          на співфінансування придбання телемедичного обладнання відповідно до Порядку та умов надання субвенції з державного бюджету місцевим бюджетам на здійснення заходів, спрямованих на розвиток системи охорони здоров’я у сільській місцевості, затверджених постановою Кабінету Міністрів України від 6 грудня 2017 № 983 «Деякі питання надання субвенції з державного бюджету місцевим бюджетам на здійснення заходів, спрямованих на розвиток системи охорони здоров’я у сільській місцевості (зі змінами та доповненнями)
за цільовим призначенням у 2020 році без повернення їх в останній день бюджетного періоду до районного бюджету.</t>
  </si>
  <si>
    <t>Голова</t>
  </si>
  <si>
    <t>О.О. Ткаченко</t>
  </si>
  <si>
    <t>Додаток  1</t>
  </si>
  <si>
    <t>до рішення районної ради</t>
  </si>
  <si>
    <t xml:space="preserve">Від   20.11.2019           </t>
  </si>
  <si>
    <t xml:space="preserve"> Зміни  до додатку  1  до рішення Глухівської районної ради  " Про районний бюджет  Глухівського району на 2019 рік" "Доходи районного бюджету на  2019 рік" </t>
  </si>
  <si>
    <t>Код</t>
  </si>
  <si>
    <t>Найменування згідно з Класифікацією доходів бюджету</t>
  </si>
  <si>
    <t>Затверджено</t>
  </si>
  <si>
    <t>Внесено змін</t>
  </si>
  <si>
    <t>Затверджено з урахуванням змін</t>
  </si>
  <si>
    <t>Усього</t>
  </si>
  <si>
    <t>Загальний фонд</t>
  </si>
  <si>
    <t>Спеціальний фонд</t>
  </si>
  <si>
    <t>Загальний</t>
  </si>
  <si>
    <t xml:space="preserve">Спеціальний </t>
  </si>
  <si>
    <t>Разом</t>
  </si>
  <si>
    <t>у тому числі бюджет розвитку</t>
  </si>
  <si>
    <t>в т. ч. бюджет розвитку</t>
  </si>
  <si>
    <t>Податкові надходження</t>
  </si>
  <si>
    <t>Податки на доходи, податки на прибуток, податки на збільшення ринковою вартості</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</si>
  <si>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</si>
  <si>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</si>
  <si>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</si>
  <si>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</si>
  <si>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</si>
  <si>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</si>
  <si>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</si>
  <si>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</si>
  <si>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Неподаткові надходження</t>
  </si>
  <si>
    <t>Адміністративні збори та платежі, доходи від некомерційної господарської діяльності</t>
  </si>
  <si>
    <t>Плата за надання адміністративних послуг</t>
  </si>
  <si>
    <t>Адміністративний збір за проведення державної реєстрації юридичних осіб, фізичних осіб – підприємців та громадських формувань</t>
  </si>
  <si>
    <t>Плата за надання інших адміністративних послуг</t>
  </si>
  <si>
    <t>Адміністративний збір за державну реєстрацію речових прав на нерухоме майно та їх обтяжень</t>
  </si>
  <si>
    <t>Інші надходження</t>
  </si>
  <si>
    <t>Власні надходження бюджетних установ</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</si>
  <si>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</si>
  <si>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</si>
  <si>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</si>
  <si>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 xml:space="preserve">Плата за оренду майна бюджетних установ </t>
  </si>
  <si>
    <t>Надходження бюджетних установ від реалізації в установленому порядку майна (крім нерухомого майна)</t>
  </si>
  <si>
    <t>Усього доходів (без урахування міжбюджетних трансфертів)</t>
  </si>
  <si>
    <t xml:space="preserve">Офіційні трансферти </t>
  </si>
  <si>
    <t>Від органів державного управління</t>
  </si>
  <si>
    <t>Дотації з державного бюджету місцевим бюджетам</t>
  </si>
  <si>
    <t xml:space="preserve">Базова дотація </t>
  </si>
  <si>
    <t>Субвенції  з державного бюджету місцевим бюджетам</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</si>
  <si>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</si>
  <si>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</si>
  <si>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здійснення заходів щодо соціально-економічного розвитку окремих територій</t>
  </si>
  <si>
    <t>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</si>
  <si>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</si>
  <si>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</si>
  <si>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 xml:space="preserve">Субвенція з місцевого бюджету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 </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</si>
  <si>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</si>
  <si>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та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</si>
  <si>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</si>
  <si>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</si>
  <si>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
</t>
  </si>
  <si>
    <t>Субвенція з місцевого бюджету на здійснення переданих видатків у сфері охорони здоров'я за рахунок медичної  субвенції з державного бюджету</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</si>
  <si>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</si>
  <si>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</si>
  <si>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</si>
  <si>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здійснення природоохоронних заходів</t>
  </si>
  <si>
    <t>Інші субвенції з місцевого бюджету</t>
  </si>
  <si>
    <t>Субвенції з місцевого бюджету на реалізацію заходів, спрямованих на підвищення якості освіти за рахунок відповідної субвенції з державного бюджету</t>
  </si>
  <si>
    <t>Разом доходів</t>
  </si>
  <si>
    <t xml:space="preserve">                            Голова Глухівської районної ради </t>
  </si>
  <si>
    <t xml:space="preserve">О.ТКАЧЕНКО </t>
  </si>
  <si>
    <t>Додаток №2</t>
  </si>
  <si>
    <t>від 20.11.2019</t>
  </si>
  <si>
    <t>Зміни до додатку 2 до рішення Глухівської районної ради " Про районний бюджет Глухівського району  на 2019 рік" "Фінансування районного бюджету на 2019 рік"</t>
  </si>
  <si>
    <t>(грн.)</t>
  </si>
  <si>
    <t xml:space="preserve">Код </t>
  </si>
  <si>
    <t>Назва</t>
  </si>
  <si>
    <t xml:space="preserve">Всього </t>
  </si>
  <si>
    <t>у т.ч. бюджет розвитку</t>
  </si>
  <si>
    <t xml:space="preserve">Фінансування за типом кредитора </t>
  </si>
  <si>
    <t>Внутрішнє фінансування</t>
  </si>
  <si>
    <t>Фінансування за рахунок зміни залишків коштів місцевих бюджетів</t>
  </si>
  <si>
    <t>На початок періоду</t>
  </si>
  <si>
    <t>Кошти, що  передаються  із загального фонду бюджету до бюджету розвитку (спеціального фонду)</t>
  </si>
  <si>
    <t>х</t>
  </si>
  <si>
    <t xml:space="preserve">Загальне фінансування </t>
  </si>
  <si>
    <t xml:space="preserve">Фінансування за типом боргового зобов"язання </t>
  </si>
  <si>
    <t>Фінансування за активними операціями</t>
  </si>
  <si>
    <t>Зміни обсягів готівкових коштів</t>
  </si>
  <si>
    <t>Загальне фінансування</t>
  </si>
  <si>
    <t xml:space="preserve">Голова Глухівської районної ради                                                   О.ТКАЧЕНКО </t>
  </si>
  <si>
    <r>
      <rPr>
        <b/>
        <sz val="16"/>
        <rFont val="Times New Roman"/>
        <family val="1"/>
        <charset val="204"/>
      </rPr>
      <t xml:space="preserve">Зміни до додатку 3 до рішення Глухівської районної ради " Про районний бюджет Глухівського району на 2019 рік" "Розподіл 
видатків районного бюджету на 2019 рік" </t>
    </r>
    <r>
      <rPr>
        <b/>
        <sz val="16"/>
        <color indexed="10"/>
        <rFont val="Times New Roman"/>
        <family val="1"/>
        <charset val="204"/>
      </rPr>
      <t xml:space="preserve"> </t>
    </r>
  </si>
  <si>
    <t>Код Програмної класифікації видатків та кредитування місцевих бюджетів</t>
  </si>
  <si>
    <t>Код Типової програмної класифікації видатків та кредитування місцевих бюджетів</t>
  </si>
  <si>
    <t>Код Функціональної класифікації видатків та кредитування бюджету</t>
  </si>
  <si>
    <t xml:space="preserve">Найменування головного розпорядника коштів місцевого бюджету / відповідального виконавця, найменування  згідно з Типовою програмною класифікацією видатків та кредитування місцевих бюджетів
</t>
  </si>
  <si>
    <t xml:space="preserve">Внесено змін </t>
  </si>
  <si>
    <t xml:space="preserve">Затверджено з урахуванням змін </t>
  </si>
  <si>
    <t>усього</t>
  </si>
  <si>
    <t>видатки споживання</t>
  </si>
  <si>
    <t>з них</t>
  </si>
  <si>
    <t>видатки розвитку</t>
  </si>
  <si>
    <t>оплата праці</t>
  </si>
  <si>
    <t>комунальні послуги та енергоносії</t>
  </si>
  <si>
    <t>0100000</t>
  </si>
  <si>
    <t>Глухівська районна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</si>
  <si>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</si>
  <si>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</si>
  <si>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</si>
  <si>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</si>
  <si>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</si>
  <si>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</si>
  <si>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</si>
  <si>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</si>
  <si>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</si>
  <si>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0116086</t>
  </si>
  <si>
    <t>6086</t>
  </si>
  <si>
    <t>0610</t>
  </si>
  <si>
    <t>Інша діяльність  щодо забезпечення житлом громадян</t>
  </si>
  <si>
    <t>0200000</t>
  </si>
  <si>
    <t>Глухівська районна державна адміністрація</t>
  </si>
  <si>
    <t>0210000</t>
  </si>
  <si>
    <t>0210180</t>
  </si>
  <si>
    <t>0211162</t>
  </si>
  <si>
    <t>1162</t>
  </si>
  <si>
    <t>0990</t>
  </si>
  <si>
    <t>Інші програми та заходи у сфері освіти</t>
  </si>
  <si>
    <t>0212111</t>
  </si>
  <si>
    <t>2111</t>
  </si>
  <si>
    <t>0726</t>
  </si>
  <si>
    <t>Первинна медична допомога населенню, що надається центрами первинної медичної (медико-санітарної) допомоги</t>
  </si>
  <si>
    <t>0212146</t>
  </si>
  <si>
    <t>2146</t>
  </si>
  <si>
    <t>0763</t>
  </si>
  <si>
    <t>Відшкодування вартості лікарських засобів для лікування окремих захворювань</t>
  </si>
  <si>
    <t>0212152</t>
  </si>
  <si>
    <t>2152</t>
  </si>
  <si>
    <t xml:space="preserve">Інші програми та заходи у сфері охорони здоров"я </t>
  </si>
  <si>
    <t>0213112</t>
  </si>
  <si>
    <t>3112</t>
  </si>
  <si>
    <t>1040</t>
  </si>
  <si>
    <t>Заходи державної політики з питань дітей та їх соціального захисту</t>
  </si>
  <si>
    <t>0213121</t>
  </si>
  <si>
    <t>3121</t>
  </si>
  <si>
    <t>Утримання та забезпечення діяльності центрів соціальних служб для сім’ї, дітей та молоді</t>
  </si>
  <si>
    <t>0213192</t>
  </si>
  <si>
    <t>3192</t>
  </si>
  <si>
    <t>1030</t>
  </si>
  <si>
    <t>Надання фінансової підтримки громадським організаціям ветеранів і осіб з інвалідністю , діяльність яких має соціальну спрямованість</t>
  </si>
  <si>
    <t>0216086</t>
  </si>
  <si>
    <t>0217130</t>
  </si>
  <si>
    <t>7130</t>
  </si>
  <si>
    <t>0421</t>
  </si>
  <si>
    <t>Здійснення заходів  із землеустрою</t>
  </si>
  <si>
    <t>0217322</t>
  </si>
  <si>
    <t>7322</t>
  </si>
  <si>
    <t>0443</t>
  </si>
  <si>
    <t xml:space="preserve">Будівництво медичних установ та закладів </t>
  </si>
  <si>
    <t>0217350</t>
  </si>
  <si>
    <t>7350</t>
  </si>
  <si>
    <t xml:space="preserve"> Розроблення схем  планування  та забудови  територій ( містобудівної документації)</t>
  </si>
  <si>
    <t>0217367</t>
  </si>
  <si>
    <t>7367</t>
  </si>
  <si>
    <t>0490</t>
  </si>
  <si>
    <t>Виконання інвестиційних  в рамках реалізації заходів, спрямованих на розвиток системи охорони  здоров"я у сільській місцевості</t>
  </si>
  <si>
    <t>0217610</t>
  </si>
  <si>
    <t>7610</t>
  </si>
  <si>
    <t>0411</t>
  </si>
  <si>
    <t>Сприяння розвитку малого та середнього підприємництва</t>
  </si>
  <si>
    <t>0218110</t>
  </si>
  <si>
    <t>8110</t>
  </si>
  <si>
    <t>0320</t>
  </si>
  <si>
    <t>Заходи із запобігання та ліквідації надзвичайних ситуацій та наслідків стихійного лиха</t>
  </si>
  <si>
    <t>0218311</t>
  </si>
  <si>
    <t>8311</t>
  </si>
  <si>
    <t>0511</t>
  </si>
  <si>
    <t>Охорона та раціональне використання природних ресурсів</t>
  </si>
  <si>
    <t>0219800</t>
  </si>
  <si>
    <t>9800</t>
  </si>
  <si>
    <t>Субвенція з місцевого бюджету державному бюджету на виконання  програм соціально-економічного розвитку регіонів</t>
  </si>
  <si>
    <t>0600000</t>
  </si>
  <si>
    <t>Відділ освіти Глухівської районної державної адміністрації</t>
  </si>
  <si>
    <t>0610000</t>
  </si>
  <si>
    <t>0611020</t>
  </si>
  <si>
    <t>1020</t>
  </si>
  <si>
    <t>0921</t>
  </si>
  <si>
    <t>Надання загальної середньої освіти загальноосвітніми навчальними закладами ( в т.ч. школою-дитячим садком , інтернатом при школі), спеціалізованими школами, ліцеями, гімназіями, колегіумами</t>
  </si>
  <si>
    <t>0611090</t>
  </si>
  <si>
    <t>1090</t>
  </si>
  <si>
    <t>0960</t>
  </si>
  <si>
    <t>Надання позашкільної освіти позашкільними закладами освіти, заходи із позашкільної роботи з дітьми</t>
  </si>
  <si>
    <t>0611150</t>
  </si>
  <si>
    <t>1150</t>
  </si>
  <si>
    <t xml:space="preserve">Методичне забезпечення діяльності навчальних закладів </t>
  </si>
  <si>
    <t>0611161</t>
  </si>
  <si>
    <t>1161</t>
  </si>
  <si>
    <t xml:space="preserve">Забезпечення діяльності інших закладів у сфері освіти </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</si>
  <si>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</si>
  <si>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</si>
  <si>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</si>
  <si>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</si>
  <si>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0613242</t>
  </si>
  <si>
    <t>3242</t>
  </si>
  <si>
    <t xml:space="preserve"> Інші заходи  у сфері  соціального захисту  і соціального забезпечення </t>
  </si>
  <si>
    <t>0615031</t>
  </si>
  <si>
    <t>5031</t>
  </si>
  <si>
    <t>0810</t>
  </si>
  <si>
    <t xml:space="preserve">Утримання та навчально-тренувальна робота  комунальних дитячо-юнацьких спортивних шкіл </t>
  </si>
  <si>
    <t>0617321</t>
  </si>
  <si>
    <t>7321</t>
  </si>
  <si>
    <t>Будівництво освітніх установ та закладів</t>
  </si>
  <si>
    <t>0617363</t>
  </si>
  <si>
    <t>7363</t>
  </si>
  <si>
    <t xml:space="preserve">Виконання інвестиційних проектів в рамках здійснення  заходів  щодо соціально-економічного розвитку окремих територій </t>
  </si>
  <si>
    <t>0800000</t>
  </si>
  <si>
    <t>Управління  соціального захисту населення  Глухівської районної державної адміністрації</t>
  </si>
  <si>
    <t>0810000</t>
  </si>
  <si>
    <t>0813011</t>
  </si>
  <si>
    <t xml:space="preserve">Надання пільг на оплату житлово-комунальних послуг окремим категоріям громадян відповідно до законодавства </t>
  </si>
  <si>
    <t>0813012</t>
  </si>
  <si>
    <t>3012</t>
  </si>
  <si>
    <t>1060</t>
  </si>
  <si>
    <t>Надання субсидій населенню для відшкодування витрат на оплату житлово-комунальних послуг</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</si>
  <si>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</si>
  <si>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</si>
  <si>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0813022</t>
  </si>
  <si>
    <t>3022</t>
  </si>
  <si>
    <t>Надання субсидій населенню для відшкодування витрат на придбання твердого та рідкого пічного побутового палива і скрапленого газу</t>
  </si>
  <si>
    <t>1070</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</si>
  <si>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</si>
  <si>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0813031</t>
  </si>
  <si>
    <t>Надання інших пільг окремим категоріям громадян відповідно до законодавства</t>
  </si>
  <si>
    <t>0813032</t>
  </si>
  <si>
    <t>3032</t>
  </si>
  <si>
    <t>Надання пільг окремим категоріям громадян з оплати  послуг зв'язку</t>
  </si>
  <si>
    <t>0813033</t>
  </si>
  <si>
    <t>3033</t>
  </si>
  <si>
    <t>Компенсаційні виплати на пільговий проїзд автомобільним транспортом окремим категоріям громадян</t>
  </si>
  <si>
    <t>0813041</t>
  </si>
  <si>
    <t>3041</t>
  </si>
  <si>
    <t>Надання допомоги у зв'язку з вагітністю і пологами</t>
  </si>
  <si>
    <t>0813043</t>
  </si>
  <si>
    <t>3043</t>
  </si>
  <si>
    <t>Надання допомоги при народженні дитини</t>
  </si>
  <si>
    <t>0813044</t>
  </si>
  <si>
    <t>3044</t>
  </si>
  <si>
    <t>Надання допомоги на дітей, над якими встановлено опіку чи піклування</t>
  </si>
  <si>
    <t>0813045</t>
  </si>
  <si>
    <t>3045</t>
  </si>
  <si>
    <t>Надання допомоги на дітей одиноким матерям</t>
  </si>
  <si>
    <t>3042</t>
  </si>
  <si>
    <t>Надання допомоги при усиновленні дитини</t>
  </si>
  <si>
    <t>0813046</t>
  </si>
  <si>
    <t>3046</t>
  </si>
  <si>
    <t>Надання тимчасової державної допомоги дітям</t>
  </si>
  <si>
    <t>0813047</t>
  </si>
  <si>
    <t>3047</t>
  </si>
  <si>
    <t>Надання державної соціальної допомоги малозабезпеченим сім,ям</t>
  </si>
  <si>
    <t>0813050</t>
  </si>
  <si>
    <t>3050</t>
  </si>
  <si>
    <t>Пільгове медичне обслуговування осіб, які постраждали внаслідок Чорнобильської катастрофи</t>
  </si>
  <si>
    <t>0813081</t>
  </si>
  <si>
    <t>3081</t>
  </si>
  <si>
    <t>1010</t>
  </si>
  <si>
    <t>Надання державної соціальної допомоги особам з інвалідністю з дитинства та дітям з інвалідністю</t>
  </si>
  <si>
    <t>0813082</t>
  </si>
  <si>
    <t>3082</t>
  </si>
  <si>
    <t>Надання державної соціальної допомоги особам,  які не  мають права на пенсію, та особам з інвалідністю, державної соціальної допомоги на догляд</t>
  </si>
  <si>
    <t>0813083</t>
  </si>
  <si>
    <t>3083</t>
  </si>
  <si>
    <t>Надання допомоги по догляду за особами з інвалідністю I чи II групи внаслідок психічного розладу</t>
  </si>
  <si>
    <t>0813084</t>
  </si>
  <si>
    <t>3084</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</si>
  <si>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</si>
  <si>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0813085</t>
  </si>
  <si>
    <t>3085</t>
  </si>
  <si>
    <t>Надання щомісячної компенсаційної виплати непрацюючій працездатній особі, яка доглядає за особою з інвалідністю I групи, а також за особою, яка досягла 80-річного віку</t>
  </si>
  <si>
    <t>0813087</t>
  </si>
  <si>
    <t>3087</t>
  </si>
  <si>
    <t>Надання допомоги на дітей ,які виховуються у багатодітних сім"ях</t>
  </si>
  <si>
    <t>0813090</t>
  </si>
  <si>
    <t>3090</t>
  </si>
  <si>
    <t>Видатки на поховання учасників бойових дій та осіб з інвалідністю внаслідок війни</t>
  </si>
  <si>
    <t>0813104</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</si>
  <si>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</si>
  <si>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</si>
  <si>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</si>
  <si>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</si>
  <si>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</si>
  <si>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</si>
  <si>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</si>
  <si>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0813172</t>
  </si>
  <si>
    <t>3172</t>
  </si>
  <si>
    <t>Встановлення телефонів особам з інвалідністю I і II груп</t>
  </si>
  <si>
    <t>0813180</t>
  </si>
  <si>
    <t>3180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</si>
  <si>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</si>
  <si>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3220</t>
  </si>
  <si>
    <t>Забезпечення обробки інформації з нарахування та виплати допомог і компенсацій</t>
  </si>
  <si>
    <t>0813192</t>
  </si>
  <si>
    <t>Надання фінансової підтримки громадським організаціям осіб з інвалідністю і ветеранів, діяльність яких має соціальну спрямованість</t>
  </si>
  <si>
    <t>0813230</t>
  </si>
  <si>
    <t>Виплата державної соціальної допомоги на дітей-сиріт та дітей, позбавлених батьківського піклування у дитячих будинках сімейного типу та прийомних сім”ях,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дитиною”та оплату послуг за здійснення патронату над дитиною та виплата соціальної допомоги на утримання дитини в сім”ї патронатного вихователя, підтримка малих групових будинків</t>
  </si>
  <si>
    <t>0813242</t>
  </si>
  <si>
    <t>Інші заходи у сфері соціального захисту і соціального забезпечення</t>
  </si>
  <si>
    <t>0816083</t>
  </si>
  <si>
    <t xml:space="preserve">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t>
  </si>
  <si>
    <t>Відділ культури,молоді  і спорту Глухівської районної державної адміністрації</t>
  </si>
  <si>
    <t xml:space="preserve">Відділ культури,молоді і спорту Глухівської районної державної адміністрації </t>
  </si>
  <si>
    <t>3131</t>
  </si>
  <si>
    <t>Здійснення заходів  та реалізація  проектів  на виконання  Державної цільової соціальної  програми " Молодь України"</t>
  </si>
  <si>
    <t>1014030</t>
  </si>
  <si>
    <t>4030</t>
  </si>
  <si>
    <t>0824</t>
  </si>
  <si>
    <t>Забезпечення діяльності бібліотек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</si>
  <si>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</si>
  <si>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</si>
  <si>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</si>
  <si>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</si>
  <si>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</si>
  <si>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</si>
  <si>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</si>
  <si>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 xml:space="preserve">Забезпечення діяльності інших закладів в галузі культури і мистецтва </t>
  </si>
  <si>
    <t>1014082</t>
  </si>
  <si>
    <t>4082</t>
  </si>
  <si>
    <t>Інші заходи в галузі культури і мистецтва</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</si>
  <si>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</si>
  <si>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</si>
  <si>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0470</t>
  </si>
  <si>
    <t xml:space="preserve">Реалізація  програм і заходів в галузі  туризму та курортів </t>
  </si>
  <si>
    <t>3700000</t>
  </si>
  <si>
    <t>Фінансове управління Глухівської  районної державної адміністрації</t>
  </si>
  <si>
    <t>3710000</t>
  </si>
  <si>
    <t>3718500</t>
  </si>
  <si>
    <t>8500</t>
  </si>
  <si>
    <t xml:space="preserve">Нерозподілені трансферти з державного бюджету </t>
  </si>
  <si>
    <t>3718700</t>
  </si>
  <si>
    <t>8700</t>
  </si>
  <si>
    <t>Резервний фонд</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</si>
  <si>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</si>
  <si>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3719410</t>
  </si>
  <si>
    <t>9410</t>
  </si>
  <si>
    <t>Субвенція з місцевого бюджету на здійснення переданих видатків у сфері охорони здоров’я за рахунок коштів медичної субвенції</t>
  </si>
  <si>
    <t>Субвенції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</si>
  <si>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 xml:space="preserve">Субвенції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напочаток бюджетного періоду </t>
  </si>
  <si>
    <t xml:space="preserve">Субвенція з місцевого бюджету на здійснення  природоохоронних заходів </t>
  </si>
  <si>
    <t>3719770</t>
  </si>
  <si>
    <t>9770</t>
  </si>
  <si>
    <t>Всього видатків</t>
  </si>
  <si>
    <t>ГОЛОВА</t>
  </si>
  <si>
    <t>О.ТКАЧЕНКО</t>
  </si>
  <si>
    <t>Додаток 5</t>
  </si>
  <si>
    <t>до ріщення районної ради  від 20.11.2019</t>
  </si>
  <si>
    <t>Зміни до додатку  5 до рішення Глухівської районної ради " Про районний бюджет Глухівського району на 2019 рік" "Міжбюджетні трансферти на 2019 рік"</t>
  </si>
  <si>
    <t>Міжбюджетні трансферти на 2019 рік</t>
  </si>
  <si>
    <t>Найменування бюджету - одержувача/надавача міжбюджетного трансферту</t>
  </si>
  <si>
    <t xml:space="preserve">трансферти з державного бюджету </t>
  </si>
  <si>
    <t>Трансферти з інших місцевих бюджетів</t>
  </si>
  <si>
    <t>Трансферти іншим бюджетам</t>
  </si>
  <si>
    <t>Всього трансфертів з інших бюджетів Спеціальний фонд)</t>
  </si>
  <si>
    <t xml:space="preserve">трансферти до інших місцевих бюджетів </t>
  </si>
  <si>
    <t>Усього міжбюджетних трансфертів до інших місцевих бюджетів (загальний фонд)</t>
  </si>
  <si>
    <t xml:space="preserve">трансферти до інших бюджетів </t>
  </si>
  <si>
    <t>субвенції</t>
  </si>
  <si>
    <t xml:space="preserve">дотація на </t>
  </si>
  <si>
    <t xml:space="preserve">Субвенції </t>
  </si>
  <si>
    <t xml:space="preserve">субвенції загального фонду  на </t>
  </si>
  <si>
    <t xml:space="preserve">субвенції спеціального фонду на </t>
  </si>
  <si>
    <t xml:space="preserve">загального фонду на: </t>
  </si>
  <si>
    <t xml:space="preserve">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 </t>
  </si>
  <si>
    <t>загального фонду на :</t>
  </si>
  <si>
    <t>спеціального фонду на:</t>
  </si>
  <si>
    <t>спеціального фонду на :</t>
  </si>
  <si>
    <t xml:space="preserve">в тому числі </t>
  </si>
  <si>
    <t>Інші субвенції</t>
  </si>
  <si>
    <t>Субвенція з місцевого бюджету державному бюджету на виконання  програм соціально-економічного рзвитку регіонів</t>
  </si>
  <si>
    <t>Усього міжбюджетних  трансфертів до інших місцевих бюджетів (спеціальний фонд)</t>
  </si>
  <si>
    <t>освітня субвенція з державного бюджету місцевим бюджетам</t>
  </si>
  <si>
    <t>медична субвенція з державного бюджету місцевим бюджетам</t>
  </si>
  <si>
    <t xml:space="preserve">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 </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</si>
  <si>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</si>
  <si>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медичної субвенції з державного бюджету</t>
  </si>
  <si>
    <t>у тому числі</t>
  </si>
  <si>
    <t>Субвенція з місцевого бюджету  на реалізацію заходів,спрямованих на підвищення  якості освіти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</si>
  <si>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 ( для забезпечення службовим автотранспортом медичних працівників  комунальних закладів охорони здоров"я,що працюють у сільській місцевості)</t>
  </si>
  <si>
    <t xml:space="preserve">Субвенція на утримання  об"єктів спільного користування  чи ліквідацію негативних наслідків  діяльності  об"єктів спільного користування </t>
  </si>
  <si>
    <t xml:space="preserve">Інші субвенції з місцевого бюджету </t>
  </si>
  <si>
    <t xml:space="preserve">Субвенція з місцевого бюджету державному бюджету на виконання програм соціально-економічного розвитку регіонів </t>
  </si>
  <si>
    <t>Субвенція з місцевого бюджету за рахунок залишку коштів освітньої субвенції, що утворився на початок бюджетного періоду</t>
  </si>
  <si>
    <t>у тому числі:</t>
  </si>
  <si>
    <t>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</si>
  <si>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</si>
  <si>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 xml:space="preserve">Субвенції з сільських, селищних   бюджетів, що надходять до районного бюджету   (до консолідованого фонду)) </t>
  </si>
  <si>
    <t>Програма поліпшення умов освітнього процесу у закладах освіти  Глухівського району на 2019 рік</t>
  </si>
  <si>
    <t>Програма підтримки та розвитку медичної галузі в Глухівському районі в 2019 році та наступні 2020-2021 роках</t>
  </si>
  <si>
    <t xml:space="preserve">Встановлення пам"ятного знакуМ.Єросів с.Суходол (600000 грн-депутатські),придбання та встановлення  печі " Wfnkouver C2"(21583 грн); Уздиці (дитячий майданчик) -20000 грн, Освіта  (фонтан)-55000 грн </t>
  </si>
  <si>
    <t>на забезпечення лікування хворих на цукровий та нецукровий діабет</t>
  </si>
  <si>
    <t>на забезпечення лікування хворих на цукровий та нецукровий діабет-85000,гемодіаліз-135700</t>
  </si>
  <si>
    <t>на виконання заходів Обласної  програми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на 2016-2020 роки.</t>
  </si>
  <si>
    <t xml:space="preserve">Інклюзивно-ресурсний центр </t>
  </si>
  <si>
    <t>на навчання працездатного  населення сільської місцевості з питань розвитку сільських територій та аграрного виробництва-5000 грн,на поточні видатки для БК Суходільської с/ ради (депутатські 18417 грн)Полошки депутатські на артезіанську сверловину-100000 грн( депутатські область), полошки  -30000 (район)</t>
  </si>
  <si>
    <t xml:space="preserve">Утримання закладів  культури </t>
  </si>
  <si>
    <t xml:space="preserve">Глухівська РДА на киконання делегованих повноважень </t>
  </si>
  <si>
    <t>відділу прикордонної служби " Глухів" імені П.Калнишевського Сумського прикордонного загону ( Правопорядок)</t>
  </si>
  <si>
    <t>Глухівський об"єднаний міський військовий комісаріат ( Правопорядок)</t>
  </si>
  <si>
    <t>Глухівський  відділ поліції ГУНП у Сумській області (Правопорядок)</t>
  </si>
  <si>
    <t>Глухівський МВ КСБУ в Сумській області (Правопорядок)</t>
  </si>
  <si>
    <t>19 державна пожежно-рятувальна  частина Управління Державної Служби України з надзвичайних  ситуацій</t>
  </si>
  <si>
    <t>придбання  шасі та двигуна для карту Глухівського міського центру позашкільної освіти  Глухівської міської ради Сумської області ,вул. Вознесенська,46,м.Глухів Сумської області ( залишок 2018 року-31000 грн, 2019-32000 грн)</t>
  </si>
  <si>
    <t>ТСЦ № 5941 регіонального сервісного центру МВС</t>
  </si>
  <si>
    <t>Встановлення пам"ятного знакуМ.Єросі в с.Суходол (60000 грн-депутатські),придбання та встановлення  печі " Wfnkouver C2"(21583 грн)Уздиця -20000 (дитячий майданчик)</t>
  </si>
  <si>
    <t xml:space="preserve">співфіннансування  придбання телемидичного обладнання </t>
  </si>
  <si>
    <t xml:space="preserve">Надання пільг  окремим категоріям громадян з оплати послуг зв"язку </t>
  </si>
  <si>
    <t>Субсидії у порядку вийнятку ,яка не передбачена Постановою КМУ від 21.10.1996 № 848</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</si>
  <si>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інвалідністю,які проживають на території Шалигинської ОТГ(терцентр)</t>
  </si>
  <si>
    <t>забезпечення  соціальними послугами  громадян похилого віку ,інвалідів,дітей-інвалідів,які не здатні до самообслуговування  і потребують сторонньої  допомоги,фізичними особами</t>
  </si>
  <si>
    <t>Поліпшення  умов функціонування  Глухівського районного центру  соціальних служб для сім"ї ,дітей  та молоді</t>
  </si>
  <si>
    <t>Утримання тренера в ДЮСШ</t>
  </si>
  <si>
    <t>Програма розвитку архівної спрви</t>
  </si>
  <si>
    <t>Виплата щомісячної  грошової допомоги  батькам загиблих учасників УБД  при виконанні  обов"язків  військової служби у мирний  час</t>
  </si>
  <si>
    <t>Оплата послуг санаторно-курортного лікування  осіб,які мають на це право згідно законодавства</t>
  </si>
  <si>
    <t>для 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t>
  </si>
  <si>
    <t>для 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t>
  </si>
  <si>
    <t>на пільгове медичне обслуговування громадян, які постраждали внаслідок Чорнобильської катастрофи</t>
  </si>
  <si>
    <t xml:space="preserve">на поховання учасників бойових дій та інвалідів війни </t>
  </si>
  <si>
    <t xml:space="preserve">на оплату компенсаційних виплат особам з інвалідністю на бензин, ремонт, техобслуговування автотранспорту та транспортне обслуговування </t>
  </si>
  <si>
    <t xml:space="preserve">для компенсаційних виплат  за пільговий  проїзд інвалідам  війни  та учасникам бойових дій  з числа  учасників  антитерористичної операції,добровольцям, членам сімей загиблих,( померлих) учасників  АТО ,особам, що супроводжують  інваліда  війни І групии з числа  учасників АТО </t>
  </si>
  <si>
    <t>компенсаційні виплати  за пільговий  проїзд окремих категорій громадян</t>
  </si>
  <si>
    <t>на забезпечення твердим паливом (дровами, торфобрикетами) сімей учасників антитерористичної операції (операції об’єднаних сил)</t>
  </si>
  <si>
    <t>на утримання професійно-технічних навчальних закладів</t>
  </si>
  <si>
    <t>на соціально-економічний розвиток регіонів Сумської області</t>
  </si>
  <si>
    <t>на виконання депутатських повноважень депутатів Сумської обласної ради</t>
  </si>
  <si>
    <t>інші природоохоронні заходи</t>
  </si>
  <si>
    <t xml:space="preserve">на виконання заходів Обласної програми підтримки співробітництва об'єднаних територіальних громад на 2018-2019 роки </t>
  </si>
  <si>
    <t xml:space="preserve">на фінансування робіт з будівництва, реконструкції, капітального та поточного ремонту автомобільних доріг загального користування в Сумській області на умовах співфінансування </t>
  </si>
  <si>
    <t>кошти цільового фонду розвитку інженерно-транспортної та соціальної інфраструктури області у складі спеціального фонду обласного бюджету</t>
  </si>
  <si>
    <t>Програма поліплення  умов функціонування комунальної установи " Територіальний центр соціального обслуговування" Глухівської районної ради на 2019 рік</t>
  </si>
  <si>
    <t>Компенсаційні виплати  за надання  соціальних послуг</t>
  </si>
  <si>
    <t>матеріальна допомога ( депутатські кошти)</t>
  </si>
  <si>
    <t>на навчання працездатного  населення сільської місцевості з питань розвитку сільських територій та аграрного виробництва -5000 грн,на поточні видатки для БК Суходільської с/ ради (депутатські 18417 грн),(освіта -50000 грн.,культура -25000 грн., полошкам-100000 грн  від 20.11.2019 депутатські)</t>
  </si>
  <si>
    <t>Усього міжбюджетніх  трансфертів з інших бюджетів ( загальний фонд)</t>
  </si>
  <si>
    <t>КЕКВ 3220</t>
  </si>
  <si>
    <t>3719540 (КЕКВ 2620)</t>
  </si>
  <si>
    <t>3719540 (КЕКВ 3220)</t>
  </si>
  <si>
    <t>0318800</t>
  </si>
  <si>
    <t>КЕКВ 2620</t>
  </si>
  <si>
    <t>КЕКВ</t>
  </si>
  <si>
    <t>КЕКВ 3110</t>
  </si>
  <si>
    <t>3719470  КЕКВ 3220</t>
  </si>
  <si>
    <t>3719510 ;    3719570</t>
  </si>
  <si>
    <t xml:space="preserve">внесено змін </t>
  </si>
  <si>
    <t>Внесено зміни</t>
  </si>
  <si>
    <t xml:space="preserve">Затверджено </t>
  </si>
  <si>
    <t>Бюджет смт. Есмань</t>
  </si>
  <si>
    <t>Бюджет с.Білокопитове</t>
  </si>
  <si>
    <t>Бюджет Баницької сільради/ с.Баничі</t>
  </si>
  <si>
    <t>Бюджет бачівської сільради/ с. Бачівськ</t>
  </si>
  <si>
    <t>Бюджет Вільнослобідської сільради/ с.Вільна- Слобода</t>
  </si>
  <si>
    <t>Бюджет Дунаєцької сільради/ с.Дунаєць</t>
  </si>
  <si>
    <t>Бюджет Кучерівської сільради /с.Кучерівка</t>
  </si>
  <si>
    <t>Бюджет Перемозької сільради/ с.Перемога</t>
  </si>
  <si>
    <t>Бюджет Полошківської сільради/ с. Полошки</t>
  </si>
  <si>
    <t xml:space="preserve">Бюджет Привільської сільради/ с.Привілля </t>
  </si>
  <si>
    <t xml:space="preserve">Бюджет Пустогородської сільради/с. Пустогород </t>
  </si>
  <si>
    <t>Бюджет Семенівської сільради/ с. Семенівка</t>
  </si>
  <si>
    <t xml:space="preserve">Бюджет сопицької сільради/ с. Сопич </t>
  </si>
  <si>
    <t xml:space="preserve">Бюджет Студеноцької сільради/ с. Студенок </t>
  </si>
  <si>
    <t>Бюджет Суходільської сільради/ с. Суходол</t>
  </si>
  <si>
    <t>Бюджет Уздицької сільради/с.Уздиця</t>
  </si>
  <si>
    <t>Бюджет Уланівської сільради/ с. Уланове</t>
  </si>
  <si>
    <t>Бюджет Фотовизької сільради/с. Фотовиж</t>
  </si>
  <si>
    <t>Бюджет Чернівської сільради/ с. Чернєво</t>
  </si>
  <si>
    <t>Бюджет Яструбщанської сільради/с. Яструбщина</t>
  </si>
  <si>
    <t xml:space="preserve">Всього по селах </t>
  </si>
  <si>
    <t>Державний бюджет</t>
  </si>
  <si>
    <t>18501000000</t>
  </si>
  <si>
    <t>Бюджет Березівської отг</t>
  </si>
  <si>
    <t>18508000000</t>
  </si>
  <si>
    <t>Бюджет Шалигинської селищної отг</t>
  </si>
  <si>
    <t>18202100000</t>
  </si>
  <si>
    <t xml:space="preserve">Міський бюджет м.Глухів </t>
  </si>
  <si>
    <t>18100000000</t>
  </si>
  <si>
    <t>Обласний бюджет Сумської області</t>
  </si>
  <si>
    <t>Всього</t>
  </si>
  <si>
    <t xml:space="preserve">Додаток 6                                                       </t>
  </si>
  <si>
    <t>до   рішення районної ради від 20.11.2019</t>
  </si>
  <si>
    <t xml:space="preserve"> Зміни до додатку 6 до рішення Глухівської районної ради "Про районний бюджет Глухівського району на 2019 рік" "Розподіл витрат районного  бюджету на реалізацію районних програм у 2019 році"  </t>
  </si>
  <si>
    <t xml:space="preserve">Код Програмної класифікації видатків та кредитування місцевих бюджетів  </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</si>
  <si>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</si>
  <si>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</si>
  <si>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Найменування місцевої / регіональної програми</t>
  </si>
  <si>
    <t>Дата та номер документа, яким затверджено місцеву регіональну програму</t>
  </si>
  <si>
    <t xml:space="preserve">Глухівська районна рада </t>
  </si>
  <si>
    <t>Програма сприяння розвитку місцевого самоврядування в Глухівському районі на 2018-20120 роки</t>
  </si>
  <si>
    <t>рішення районної ради від 25.04.2019</t>
  </si>
  <si>
    <t>Районна програма підготовки молодих фахівців для установ охорони здоров,я району</t>
  </si>
  <si>
    <t>рішення районної ради  від 22.12.2008</t>
  </si>
  <si>
    <t xml:space="preserve">Програма економічного і соціального розвитку Глухівського району на 2019 рік </t>
  </si>
  <si>
    <t>рішення районної ради  від  21.12.2018</t>
  </si>
  <si>
    <t>Районна комплексна програма "Молодь Глухівщини  на 2016-2020 роки</t>
  </si>
  <si>
    <t>рішення районної ради від 22.04.2016</t>
  </si>
  <si>
    <t>Районна програма забезпечення житлом медичних працівників на 2019 рік»</t>
  </si>
  <si>
    <t>Програма підтримки  малого та середнього підприємництва у Глухівському районі на 2017-2020 роки</t>
  </si>
  <si>
    <t>рішення районної ради  від 03.02.2017</t>
  </si>
  <si>
    <t xml:space="preserve">Програма економічного і соціального  розвитку Глухівського району на 2019 рік </t>
  </si>
  <si>
    <t>Районна цільова програма з розроблення схеми планування території Глухівського району на 2016-2019</t>
  </si>
  <si>
    <t>рішення районної ради  від  24.04.2016</t>
  </si>
  <si>
    <t>рішення районної ради від  21.12.2018</t>
  </si>
  <si>
    <t xml:space="preserve">Програма розвитку архівної справи у Глухівському районі на 2019 рік </t>
  </si>
  <si>
    <t xml:space="preserve">Видатки із запобігання  та ліквідації надзвичайних ситуацій та наслідків стихійного лиха </t>
  </si>
  <si>
    <t>Районна програма створення і використання матеріального резерву  для запобігання, ліквідації надзвичайних ситуацій техногенного і природного характеру та їх наслідків на 2016-2020 роки</t>
  </si>
  <si>
    <t>рішення районної ради  від 16.12.2013</t>
  </si>
  <si>
    <t>Надання фінансової підтримки громадським організаціям ветеранів і  осіб з інвалідністю, діяльність яких має соціальну спрямованість</t>
  </si>
  <si>
    <t>рішення районної ради від 21.12.2018</t>
  </si>
  <si>
    <t>0218831</t>
  </si>
  <si>
    <t>8831</t>
  </si>
  <si>
    <t>Надання кредиту</t>
  </si>
  <si>
    <t>Районна цільова програма  підтримки індивідуального житлового будівництва " Власний дім на 2019-2020 роки"</t>
  </si>
  <si>
    <t>0218832</t>
  </si>
  <si>
    <t>8832</t>
  </si>
  <si>
    <t>Повернення кредиту</t>
  </si>
  <si>
    <t>рішення районної ради від 22.02.2019</t>
  </si>
  <si>
    <t xml:space="preserve">Програма" Правопорядок" на 2016-2020 роки </t>
  </si>
  <si>
    <t>рішення районної ради від 24.02.2016</t>
  </si>
  <si>
    <t xml:space="preserve">Програма поліпшення  умов освітнього процесу у закладах освіти Глухівського району на 2019 рік </t>
  </si>
  <si>
    <t xml:space="preserve">Програмиа економічного і соціального  розвитку Глухівського району на 2019 рік </t>
  </si>
  <si>
    <t>рішення районної ради від 19.04.2019</t>
  </si>
  <si>
    <t xml:space="preserve">Будівництво освітніх установ та закладів </t>
  </si>
  <si>
    <t>Районна програма оздоровлення та відпочинку дітей</t>
  </si>
  <si>
    <t>" Освіта Глухівщиниу 2019-2021 роках"</t>
  </si>
  <si>
    <t>0111161</t>
  </si>
  <si>
    <t>Управління  соціального захисту населення районної державної адміністрації</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</si>
  <si>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</si>
  <si>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 xml:space="preserve"> Районна програма соціального захисту  населення на 2019-2021 роки</t>
  </si>
  <si>
    <t>Відділ культури,молоді і спорту Глухівської  районної державної адміністрації</t>
  </si>
  <si>
    <t xml:space="preserve">Програма  економічного  і соціального розвитку Глухівського району на 2019 рік </t>
  </si>
  <si>
    <t>рішення районної ради  від 21.12.2018</t>
  </si>
  <si>
    <t>1013131</t>
  </si>
  <si>
    <t>0823</t>
  </si>
  <si>
    <t>1015061</t>
  </si>
  <si>
    <t>Програма розвитку  фізичної культури і спорту у Глухівському районі  на 2017-2020 роки</t>
  </si>
  <si>
    <t>рішення рапйонної ради від 03.02.2017</t>
  </si>
  <si>
    <t>1017622</t>
  </si>
  <si>
    <t>7622</t>
  </si>
  <si>
    <t>Реалізація  програм і заходів  в галузі туризму та курортів</t>
  </si>
  <si>
    <t xml:space="preserve">Програма розвитку  туризму в Глухівському районі на 2018-2020 роки </t>
  </si>
  <si>
    <t>рішення районної ради від  25.04.2018</t>
  </si>
  <si>
    <t xml:space="preserve">Фінансове управління Глухівської районної державної адміністрації </t>
  </si>
  <si>
    <t>3719510</t>
  </si>
  <si>
    <t>9510</t>
  </si>
  <si>
    <t>рішення районної ради від  22.02.2019</t>
  </si>
  <si>
    <t>Х</t>
  </si>
  <si>
    <t>УСЬОГО</t>
  </si>
  <si>
    <r>
      <rPr>
        <sz val="14"/>
        <rFont val="Times New Roman"/>
        <family val="1"/>
        <charset val="204"/>
      </rPr>
      <t>Голова</t>
    </r>
    <r>
      <rPr>
        <sz val="10"/>
        <rFont val="Times New Roman"/>
        <family val="1"/>
        <charset val="204"/>
      </rPr>
      <t xml:space="preserve">                                                                                                                                                           </t>
    </r>
    <r>
      <rPr>
        <sz val="14"/>
        <rFont val="Times New Roman"/>
        <family val="1"/>
        <charset val="204"/>
      </rPr>
      <t xml:space="preserve"> О.ТКАЧЕНКО</t>
    </r>
  </si>
  <si>
    <t>Додаток 3 до рішення районної ради  від 20.11.2019</t>
  </si>
  <si>
    <t xml:space="preserve"> Пояснювальна записка
до рішення районної ради від 20.11.2019
«Про внесення змін до рішення Глухівської районної ради від 21.12.2018
«Про районний бюджет Глухівського району на 2019 рік»</t>
  </si>
  <si>
    <t>Відповідно до статті 78 Бюджетного кодексу України, пункту 17 частини першої статті 43 Закону України «Про місцеве самоврядування в Україні», , рішення Вільнослобідської сільської ради від 25.10.2019 «Про внесення змін до рішення сільської ради від 22.12.2018 «Про сільський бюджет на 2019 рік», рішення Кучерівської сільської ради від 14.11.2019 «Про внесення змін до рішення сільської ради від 21.12.2018 «Про сільський бюджет на 2019 рік», рішення Чернівської сільської ради від 04.11.2019 «Про внесення змін до рішення сільської ради від 22.12.2018 «Про сільський бюджет на 2019 рік», рішення Білокопитівської сільської ради від 12.11.2019 «Про внесення змін до рішення сільської ради від 21.12.2018 «Про сільський бюджет на 2019 рік» рішення Сумської обласної ради від 05.11.2019 «Про внесення змін до рішення Сумської обласної ради від 14.12.2018 «Про обласний бюджет Сумської області на 2019 рік»:
Збільшити дохідну та видаткову частини загального фонду районного бюджету за рахунок іншої субвенції від сільських рад на суму 38 283 гривень по головних розпорядниках коштів:
Глухівській районній державній адміністрації для комунального закладу Глухівської районної ради «Об’єднаний трудовий архів Глухівського району» на суму 9 283 гривень (Кучерівська с/рада- 6 200 гривень, Чернівська с/рада – 3 083 гривень);</t>
  </si>
  <si>
    <t>управлінню соціального захисту населення  Глухівської районної державної адміністрації на суму 15 000 гривень для територіального центру (В-Слобідська  с/рада);
відділу освіти Глухівської районної державної адміністрації 14 000 гривень для встановлення дверей в Будівельнівський НВК (Білокопитівська с/рада).
       Збільшити субвенцію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 на суму 2 965,77 гривень по головному розпоряднику коштів — управління соціального захисту населення КТПКВК МБ 3011.</t>
  </si>
  <si>
    <t>Збільшити субвенцію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 в сумі 500 000 гривень для забезпечення службовим автотранспортом медичних працівників комунальних закладів охорони здоров’я , що працюють у сільській місцевості (передача коштів із загального фонду до бюджету розвитку - спеціального фонду) по головному розпоряднику – Глухівській районній державній адміністрації. 
 Збільшити іншу субвенцію з обласного бюджету на суму 216 900 гривень:
      На виконання делегованих повноважень депутатами обласної ради в сумі 215 000 гривень та направити по головним розпорядникам коштів:</t>
  </si>
  <si>
    <t>відділу освіти Глухівської районної державної адміністрації 50 000 гривень, в тому числі на:
- придбання та встановлення дверей в класну кімнату 1 класу Суходільського НВК 10 000 гривень (депутат Вайло Н.О.);
- проведення поточного ремонту приміщення Уланівського НВК 40 000 гривень (депутат Нечмоня П.Ф.);
відділу культури, молоді і спорту Глухівської районної державної адміністрації 25 000 гривень, в тому числі на:
- поточний ремонт стелі комунального закладу «Районний будинок культури Глухівської районної ради» 15 000 гривень (депутат Вайло Н.О.);
- видавництво книги місцевої поетеси Процик Л.Г. с Пустогород 10 000 гривень (депутат Вайло Н.О.);
фінансовому управлінню Глухівської районної державної адміністрації 100 000 гривень для подальшої передачі іншої субвенції Полошкіській сільській раді на гідродинамічне очищення та відновлення  артезіанської свердловини на території Полошківської  сільської ради (депутат Вайло Н.О.);</t>
  </si>
  <si>
    <t>управлінню соціального захисту населення  Глухівської районної державної адміністрації 40 000 гривень для надання матеріальної допомоги жителям:
- с.Баничі  Олефіренко Ользі Григорівни на лікування – 10 000 гривень (депутат Вайло Н.О.);
- с. Полошки Марсаковій Ользі Петрівні на лікування -20 000 гривень (депутат Вайло Н.О.);
- с. Некрасове Веремеєву Анатолію Єгоровичу на поліпшення житлово – побутових умов - 10 000 гривень (депутат Вайло Н.О.).
      для 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 на суму 400 гривень;
  на поховання учасників бойових дій та інвалідів війни 1 500 гривень.</t>
  </si>
  <si>
    <t>Зменшити іншу субвенцію з обласного бюджету (по головному розпоряднику коштів – управлінню соціального захисту населення), в тому числі:
- на пільговий проїзд автомобільним транспортом окремим категоріям громадян на суму 3 620 гривень;
- для 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 на суму 4 000 гривень. 
Розподілити залишок коштів загального фонду, який склався за рахунок залишку субвенції з місцевого бюджету на здійснення заходів  щодо соціально- економічного розвитку окремих територій  за рахунок залишку коштів відповідної субвенції з державного бюджету  станом на 01.01.2019 року, в сумі 31 000 гривень для подальшої передачі трансферту місту Глухів на придбання шасі та двигуна для карту Глухівського міського центру позашкільної освіти Глухівської міської ради Сумської області, вул. Вознесенська,46, м. Глухів Сумської області на виконання розпорядження Кабінету Міністрів України від 05.12.2018 № 934-р.</t>
  </si>
  <si>
    <t>ПЕРЕРОЗПОДІЛ КОШТІВ</t>
  </si>
  <si>
    <t>Глухівська районна державна адміністрація
По КНП «Центр первинної медико-санітарної допомоги Глухівського району» Глухівської районної ради у зв’язку з економією зменшити видатки, заплановані на придбання медикаментів, на суму 37 000 гривень, та направити:
- на встановлення сигналізації загазованості у приміщенні ФАП с.Полошки та проведення робіт з перевірки опору ізоляції  в підрозділах КНП  на суму 33 000 гривень;
- на оплату курсів підвищення кваліфікації 4 000 гривень.
По КУ «Об’єднаний трудовий архів  Глухівського району» за рахунок економії коштів по енергоносіях в сумі 5 000 гривень збільшити видатки на оплату праці з нарахуваннями на відповідну суму. 
По РЦСССМ  за рахунок зменшення видатків на заробітну плату (економія у зв’язку з вакантною посадою) на суму 5 201 гривня, збільшити нарахування на заробітну плату 1 451 гривня, поточні видатки 3 750 гривень.</t>
  </si>
  <si>
    <t>Відділ культури</t>
  </si>
  <si>
    <t>По районному будинку культури збільшити асигнування на суму 14100 гривень за рахунок економії видатків, передбачених на заходи в галузі культури;
По Районній центральній бібліотеці за рахунок зменшення поточних видатків збільшити нарахування на заробітну плату на суму 5 300 гривень;
По інших закладах культури (бухгалтерія) збільшити видатки на заробітну плату на суму 2 900 гривень за рахунок зменшення поточних видатків на суму 2 000 гривень та зменшення поточних видатків по заходах в галузі “культура”  на суму 900 гривень.</t>
  </si>
  <si>
    <t>По позашкільній освіті за рахунок зменшення  поточних  видатків збільшити видатки на оплату водопостачання на суму 75 гривень;
Методичне забезпечення: за рахунок економії по  поточних видатках в сумі 330 гривень збільшити видатки на оплату водопостачання на відповідну суму;
По інших закладах у сфері освіти (бухгалтерія, госп. група) внести наступні зміни: збільшити видатки на енергоносії  на суму 655 гривень та поточні видатки на суму 13345 гривень за рахунок перерозподілу видатків із загальноосвітніх навчальних закладів (для ремонту ганку будівлі відділу освіти).
По загальноосвітнім навчальним закладам внести наступні зміни:
-за рахунок економії коштів, виділених на співфінансування для придбання 
персональних комп’ютерів в сумі 1 393,33 гривень, (зменшення коштів переданих із загального до бюджету розвитку - спеціального фонду) збільшити  
поточні видатки на відповідну суму;
-на облаштування санітарних кімнат Полошківського НВК та Уланівського НВК збільшити поточні видатки на суму 26 395 гривень за рахунок перерозподілу (економія коштів ) асигнувань з медикаментів та енергоносіїв.</t>
  </si>
  <si>
    <t xml:space="preserve">Управління соціального захисту населення </t>
  </si>
  <si>
    <t>Внести зміни в межах видатків, передбачених на інші заходи у сфері соціального захисту населення, а саме: збільшити видатки на мехоблік на суму 8517 гривень за рахунок економії асигнувань, передбачених на новонароджених в сумі 8000 гривень,  виплати стипендій 90 та 100 річним громадянам на суму 517 гривень.
В межах іншої субвенції від Березівської сільської ради зменшити видатки на виплати пільг по ЖКП особам з інвалідністю зору та захворюванню хребта на суму 3 100 гривень та збільшити видатки на виплату компенсацій фізичним особам, які надають соціальні послуги на відповідну суму.
КУ «Територіальний центр соціального обслуговування» збільшити видатки на заробітну плату (КЕКВ 2111) на 33 000 гривень за рахунок зменшення  нарахувань на заробітну плату (КЕКВ 2120) на відповідну суму.
В межах субвенції з державного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зменшити видатки на надання субсидій населенню для відшкодування витрат на оплату житлово-комунальних послуг у сумі 100 000 гривень та збільшити видатки на надання пільг на оплату житлово-комунальних послуг окремим категоріям громадян відповідно до законодавства у сумі 100 000 гривень</t>
  </si>
  <si>
    <t>За рахунок економії коштів по поточних видатках на суму 81 223 гривні збільшити видатки на заробітну плату з нарахуваннями на відповідну суму.</t>
  </si>
  <si>
    <t xml:space="preserve">Фінансове управління Глухівської РДА </t>
  </si>
  <si>
    <t>Збільшити суму іншої субвенції на суму 166461 гривню для подальшої передачі:
міському бюджету міста Глухів на забезпечення лікування  хворих на хронічну ниркову недостатність (гемодіаліз) 135 700 гривень за рахунок зменшення видатків, передбачених на навчання студентів – медиків на суму 11400 гривень  та сприяння розвитку малого та середнього підприємництва на суму 38256 гривень (головний розпорядник коштів – Глухівська районна державна адміністрація),
за рахунок зменшення видатків на:
- надання  інших пільг окремим  категоріям громадян -13850 гривень;
- інші заходи  у сфері соціального захисту -10049 гривень;
- надання  пільг окремим категоріям громадян-6800 гривень;
- надання соціальних гарантій  фізичним особам, які надають соціальні послуги-40000 гривень (по головному розпоряднику коштів –управлінню соціального захисту населення),
за рахунок зменшення резервного фонду на 15345 гривень (по головному розпоряднику коштів — фінансове управління).</t>
  </si>
  <si>
    <t>обласному бюджету в сумі 761 гривня (передача коштів із загального фонду до спеціального фонду (бюджету розвитку)) для співфінансування придбання телемедичного обладнання відповідно до Порядку  та умов надання субвенції з державного бюджету місцевим бюджетам на здійснення заходів, спрямованих на розвиток системи охорони здоров’я у сільській місцевості за рахунок зменшення видатків на надання інших пільг окремим  категоріям громадян (по головному розпоряднику коштів –управлінню соціального захисту населення).
Полошківській сільській раді 30 000 гривень на гідродинамічне очищення та відновлення  артезіанської свердловини за рахунок зменшення резервного фонду.
Зменшити нерозподілені видатки в сумі 32000 гривень для подальшої передачі бюджету міста Глухів  трансферту  на придбання шасі та двигуна для карту Глухівського міського центру позашкільної освіти Глухівської міської ради Сумської області, вул. Вознесенська, 46, м. Глухів Сумської області  на виконання розпорядження КМУ від 05 червня 2019 р. № 365-р «Деякі питання розподілу у 2019 році субвенції з державного бюджету місцевим бюджетам на здійснення заходів щодо соціально-економічного розвитку окремих територій».</t>
  </si>
  <si>
    <t>СПЕЦІАЛЬНИЙ ФОНД</t>
  </si>
  <si>
    <t>Збільшити іншу субвенцію з обласного бюджету на суму 75 000 гривень (на виконання делегованих повноважень депутатами обласної ради)
та направити по головним розпорядникам коштів:
відділу освіти Глухівської районної державної адміністрації 55 000 гривень  на придбання та встановлення фонтану  та території Уланівського НВК(депутат Нечмоня П.Ф.);
фінансовому управлінню Глухівської районної державної адміністрації 20 000 гривень для подальшої передачі іншої субвенції Уздицькій сільській раді на придбання та встановлення дитячого майданчика на території с. Вікторове Уздицької сільської ради ( депутат Вайло Н.О.).
Зменшити іншу субвенцію від сільських рад,  передбачену на охорону та раціональне використання природних ресурсів (консолідований фонд) на загальну суму 13670 гривень.</t>
  </si>
  <si>
    <t>Зміна призначення асигнувань</t>
  </si>
  <si>
    <t>Змінити призначення асигнувань, затверджених  рішенням районної ради від 09.10.2019, а саме:
Зменшити асигнування Глухівській районній державній адміністрації для передачі субвенції з місцевого бюджету до державного бюджету в сумі 105239 гривень (в тому числі 102 139 гривень передача коштів із загального фонду до бюджету розвитку – спеціального фонду) на видатки, пов'язані з куплею-продажем земельної ділянки у державну власність, та  
Збільшити  видатки:
Глухівській РДА для передачі субвенції з місцевого бюджету до державного бюджету для Глухівського відділу поліції ГУНП у Сумській області в сумі 40 000 гривень (із них 36900 гривень (зменшення передачі коштів із загального фонду до бюджету розвитку – спеціального фонду)) на закупівлю запасних частин до службового автотранспорту в сумі 15 000 гривень та 25 000 гривень на закупівлю будівельних матеріалів,
Фінансовому управлінню для подальшої передачі іншої субвенції обласному бюджету в сумі 65239 гривень для співфінансування придбання телемедичного обладнання відповідно до Порядку та умов надання субвенції з державного бюджету місцевим бюджетам на здійснення заходів, спрямованих на розвиток системи охорони здоров’я у сільській місцевості, затверджених постановою Кабінету Міністрів України від 6 грудня 2017 № 983 «Деякі питання надання субвенції з державного бюджету місцевим бюджетам на здійснення заходів, спрямованих на розвиток системи охорони здоров’я у сільській місцевості (зі змінами та доповненнями).</t>
  </si>
  <si>
    <t>Начальник
фінансового управління</t>
  </si>
  <si>
    <t xml:space="preserve">Валентина  МАНЖОС </t>
  </si>
</sst>
</file>

<file path=xl/styles.xml><?xml version="1.0" encoding="utf-8"?>
<styleSheet xmlns="http://schemas.openxmlformats.org/spreadsheetml/2006/main">
  <numFmts count="5">
    <numFmt numFmtId="164" formatCode="#,##0\ _г_р_н_."/>
    <numFmt numFmtId="165" formatCode="#,##0.00\ _г_р_н_."/>
    <numFmt numFmtId="166" formatCode="#,##0.0\ _г_р_н_."/>
    <numFmt numFmtId="167" formatCode="#,##0.0"/>
    <numFmt numFmtId="168" formatCode="0.0"/>
  </numFmts>
  <fonts count="60">
    <font>
      <sz val="11"/>
      <color theme="1"/>
      <name val="Arial"/>
      <family val="2"/>
      <charset val="204"/>
    </font>
    <font>
      <sz val="12"/>
      <color theme="1"/>
      <name val="Times New Roman"/>
      <family val="1"/>
      <charset val="204"/>
    </font>
    <font>
      <b/>
      <sz val="12"/>
      <color theme="1"/>
      <name val="Times New Roman"/>
      <family val="1"/>
      <charset val="204"/>
    </font>
    <font>
      <sz val="14"/>
      <name val="Times New Roman"/>
      <family val="1"/>
      <charset val="204"/>
    </font>
    <font>
      <b/>
      <i/>
      <sz val="14"/>
      <name val="Times New Roman"/>
      <family val="1"/>
      <charset val="204"/>
    </font>
    <font>
      <b/>
      <sz val="14"/>
      <name val="Times New Roman"/>
      <family val="1"/>
      <charset val="204"/>
    </font>
    <font>
      <b/>
      <sz val="12"/>
      <color theme="1"/>
      <name val="Arial"/>
      <family val="2"/>
      <charset val="204"/>
    </font>
    <font>
      <sz val="12"/>
      <color theme="1"/>
      <name val="Arial"/>
      <family val="2"/>
      <charset val="204"/>
    </font>
    <font>
      <b/>
      <sz val="14"/>
      <color indexed="8"/>
      <name val="Times New Roman"/>
      <family val="1"/>
      <charset val="204"/>
    </font>
    <font>
      <sz val="10"/>
      <name val="Arial Cyr"/>
      <charset val="204"/>
    </font>
    <font>
      <sz val="10"/>
      <name val="Times New Roman CYR"/>
      <family val="1"/>
      <charset val="204"/>
    </font>
    <font>
      <sz val="12"/>
      <name val="Times New Roman Cyr"/>
      <family val="1"/>
      <charset val="204"/>
    </font>
    <font>
      <b/>
      <sz val="14"/>
      <name val="Times New Roman CYR"/>
      <family val="1"/>
      <charset val="204"/>
    </font>
    <font>
      <sz val="14"/>
      <name val="Times New Roman CYR"/>
      <family val="1"/>
      <charset val="204"/>
    </font>
    <font>
      <i/>
      <sz val="14"/>
      <name val="Times New Roman Cyr"/>
      <family val="1"/>
      <charset val="204"/>
    </font>
    <font>
      <i/>
      <sz val="14"/>
      <name val="Times New Roman Cyr"/>
      <charset val="204"/>
    </font>
    <font>
      <sz val="14"/>
      <name val="Times New Roman"/>
      <family val="1"/>
      <charset val="1"/>
    </font>
    <font>
      <sz val="14"/>
      <name val="Times New Roman Cyr"/>
      <charset val="204"/>
    </font>
    <font>
      <b/>
      <sz val="14"/>
      <name val="Times New Roman CYR"/>
      <charset val="204"/>
    </font>
    <font>
      <b/>
      <i/>
      <sz val="14"/>
      <color indexed="8"/>
      <name val="Times New Roman CYR"/>
      <charset val="204"/>
    </font>
    <font>
      <b/>
      <i/>
      <sz val="14"/>
      <color indexed="8"/>
      <name val="Times New Roman"/>
      <family val="1"/>
      <charset val="204"/>
    </font>
    <font>
      <sz val="14"/>
      <color indexed="8"/>
      <name val="Times New Roman"/>
      <family val="1"/>
      <charset val="204"/>
    </font>
    <font>
      <b/>
      <i/>
      <sz val="14"/>
      <name val="Times New Roman Cyr"/>
      <family val="1"/>
      <charset val="204"/>
    </font>
    <font>
      <b/>
      <i/>
      <sz val="14"/>
      <name val="Times New Roman Cyr"/>
      <charset val="204"/>
    </font>
    <font>
      <b/>
      <sz val="16"/>
      <name val="Times New Roman CYR"/>
      <charset val="204"/>
    </font>
    <font>
      <sz val="10"/>
      <name val="Times New Roman"/>
      <family val="1"/>
      <charset val="204"/>
    </font>
    <font>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16"/>
      <name val="Times New Roman"/>
      <family val="1"/>
      <charset val="204"/>
    </font>
    <font>
      <sz val="8"/>
      <name val="Times New Roman"/>
      <family val="1"/>
      <charset val="204"/>
    </font>
    <font>
      <sz val="12"/>
      <name val="Arial Narrow"/>
      <family val="2"/>
      <charset val="204"/>
    </font>
    <font>
      <b/>
      <sz val="14"/>
      <name val="Arial Narrow"/>
      <family val="2"/>
      <charset val="204"/>
    </font>
    <font>
      <b/>
      <sz val="16"/>
      <name val="Times New Roman"/>
      <family val="1"/>
      <charset val="204"/>
    </font>
    <font>
      <b/>
      <sz val="16"/>
      <color indexed="10"/>
      <name val="Times New Roman"/>
      <family val="1"/>
      <charset val="204"/>
    </font>
    <font>
      <b/>
      <sz val="12"/>
      <name val="Times New Roman Cyr"/>
      <family val="1"/>
      <charset val="204"/>
    </font>
    <font>
      <b/>
      <sz val="12"/>
      <color indexed="10"/>
      <name val="Times New Roman CYR"/>
      <family val="1"/>
      <charset val="204"/>
    </font>
    <font>
      <b/>
      <sz val="12"/>
      <name val="Times New Roman CYR"/>
      <charset val="204"/>
    </font>
    <font>
      <sz val="12"/>
      <name val="Times New Roman CYR"/>
      <charset val="204"/>
    </font>
    <font>
      <sz val="14"/>
      <color indexed="10"/>
      <name val="Times New Roman CYR"/>
      <charset val="204"/>
    </font>
    <font>
      <sz val="12"/>
      <color indexed="10"/>
      <name val="Times New Roman"/>
      <family val="1"/>
      <charset val="204"/>
    </font>
    <font>
      <b/>
      <sz val="14"/>
      <color indexed="10"/>
      <name val="Times New Roman Cyr"/>
      <family val="1"/>
      <charset val="204"/>
    </font>
    <font>
      <sz val="14"/>
      <color indexed="10"/>
      <name val="Times New Roman Cyr"/>
      <family val="1"/>
      <charset val="204"/>
    </font>
    <font>
      <sz val="12"/>
      <color indexed="10"/>
      <name val="Times New Roman CYR"/>
      <family val="1"/>
      <charset val="204"/>
    </font>
    <font>
      <sz val="12"/>
      <color indexed="8"/>
      <name val="Times New Roman Cyr"/>
      <charset val="204"/>
    </font>
    <font>
      <b/>
      <sz val="16"/>
      <name val="Arial Narrow"/>
      <family val="2"/>
      <charset val="204"/>
    </font>
    <font>
      <b/>
      <sz val="12"/>
      <name val="Arial Narrow"/>
      <family val="2"/>
      <charset val="204"/>
    </font>
    <font>
      <b/>
      <sz val="11"/>
      <name val="Arial Narrow"/>
      <family val="2"/>
      <charset val="204"/>
    </font>
    <font>
      <b/>
      <sz val="12"/>
      <color indexed="8"/>
      <name val="Arial Narrow"/>
      <family val="2"/>
      <charset val="204"/>
    </font>
    <font>
      <b/>
      <sz val="10"/>
      <name val="Arial Narrow"/>
      <family val="2"/>
      <charset val="204"/>
    </font>
    <font>
      <sz val="10"/>
      <name val="Arial"/>
      <family val="2"/>
      <charset val="204"/>
    </font>
    <font>
      <sz val="11"/>
      <name val="Arial Narrow"/>
      <family val="2"/>
      <charset val="204"/>
    </font>
    <font>
      <b/>
      <sz val="12"/>
      <color indexed="19"/>
      <name val="Arial Narrow"/>
      <family val="2"/>
      <charset val="204"/>
    </font>
    <font>
      <b/>
      <sz val="10"/>
      <color indexed="19"/>
      <name val="Arial Narrow"/>
      <family val="2"/>
      <charset val="204"/>
    </font>
    <font>
      <sz val="12"/>
      <color indexed="19"/>
      <name val="Arial Narrow"/>
      <family val="2"/>
      <charset val="204"/>
    </font>
    <font>
      <b/>
      <sz val="10"/>
      <color indexed="10"/>
      <name val="Times New Roman"/>
      <family val="1"/>
      <charset val="204"/>
    </font>
    <font>
      <sz val="12"/>
      <color indexed="8"/>
      <name val="Times New Roman"/>
      <family val="1"/>
      <charset val="204"/>
    </font>
    <font>
      <sz val="10"/>
      <color indexed="8"/>
      <name val="Arial"/>
      <family val="2"/>
      <charset val="204"/>
    </font>
    <font>
      <b/>
      <sz val="11"/>
      <color theme="1"/>
      <name val="Arial"/>
      <family val="2"/>
      <charset val="204"/>
    </font>
  </fonts>
  <fills count="8">
    <fill>
      <patternFill patternType="none"/>
    </fill>
    <fill>
      <patternFill patternType="gray125"/>
    </fill>
    <fill>
      <patternFill patternType="solid">
        <fgColor indexed="9"/>
        <bgColor indexed="26"/>
      </patternFill>
    </fill>
    <fill>
      <patternFill patternType="solid">
        <fgColor indexed="22"/>
        <bgColor indexed="44"/>
      </patternFill>
    </fill>
    <fill>
      <patternFill patternType="solid">
        <fgColor theme="5" tint="0.59999389629810485"/>
        <bgColor indexed="64"/>
      </patternFill>
    </fill>
    <fill>
      <patternFill patternType="solid">
        <fgColor indexed="44"/>
        <bgColor indexed="31"/>
      </patternFill>
    </fill>
    <fill>
      <patternFill patternType="solid">
        <fgColor indexed="13"/>
        <bgColor indexed="34"/>
      </patternFill>
    </fill>
    <fill>
      <patternFill patternType="solid">
        <fgColor indexed="47"/>
        <bgColor indexed="27"/>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hair">
        <color indexed="8"/>
      </left>
      <right style="hair">
        <color indexed="8"/>
      </right>
      <top style="hair">
        <color indexed="8"/>
      </top>
      <bottom style="hair">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style="medium">
        <color indexed="8"/>
      </left>
      <right style="medium">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top/>
      <bottom/>
      <diagonal/>
    </border>
    <border>
      <left style="thin">
        <color indexed="8"/>
      </left>
      <right/>
      <top/>
      <bottom style="thin">
        <color indexed="64"/>
      </bottom>
      <diagonal/>
    </border>
    <border>
      <left/>
      <right style="thin">
        <color indexed="64"/>
      </right>
      <top/>
      <bottom style="thin">
        <color indexed="64"/>
      </bottom>
      <diagonal/>
    </border>
    <border>
      <left/>
      <right/>
      <top style="thin">
        <color indexed="8"/>
      </top>
      <bottom/>
      <diagonal/>
    </border>
    <border>
      <left/>
      <right style="thin">
        <color indexed="64"/>
      </right>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s>
  <cellStyleXfs count="7">
    <xf numFmtId="0" fontId="0" fillId="0" borderId="0"/>
    <xf numFmtId="0" fontId="9" fillId="0" borderId="0"/>
    <xf numFmtId="0" fontId="9" fillId="0" borderId="0"/>
    <xf numFmtId="0" fontId="25" fillId="0" borderId="0"/>
    <xf numFmtId="0" fontId="25" fillId="0" borderId="0"/>
    <xf numFmtId="0" fontId="51" fillId="0" borderId="0"/>
    <xf numFmtId="0" fontId="58" fillId="0" borderId="0">
      <alignment vertical="top"/>
    </xf>
  </cellStyleXfs>
  <cellXfs count="569">
    <xf numFmtId="0" fontId="0" fillId="0" borderId="0" xfId="0"/>
    <xf numFmtId="0" fontId="7" fillId="0" borderId="0" xfId="0" applyFont="1"/>
    <xf numFmtId="0" fontId="10" fillId="0" borderId="0" xfId="1" applyFont="1"/>
    <xf numFmtId="0" fontId="11" fillId="0" borderId="0" xfId="1" applyFont="1"/>
    <xf numFmtId="0" fontId="10" fillId="0" borderId="0" xfId="1" applyFont="1" applyAlignment="1"/>
    <xf numFmtId="0" fontId="11" fillId="0" borderId="0" xfId="1" applyFont="1" applyAlignment="1"/>
    <xf numFmtId="0" fontId="12" fillId="0" borderId="0" xfId="1" applyFont="1" applyAlignment="1">
      <alignment horizontal="center"/>
    </xf>
    <xf numFmtId="0" fontId="13" fillId="0" borderId="0" xfId="1" applyFont="1"/>
    <xf numFmtId="0" fontId="12" fillId="0" borderId="6" xfId="1" applyFont="1" applyBorder="1" applyAlignment="1">
      <alignment horizontal="center" vertical="center" wrapText="1"/>
    </xf>
    <xf numFmtId="164" fontId="12" fillId="0" borderId="6" xfId="1" applyNumberFormat="1" applyFont="1" applyBorder="1" applyAlignment="1">
      <alignment horizontal="right" vertical="center" wrapText="1"/>
    </xf>
    <xf numFmtId="165" fontId="12" fillId="0" borderId="6" xfId="1" applyNumberFormat="1" applyFont="1" applyBorder="1" applyAlignment="1">
      <alignment horizontal="right" vertical="center" wrapText="1"/>
    </xf>
    <xf numFmtId="164" fontId="12" fillId="0" borderId="10" xfId="1" applyNumberFormat="1" applyFont="1" applyBorder="1" applyAlignment="1">
      <alignment horizontal="center" vertical="center"/>
    </xf>
    <xf numFmtId="164" fontId="12" fillId="0" borderId="6" xfId="1" applyNumberFormat="1" applyFont="1" applyBorder="1" applyAlignment="1">
      <alignment horizontal="center" vertical="center"/>
    </xf>
    <xf numFmtId="165" fontId="12" fillId="0" borderId="6" xfId="1" applyNumberFormat="1" applyFont="1" applyBorder="1" applyAlignment="1">
      <alignment horizontal="center" vertical="center"/>
    </xf>
    <xf numFmtId="0" fontId="14" fillId="0" borderId="6" xfId="1" applyFont="1" applyBorder="1" applyAlignment="1">
      <alignment horizontal="center" vertical="center" wrapText="1"/>
    </xf>
    <xf numFmtId="0" fontId="14" fillId="0" borderId="6" xfId="1" applyFont="1" applyBorder="1" applyAlignment="1">
      <alignment horizontal="left" vertical="center" wrapText="1"/>
    </xf>
    <xf numFmtId="164" fontId="14" fillId="0" borderId="6" xfId="1" applyNumberFormat="1" applyFont="1" applyBorder="1" applyAlignment="1">
      <alignment horizontal="right" vertical="center" wrapText="1"/>
    </xf>
    <xf numFmtId="165" fontId="14" fillId="0" borderId="6" xfId="1" applyNumberFormat="1" applyFont="1" applyBorder="1" applyAlignment="1">
      <alignment horizontal="right" vertical="center" wrapText="1"/>
    </xf>
    <xf numFmtId="164" fontId="14" fillId="0" borderId="6" xfId="1" applyNumberFormat="1" applyFont="1" applyBorder="1" applyAlignment="1">
      <alignment horizontal="center" vertical="center"/>
    </xf>
    <xf numFmtId="165" fontId="14" fillId="0" borderId="6" xfId="1" applyNumberFormat="1" applyFont="1" applyBorder="1" applyAlignment="1">
      <alignment horizontal="center" vertical="center"/>
    </xf>
    <xf numFmtId="0" fontId="15" fillId="0" borderId="6" xfId="1" applyFont="1" applyBorder="1" applyAlignment="1">
      <alignment horizontal="center" vertical="center" wrapText="1"/>
    </xf>
    <xf numFmtId="0" fontId="15" fillId="0" borderId="6" xfId="1" applyFont="1" applyBorder="1" applyAlignment="1">
      <alignment horizontal="left" vertical="center" wrapText="1"/>
    </xf>
    <xf numFmtId="164" fontId="13" fillId="0" borderId="6" xfId="1" applyNumberFormat="1" applyFont="1" applyBorder="1" applyAlignment="1">
      <alignment horizontal="right" vertical="center" wrapText="1"/>
    </xf>
    <xf numFmtId="165" fontId="13" fillId="0" borderId="6" xfId="1" applyNumberFormat="1" applyFont="1" applyBorder="1" applyAlignment="1">
      <alignment horizontal="right" vertical="center" wrapText="1"/>
    </xf>
    <xf numFmtId="164" fontId="13" fillId="0" borderId="6" xfId="1" applyNumberFormat="1" applyFont="1" applyBorder="1" applyAlignment="1">
      <alignment horizontal="center" vertical="center"/>
    </xf>
    <xf numFmtId="165" fontId="13" fillId="0" borderId="6" xfId="1" applyNumberFormat="1" applyFont="1" applyBorder="1" applyAlignment="1">
      <alignment horizontal="center" vertical="center"/>
    </xf>
    <xf numFmtId="0" fontId="13" fillId="0" borderId="6" xfId="1" applyFont="1" applyBorder="1" applyAlignment="1">
      <alignment horizontal="center" vertical="center" wrapText="1"/>
    </xf>
    <xf numFmtId="0" fontId="3" fillId="0" borderId="6" xfId="2" applyFont="1" applyBorder="1" applyAlignment="1">
      <alignment horizontal="left" vertical="center" wrapText="1"/>
    </xf>
    <xf numFmtId="164" fontId="13" fillId="0" borderId="6" xfId="1" applyNumberFormat="1" applyFont="1" applyFill="1" applyBorder="1" applyAlignment="1">
      <alignment horizontal="center" vertical="center"/>
    </xf>
    <xf numFmtId="0" fontId="13" fillId="0" borderId="10" xfId="1" applyFont="1" applyBorder="1" applyAlignment="1">
      <alignment horizontal="center" vertical="center" wrapText="1"/>
    </xf>
    <xf numFmtId="0" fontId="16" fillId="0" borderId="0" xfId="2" applyFont="1" applyAlignment="1">
      <alignment wrapText="1"/>
    </xf>
    <xf numFmtId="164" fontId="17" fillId="0" borderId="10" xfId="1" applyNumberFormat="1" applyFont="1" applyBorder="1" applyAlignment="1">
      <alignment horizontal="right" vertical="center" wrapText="1"/>
    </xf>
    <xf numFmtId="165" fontId="13" fillId="0" borderId="10" xfId="1" applyNumberFormat="1" applyFont="1" applyBorder="1" applyAlignment="1">
      <alignment horizontal="right" vertical="center" wrapText="1"/>
    </xf>
    <xf numFmtId="164" fontId="13" fillId="0" borderId="10" xfId="1" applyNumberFormat="1" applyFont="1" applyBorder="1" applyAlignment="1">
      <alignment horizontal="center" vertical="center"/>
    </xf>
    <xf numFmtId="165" fontId="13" fillId="0" borderId="10" xfId="1" applyNumberFormat="1" applyFont="1" applyBorder="1" applyAlignment="1">
      <alignment horizontal="center" vertical="center"/>
    </xf>
    <xf numFmtId="0" fontId="13" fillId="0" borderId="11" xfId="1" applyFont="1" applyBorder="1" applyAlignment="1">
      <alignment horizontal="center" vertical="center" wrapText="1"/>
    </xf>
    <xf numFmtId="0" fontId="16" fillId="0" borderId="11" xfId="2" applyFont="1" applyBorder="1" applyAlignment="1">
      <alignment wrapText="1"/>
    </xf>
    <xf numFmtId="164" fontId="12" fillId="0" borderId="11" xfId="1" applyNumberFormat="1" applyFont="1" applyBorder="1" applyAlignment="1">
      <alignment horizontal="center" vertical="center"/>
    </xf>
    <xf numFmtId="165" fontId="13" fillId="0" borderId="11" xfId="1" applyNumberFormat="1" applyFont="1" applyBorder="1" applyAlignment="1">
      <alignment horizontal="right" vertical="center" wrapText="1"/>
    </xf>
    <xf numFmtId="164" fontId="13" fillId="0" borderId="11" xfId="1" applyNumberFormat="1" applyFont="1" applyBorder="1" applyAlignment="1">
      <alignment horizontal="center" vertical="center"/>
    </xf>
    <xf numFmtId="165" fontId="13" fillId="0" borderId="11" xfId="1" applyNumberFormat="1" applyFont="1" applyBorder="1" applyAlignment="1">
      <alignment horizontal="center" vertical="center"/>
    </xf>
    <xf numFmtId="0" fontId="16" fillId="0" borderId="11" xfId="2" applyFont="1" applyBorder="1"/>
    <xf numFmtId="0" fontId="12" fillId="0" borderId="6" xfId="1" applyFont="1" applyBorder="1" applyAlignment="1">
      <alignment horizontal="left" vertical="center" wrapText="1"/>
    </xf>
    <xf numFmtId="0" fontId="16" fillId="0" borderId="0" xfId="2" applyFont="1"/>
    <xf numFmtId="0" fontId="18" fillId="0" borderId="6" xfId="1" applyFont="1" applyBorder="1" applyAlignment="1">
      <alignment horizontal="center" vertical="center" wrapText="1"/>
    </xf>
    <xf numFmtId="0" fontId="19" fillId="0" borderId="6" xfId="1" applyFont="1" applyBorder="1" applyAlignment="1">
      <alignment horizontal="left" vertical="center" wrapText="1"/>
    </xf>
    <xf numFmtId="0" fontId="20" fillId="0" borderId="6" xfId="2" applyFont="1" applyBorder="1" applyAlignment="1">
      <alignment horizontal="left" vertical="center" wrapText="1"/>
    </xf>
    <xf numFmtId="0" fontId="21" fillId="0" borderId="6" xfId="2" applyFont="1" applyBorder="1" applyAlignment="1">
      <alignment horizontal="left" vertical="center" wrapText="1"/>
    </xf>
    <xf numFmtId="0" fontId="3" fillId="0" borderId="0" xfId="2" applyFont="1" applyAlignment="1">
      <alignment horizontal="left" wrapText="1"/>
    </xf>
    <xf numFmtId="0" fontId="22" fillId="0" borderId="6" xfId="1" applyFont="1" applyBorder="1" applyAlignment="1">
      <alignment horizontal="center" vertical="center" wrapText="1"/>
    </xf>
    <xf numFmtId="0" fontId="18" fillId="0" borderId="6" xfId="1" applyFont="1" applyBorder="1" applyAlignment="1">
      <alignment horizontal="left" vertical="center" wrapText="1"/>
    </xf>
    <xf numFmtId="164" fontId="22" fillId="0" borderId="6" xfId="1" applyNumberFormat="1" applyFont="1" applyBorder="1" applyAlignment="1">
      <alignment horizontal="right" vertical="center" wrapText="1"/>
    </xf>
    <xf numFmtId="165" fontId="22" fillId="0" borderId="6" xfId="1" applyNumberFormat="1" applyFont="1" applyBorder="1" applyAlignment="1">
      <alignment horizontal="right" vertical="center" wrapText="1"/>
    </xf>
    <xf numFmtId="164" fontId="22" fillId="0" borderId="6" xfId="1" applyNumberFormat="1" applyFont="1" applyBorder="1" applyAlignment="1">
      <alignment horizontal="center" vertical="center"/>
    </xf>
    <xf numFmtId="4" fontId="12" fillId="0" borderId="6" xfId="1" applyNumberFormat="1" applyFont="1" applyBorder="1" applyAlignment="1">
      <alignment horizontal="right" vertical="center" wrapText="1"/>
    </xf>
    <xf numFmtId="4" fontId="12" fillId="0" borderId="10" xfId="1" applyNumberFormat="1" applyFont="1" applyBorder="1" applyAlignment="1">
      <alignment horizontal="center" vertical="center"/>
    </xf>
    <xf numFmtId="4" fontId="12" fillId="0" borderId="6" xfId="1" applyNumberFormat="1" applyFont="1" applyBorder="1" applyAlignment="1">
      <alignment horizontal="center" vertical="center"/>
    </xf>
    <xf numFmtId="0" fontId="23" fillId="0" borderId="6" xfId="1" applyFont="1" applyBorder="1" applyAlignment="1">
      <alignment horizontal="center" vertical="center" wrapText="1"/>
    </xf>
    <xf numFmtId="0" fontId="13" fillId="0" borderId="6" xfId="1" applyFont="1" applyBorder="1" applyAlignment="1">
      <alignment horizontal="left" vertical="center" wrapText="1"/>
    </xf>
    <xf numFmtId="164" fontId="13" fillId="0" borderId="6" xfId="1" applyNumberFormat="1" applyFont="1" applyBorder="1" applyAlignment="1">
      <alignment horizontal="right" vertical="center"/>
    </xf>
    <xf numFmtId="164" fontId="12" fillId="0" borderId="6" xfId="1" applyNumberFormat="1" applyFont="1" applyFill="1" applyBorder="1" applyAlignment="1">
      <alignment horizontal="center" vertical="center"/>
    </xf>
    <xf numFmtId="0" fontId="21" fillId="0" borderId="6" xfId="0" applyFont="1" applyBorder="1" applyAlignment="1">
      <alignment horizontal="left" vertical="center" wrapText="1"/>
    </xf>
    <xf numFmtId="0" fontId="3" fillId="0" borderId="6" xfId="2" applyFont="1" applyFill="1" applyBorder="1" applyAlignment="1">
      <alignment horizontal="left" wrapText="1"/>
    </xf>
    <xf numFmtId="4" fontId="12" fillId="0" borderId="6" xfId="1" applyNumberFormat="1" applyFont="1" applyFill="1" applyBorder="1" applyAlignment="1">
      <alignment horizontal="center" vertical="center"/>
    </xf>
    <xf numFmtId="0" fontId="3" fillId="0" borderId="6" xfId="0" applyFont="1" applyBorder="1" applyAlignment="1">
      <alignment horizontal="left" vertical="center" wrapText="1"/>
    </xf>
    <xf numFmtId="4" fontId="13" fillId="0" borderId="6" xfId="1" applyNumberFormat="1" applyFont="1" applyBorder="1" applyAlignment="1">
      <alignment horizontal="center" vertical="center"/>
    </xf>
    <xf numFmtId="4" fontId="13" fillId="0" borderId="6" xfId="1" applyNumberFormat="1" applyFont="1" applyFill="1" applyBorder="1" applyAlignment="1">
      <alignment horizontal="center" vertical="center"/>
    </xf>
    <xf numFmtId="0" fontId="13" fillId="0" borderId="6" xfId="1" applyFont="1" applyBorder="1" applyAlignment="1">
      <alignment horizontal="right" vertical="center"/>
    </xf>
    <xf numFmtId="166" fontId="12" fillId="0" borderId="6" xfId="1" applyNumberFormat="1" applyFont="1" applyBorder="1" applyAlignment="1">
      <alignment horizontal="center" vertical="center"/>
    </xf>
    <xf numFmtId="0" fontId="3" fillId="0" borderId="0" xfId="0" applyFont="1" applyAlignment="1">
      <alignment wrapText="1"/>
    </xf>
    <xf numFmtId="0" fontId="17" fillId="0" borderId="6" xfId="1" applyFont="1" applyBorder="1" applyAlignment="1">
      <alignment horizontal="center" vertical="center" wrapText="1"/>
    </xf>
    <xf numFmtId="4" fontId="13" fillId="0" borderId="6" xfId="1" applyNumberFormat="1" applyFont="1" applyBorder="1" applyAlignment="1">
      <alignment horizontal="right" vertical="center" wrapText="1"/>
    </xf>
    <xf numFmtId="2" fontId="23" fillId="0" borderId="6" xfId="1" applyNumberFormat="1" applyFont="1" applyBorder="1" applyAlignment="1">
      <alignment horizontal="center" vertical="center" wrapText="1"/>
    </xf>
    <xf numFmtId="1" fontId="13" fillId="0" borderId="0" xfId="1" applyNumberFormat="1" applyFont="1"/>
    <xf numFmtId="0" fontId="24" fillId="0" borderId="0" xfId="1" applyFont="1"/>
    <xf numFmtId="0" fontId="13" fillId="0" borderId="0" xfId="1" applyNumberFormat="1" applyFont="1"/>
    <xf numFmtId="2" fontId="13" fillId="0" borderId="0" xfId="1" applyNumberFormat="1" applyFont="1"/>
    <xf numFmtId="0" fontId="26" fillId="0" borderId="0" xfId="3" applyFont="1" applyAlignment="1" applyProtection="1">
      <alignment horizontal="center" vertical="center"/>
      <protection locked="0"/>
    </xf>
    <xf numFmtId="0" fontId="26" fillId="0" borderId="0" xfId="3" applyFont="1" applyFill="1" applyProtection="1">
      <protection locked="0"/>
    </xf>
    <xf numFmtId="0" fontId="26" fillId="0" borderId="0" xfId="3" applyFont="1" applyProtection="1">
      <protection locked="0"/>
    </xf>
    <xf numFmtId="0" fontId="5" fillId="0" borderId="0" xfId="3" applyFont="1" applyFill="1" applyProtection="1">
      <protection locked="0"/>
    </xf>
    <xf numFmtId="0" fontId="5" fillId="0" borderId="0" xfId="3" applyFont="1" applyFill="1" applyAlignment="1" applyProtection="1">
      <alignment horizontal="center"/>
      <protection locked="0"/>
    </xf>
    <xf numFmtId="0" fontId="27" fillId="0" borderId="0" xfId="3" applyFont="1" applyAlignment="1" applyProtection="1">
      <alignment horizontal="left"/>
      <protection locked="0"/>
    </xf>
    <xf numFmtId="0" fontId="27" fillId="0" borderId="0" xfId="3" applyFont="1" applyFill="1" applyAlignment="1" applyProtection="1">
      <alignment horizontal="center"/>
      <protection locked="0"/>
    </xf>
    <xf numFmtId="0" fontId="25" fillId="0" borderId="8" xfId="3" applyFont="1" applyBorder="1" applyAlignment="1" applyProtection="1">
      <alignment horizontal="center"/>
      <protection locked="0"/>
    </xf>
    <xf numFmtId="0" fontId="25" fillId="0" borderId="6" xfId="3" applyFont="1" applyBorder="1" applyProtection="1">
      <protection locked="0"/>
    </xf>
    <xf numFmtId="0" fontId="29" fillId="0" borderId="9" xfId="3" applyFont="1" applyBorder="1" applyAlignment="1" applyProtection="1">
      <alignment horizontal="center" vertical="center" wrapText="1"/>
      <protection locked="0"/>
    </xf>
    <xf numFmtId="0" fontId="25" fillId="0" borderId="6" xfId="3" applyFont="1" applyBorder="1" applyAlignment="1" applyProtection="1">
      <protection locked="0"/>
    </xf>
    <xf numFmtId="0" fontId="29" fillId="0" borderId="6" xfId="3" applyFont="1" applyBorder="1" applyAlignment="1" applyProtection="1">
      <alignment horizontal="center" vertical="center" wrapText="1"/>
      <protection locked="0"/>
    </xf>
    <xf numFmtId="0" fontId="29" fillId="0" borderId="10" xfId="3" applyFont="1" applyBorder="1" applyAlignment="1" applyProtection="1">
      <alignment horizontal="center" vertical="center" wrapText="1"/>
      <protection locked="0"/>
    </xf>
    <xf numFmtId="4" fontId="5" fillId="0" borderId="10" xfId="3" applyNumberFormat="1" applyFont="1" applyFill="1" applyBorder="1" applyAlignment="1" applyProtection="1">
      <alignment horizontal="center" vertical="center" wrapText="1"/>
      <protection locked="0"/>
    </xf>
    <xf numFmtId="4" fontId="5" fillId="0" borderId="10" xfId="3" applyNumberFormat="1" applyFont="1" applyBorder="1" applyAlignment="1" applyProtection="1">
      <alignment vertical="center" wrapText="1"/>
      <protection locked="0"/>
    </xf>
    <xf numFmtId="167" fontId="5" fillId="0" borderId="10" xfId="3" applyNumberFormat="1" applyFont="1" applyBorder="1" applyAlignment="1" applyProtection="1">
      <alignment horizontal="center" vertical="center" wrapText="1"/>
      <protection locked="0"/>
    </xf>
    <xf numFmtId="4" fontId="5" fillId="0" borderId="10" xfId="3" applyNumberFormat="1" applyFont="1" applyBorder="1" applyAlignment="1" applyProtection="1">
      <alignment horizontal="center" vertical="center" wrapText="1"/>
      <protection locked="0"/>
    </xf>
    <xf numFmtId="0" fontId="5" fillId="0" borderId="6" xfId="3" applyFont="1" applyFill="1" applyBorder="1" applyAlignment="1" applyProtection="1">
      <alignment horizontal="center" vertical="center"/>
      <protection locked="0"/>
    </xf>
    <xf numFmtId="0" fontId="5" fillId="0" borderId="6" xfId="3" applyFont="1" applyFill="1" applyBorder="1" applyAlignment="1" applyProtection="1">
      <alignment horizontal="left" vertical="top" wrapText="1"/>
      <protection locked="0"/>
    </xf>
    <xf numFmtId="4" fontId="5" fillId="0" borderId="6" xfId="3" applyNumberFormat="1" applyFont="1" applyFill="1" applyBorder="1" applyAlignment="1" applyProtection="1"/>
    <xf numFmtId="167" fontId="5" fillId="0" borderId="6" xfId="3" applyNumberFormat="1" applyFont="1" applyFill="1" applyBorder="1" applyAlignment="1" applyProtection="1"/>
    <xf numFmtId="0" fontId="3" fillId="0" borderId="6" xfId="3" applyFont="1" applyBorder="1" applyAlignment="1" applyProtection="1">
      <protection locked="0"/>
    </xf>
    <xf numFmtId="0" fontId="4" fillId="0" borderId="6" xfId="3" applyFont="1" applyFill="1" applyBorder="1" applyAlignment="1" applyProtection="1">
      <alignment horizontal="center" vertical="center"/>
      <protection locked="0"/>
    </xf>
    <xf numFmtId="0" fontId="4" fillId="0" borderId="6" xfId="3" applyFont="1" applyFill="1" applyBorder="1" applyAlignment="1" applyProtection="1">
      <alignment horizontal="left" vertical="top" wrapText="1"/>
      <protection locked="0"/>
    </xf>
    <xf numFmtId="4" fontId="5" fillId="0" borderId="6" xfId="3" applyNumberFormat="1" applyFont="1" applyFill="1" applyBorder="1" applyAlignment="1" applyProtection="1">
      <protection locked="0"/>
    </xf>
    <xf numFmtId="167" fontId="4" fillId="0" borderId="6" xfId="3" applyNumberFormat="1" applyFont="1" applyFill="1" applyBorder="1" applyAlignment="1" applyProtection="1"/>
    <xf numFmtId="4" fontId="3" fillId="0" borderId="6" xfId="3" applyNumberFormat="1" applyFont="1" applyFill="1" applyBorder="1" applyAlignment="1" applyProtection="1">
      <protection locked="0"/>
    </xf>
    <xf numFmtId="4" fontId="3" fillId="0" borderId="6" xfId="3" applyNumberFormat="1" applyFont="1" applyFill="1" applyBorder="1" applyAlignment="1" applyProtection="1">
      <alignment horizontal="center"/>
      <protection locked="0"/>
    </xf>
    <xf numFmtId="0" fontId="3" fillId="0" borderId="6" xfId="3" applyFont="1" applyFill="1" applyBorder="1" applyAlignment="1" applyProtection="1">
      <alignment horizontal="center" vertical="center"/>
      <protection locked="0"/>
    </xf>
    <xf numFmtId="0" fontId="3" fillId="0" borderId="6" xfId="3" applyFont="1" applyFill="1" applyBorder="1" applyAlignment="1" applyProtection="1">
      <alignment horizontal="left" vertical="top" wrapText="1"/>
      <protection locked="0"/>
    </xf>
    <xf numFmtId="167" fontId="3" fillId="0" borderId="6" xfId="3" applyNumberFormat="1" applyFont="1" applyFill="1" applyBorder="1" applyAlignment="1" applyProtection="1">
      <protection locked="0"/>
    </xf>
    <xf numFmtId="0" fontId="5" fillId="0" borderId="6" xfId="3" applyFont="1" applyFill="1" applyBorder="1" applyAlignment="1" applyProtection="1">
      <alignment horizontal="center" vertical="top" wrapText="1"/>
      <protection locked="0"/>
    </xf>
    <xf numFmtId="167" fontId="5" fillId="0" borderId="6" xfId="3" applyNumberFormat="1" applyFont="1" applyFill="1" applyBorder="1" applyAlignment="1" applyProtection="1">
      <protection locked="0"/>
    </xf>
    <xf numFmtId="4" fontId="3" fillId="0" borderId="6" xfId="3" applyNumberFormat="1" applyFont="1" applyFill="1" applyBorder="1" applyAlignment="1" applyProtection="1"/>
    <xf numFmtId="167" fontId="3" fillId="0" borderId="6" xfId="3" applyNumberFormat="1" applyFont="1" applyFill="1" applyBorder="1" applyAlignment="1" applyProtection="1"/>
    <xf numFmtId="167" fontId="5" fillId="0" borderId="10" xfId="3" applyNumberFormat="1" applyFont="1" applyFill="1" applyBorder="1" applyAlignment="1" applyProtection="1">
      <alignment horizontal="center" vertical="center" wrapText="1"/>
      <protection locked="0"/>
    </xf>
    <xf numFmtId="0" fontId="3" fillId="0" borderId="6" xfId="3" applyFont="1" applyBorder="1" applyAlignment="1" applyProtection="1">
      <alignment horizontal="center" vertical="center"/>
      <protection locked="0"/>
    </xf>
    <xf numFmtId="0" fontId="5" fillId="0" borderId="6" xfId="3" applyFont="1" applyFill="1" applyBorder="1" applyProtection="1">
      <protection locked="0"/>
    </xf>
    <xf numFmtId="4" fontId="3" fillId="0" borderId="6" xfId="3" applyNumberFormat="1" applyFont="1" applyFill="1" applyBorder="1" applyProtection="1">
      <protection locked="0"/>
    </xf>
    <xf numFmtId="0" fontId="3" fillId="0" borderId="6" xfId="3" applyFont="1" applyFill="1" applyBorder="1" applyProtection="1">
      <protection locked="0"/>
    </xf>
    <xf numFmtId="0" fontId="25" fillId="0" borderId="0" xfId="0" applyNumberFormat="1" applyFont="1" applyFill="1" applyAlignment="1" applyProtection="1"/>
    <xf numFmtId="0" fontId="25" fillId="0" borderId="0" xfId="0" applyNumberFormat="1" applyFont="1" applyFill="1" applyAlignment="1" applyProtection="1">
      <alignment wrapText="1"/>
    </xf>
    <xf numFmtId="0" fontId="31" fillId="0" borderId="0" xfId="0" applyNumberFormat="1" applyFont="1" applyFill="1" applyAlignment="1" applyProtection="1">
      <alignment horizontal="center" vertical="center" wrapText="1"/>
    </xf>
    <xf numFmtId="0" fontId="26" fillId="0" borderId="0" xfId="0" applyNumberFormat="1" applyFont="1" applyFill="1" applyAlignment="1" applyProtection="1">
      <alignment vertical="center" wrapText="1"/>
    </xf>
    <xf numFmtId="2" fontId="32" fillId="0" borderId="0" xfId="0" applyNumberFormat="1" applyFont="1" applyFill="1" applyBorder="1" applyAlignment="1">
      <alignment wrapText="1"/>
    </xf>
    <xf numFmtId="2" fontId="33" fillId="0" borderId="0" xfId="0" applyNumberFormat="1" applyFont="1" applyFill="1" applyBorder="1" applyAlignment="1">
      <alignment wrapText="1"/>
    </xf>
    <xf numFmtId="0" fontId="32" fillId="0" borderId="0" xfId="0" applyFont="1" applyFill="1" applyBorder="1"/>
    <xf numFmtId="0" fontId="25" fillId="0" borderId="0" xfId="0" applyFont="1" applyFill="1"/>
    <xf numFmtId="0" fontId="26" fillId="2" borderId="6" xfId="0" applyNumberFormat="1" applyFont="1" applyFill="1" applyBorder="1" applyAlignment="1" applyProtection="1">
      <alignment horizontal="center" vertical="center" wrapText="1"/>
    </xf>
    <xf numFmtId="0" fontId="26" fillId="0" borderId="10" xfId="0" applyNumberFormat="1" applyFont="1" applyFill="1" applyBorder="1" applyAlignment="1" applyProtection="1">
      <alignment horizontal="center" vertical="center" wrapText="1"/>
    </xf>
    <xf numFmtId="4" fontId="12" fillId="2" borderId="6" xfId="4" applyNumberFormat="1" applyFont="1" applyFill="1" applyBorder="1" applyAlignment="1">
      <alignment horizontal="center"/>
    </xf>
    <xf numFmtId="49" fontId="36" fillId="0" borderId="6" xfId="4" applyNumberFormat="1" applyFont="1" applyFill="1" applyBorder="1" applyAlignment="1">
      <alignment horizontal="left" indent="2"/>
    </xf>
    <xf numFmtId="49" fontId="36" fillId="0" borderId="6" xfId="4" applyNumberFormat="1" applyFont="1" applyFill="1" applyBorder="1" applyAlignment="1">
      <alignment horizontal="left"/>
    </xf>
    <xf numFmtId="49" fontId="36" fillId="0" borderId="6" xfId="4" applyNumberFormat="1" applyFont="1" applyFill="1" applyBorder="1" applyAlignment="1">
      <alignment horizontal="center" vertical="center"/>
    </xf>
    <xf numFmtId="0" fontId="36" fillId="2" borderId="6" xfId="4" applyFont="1" applyFill="1" applyBorder="1" applyAlignment="1">
      <alignment horizontal="center" vertical="center" wrapText="1"/>
    </xf>
    <xf numFmtId="4" fontId="36" fillId="2" borderId="6" xfId="4" applyNumberFormat="1" applyFont="1" applyFill="1" applyBorder="1" applyAlignment="1">
      <alignment horizontal="center"/>
    </xf>
    <xf numFmtId="49" fontId="11" fillId="0" borderId="6" xfId="4" applyNumberFormat="1" applyFont="1" applyFill="1" applyBorder="1" applyAlignment="1">
      <alignment horizontal="center" vertical="center"/>
    </xf>
    <xf numFmtId="0" fontId="36" fillId="2" borderId="9" xfId="4" applyFont="1" applyFill="1" applyBorder="1" applyAlignment="1">
      <alignment horizontal="center" vertical="center" wrapText="1"/>
    </xf>
    <xf numFmtId="49" fontId="13" fillId="0" borderId="6" xfId="4" applyNumberFormat="1" applyFont="1" applyFill="1" applyBorder="1" applyAlignment="1">
      <alignment horizontal="center"/>
    </xf>
    <xf numFmtId="49" fontId="13" fillId="0" borderId="7" xfId="4" applyNumberFormat="1" applyFont="1" applyFill="1" applyBorder="1" applyAlignment="1">
      <alignment horizontal="center" vertical="center"/>
    </xf>
    <xf numFmtId="0" fontId="26" fillId="0" borderId="6" xfId="0" applyFont="1" applyBorder="1" applyAlignment="1">
      <alignment horizontal="justify" vertical="center" wrapText="1"/>
    </xf>
    <xf numFmtId="4" fontId="12" fillId="2" borderId="12" xfId="4" applyNumberFormat="1" applyFont="1" applyFill="1" applyBorder="1" applyAlignment="1">
      <alignment horizontal="center"/>
    </xf>
    <xf numFmtId="4" fontId="13" fillId="2" borderId="6" xfId="4" applyNumberFormat="1" applyFont="1" applyFill="1" applyBorder="1" applyAlignment="1">
      <alignment horizontal="center"/>
    </xf>
    <xf numFmtId="4" fontId="11" fillId="2" borderId="6" xfId="4" applyNumberFormat="1" applyFont="1" applyFill="1" applyBorder="1" applyAlignment="1">
      <alignment horizontal="center"/>
    </xf>
    <xf numFmtId="49" fontId="13" fillId="0" borderId="10" xfId="4" applyNumberFormat="1" applyFont="1" applyFill="1" applyBorder="1" applyAlignment="1">
      <alignment horizontal="center" vertical="center"/>
    </xf>
    <xf numFmtId="0" fontId="26" fillId="0" borderId="6" xfId="0" applyFont="1" applyFill="1" applyBorder="1" applyAlignment="1">
      <alignment horizontal="justify" vertical="center" wrapText="1"/>
    </xf>
    <xf numFmtId="49" fontId="11" fillId="0" borderId="9" xfId="4" applyNumberFormat="1" applyFont="1" applyFill="1" applyBorder="1" applyAlignment="1">
      <alignment horizontal="left"/>
    </xf>
    <xf numFmtId="0" fontId="11" fillId="2" borderId="6" xfId="4" applyFont="1" applyFill="1" applyBorder="1" applyAlignment="1">
      <alignment horizontal="left" vertical="center" wrapText="1"/>
    </xf>
    <xf numFmtId="49" fontId="13" fillId="0" borderId="9" xfId="4" applyNumberFormat="1" applyFont="1" applyFill="1" applyBorder="1" applyAlignment="1">
      <alignment horizontal="center"/>
    </xf>
    <xf numFmtId="49" fontId="13" fillId="0" borderId="12" xfId="4" applyNumberFormat="1" applyFont="1" applyFill="1" applyBorder="1" applyAlignment="1">
      <alignment horizontal="center" vertical="center"/>
    </xf>
    <xf numFmtId="49" fontId="36" fillId="0" borderId="6" xfId="4" applyNumberFormat="1" applyFont="1" applyFill="1" applyBorder="1" applyAlignment="1">
      <alignment horizontal="center"/>
    </xf>
    <xf numFmtId="49" fontId="36" fillId="0" borderId="6" xfId="4" applyNumberFormat="1" applyFont="1" applyFill="1" applyBorder="1" applyAlignment="1"/>
    <xf numFmtId="49" fontId="37" fillId="0" borderId="12" xfId="4" applyNumberFormat="1" applyFont="1" applyFill="1" applyBorder="1" applyAlignment="1">
      <alignment horizontal="center" vertical="center"/>
    </xf>
    <xf numFmtId="49" fontId="36" fillId="0" borderId="7" xfId="4" applyNumberFormat="1" applyFont="1" applyFill="1" applyBorder="1" applyAlignment="1">
      <alignment horizontal="center"/>
    </xf>
    <xf numFmtId="4" fontId="12" fillId="0" borderId="12" xfId="4" applyNumberFormat="1" applyFont="1" applyFill="1" applyBorder="1" applyAlignment="1">
      <alignment horizontal="center"/>
    </xf>
    <xf numFmtId="4" fontId="12" fillId="0" borderId="6" xfId="4" applyNumberFormat="1" applyFont="1" applyFill="1" applyBorder="1" applyAlignment="1">
      <alignment horizontal="center"/>
    </xf>
    <xf numFmtId="4" fontId="13" fillId="0" borderId="6" xfId="4" applyNumberFormat="1" applyFont="1" applyFill="1" applyBorder="1" applyAlignment="1">
      <alignment horizontal="center"/>
    </xf>
    <xf numFmtId="4" fontId="36" fillId="0" borderId="6" xfId="4" applyNumberFormat="1" applyFont="1" applyFill="1" applyBorder="1" applyAlignment="1">
      <alignment horizontal="center"/>
    </xf>
    <xf numFmtId="4" fontId="11" fillId="0" borderId="6" xfId="4" applyNumberFormat="1" applyFont="1" applyFill="1" applyBorder="1" applyAlignment="1">
      <alignment horizontal="center"/>
    </xf>
    <xf numFmtId="49" fontId="13" fillId="0" borderId="6" xfId="4" applyNumberFormat="1" applyFont="1" applyFill="1" applyBorder="1" applyAlignment="1">
      <alignment horizontal="center" vertical="center"/>
    </xf>
    <xf numFmtId="0" fontId="26" fillId="0" borderId="0" xfId="0" applyFont="1" applyAlignment="1">
      <alignment horizontal="justify" vertical="center" wrapText="1"/>
    </xf>
    <xf numFmtId="0" fontId="26" fillId="0" borderId="6" xfId="0" applyFont="1" applyBorder="1" applyAlignment="1">
      <alignment wrapText="1"/>
    </xf>
    <xf numFmtId="0" fontId="26" fillId="0" borderId="13" xfId="0" applyFont="1" applyBorder="1" applyAlignment="1">
      <alignment horizontal="justify" vertical="center" wrapText="1"/>
    </xf>
    <xf numFmtId="168" fontId="11" fillId="2" borderId="10" xfId="4" applyNumberFormat="1" applyFont="1" applyFill="1" applyBorder="1" applyAlignment="1">
      <alignment horizontal="left" vertical="center" wrapText="1"/>
    </xf>
    <xf numFmtId="4" fontId="36" fillId="2" borderId="12" xfId="4" applyNumberFormat="1" applyFont="1" applyFill="1" applyBorder="1" applyAlignment="1">
      <alignment horizontal="center"/>
    </xf>
    <xf numFmtId="4" fontId="18" fillId="2" borderId="6" xfId="4" applyNumberFormat="1" applyFont="1" applyFill="1" applyBorder="1" applyAlignment="1">
      <alignment horizontal="center"/>
    </xf>
    <xf numFmtId="168" fontId="11" fillId="2" borderId="0" xfId="4" applyNumberFormat="1" applyFont="1" applyFill="1" applyBorder="1" applyAlignment="1">
      <alignment horizontal="left" vertical="center" wrapText="1"/>
    </xf>
    <xf numFmtId="168" fontId="11" fillId="2" borderId="8" xfId="4" applyNumberFormat="1" applyFont="1" applyFill="1" applyBorder="1" applyAlignment="1">
      <alignment horizontal="left" vertical="center" wrapText="1"/>
    </xf>
    <xf numFmtId="0" fontId="26" fillId="0" borderId="0" xfId="0" applyFont="1" applyFill="1" applyBorder="1" applyAlignment="1">
      <alignment horizontal="justify" vertical="center" wrapText="1"/>
    </xf>
    <xf numFmtId="0" fontId="26" fillId="0" borderId="10" xfId="0" applyFont="1" applyBorder="1" applyAlignment="1">
      <alignment wrapText="1"/>
    </xf>
    <xf numFmtId="49" fontId="38" fillId="0" borderId="6" xfId="4" applyNumberFormat="1" applyFont="1" applyFill="1" applyBorder="1" applyAlignment="1">
      <alignment horizontal="left" indent="2"/>
    </xf>
    <xf numFmtId="49" fontId="38" fillId="0" borderId="6" xfId="4" applyNumberFormat="1" applyFont="1" applyFill="1" applyBorder="1" applyAlignment="1">
      <alignment horizontal="left"/>
    </xf>
    <xf numFmtId="0" fontId="38" fillId="2" borderId="10" xfId="4" applyFont="1" applyFill="1" applyBorder="1" applyAlignment="1" applyProtection="1">
      <alignment horizontal="center" vertical="center" wrapText="1"/>
      <protection locked="0"/>
    </xf>
    <xf numFmtId="0" fontId="38" fillId="2" borderId="6" xfId="4" applyFont="1" applyFill="1" applyBorder="1" applyAlignment="1" applyProtection="1">
      <alignment horizontal="center" vertical="center" wrapText="1"/>
      <protection locked="0"/>
    </xf>
    <xf numFmtId="0" fontId="11" fillId="2" borderId="6" xfId="4" applyFont="1" applyFill="1" applyBorder="1" applyAlignment="1" applyProtection="1">
      <alignment horizontal="left" vertical="center" wrapText="1"/>
      <protection locked="0"/>
    </xf>
    <xf numFmtId="0" fontId="11" fillId="2" borderId="9" xfId="4" applyFont="1" applyFill="1" applyBorder="1" applyAlignment="1" applyProtection="1">
      <alignment horizontal="left" vertical="center" wrapText="1"/>
      <protection locked="0"/>
    </xf>
    <xf numFmtId="0" fontId="39" fillId="2" borderId="10" xfId="4" applyFont="1" applyFill="1" applyBorder="1" applyAlignment="1">
      <alignment horizontal="left" vertical="center" wrapText="1"/>
    </xf>
    <xf numFmtId="168" fontId="11" fillId="2" borderId="6" xfId="4" applyNumberFormat="1" applyFont="1" applyFill="1" applyBorder="1" applyAlignment="1">
      <alignment vertical="center" wrapText="1"/>
    </xf>
    <xf numFmtId="0" fontId="11" fillId="0" borderId="6" xfId="4" applyFont="1" applyFill="1" applyBorder="1" applyAlignment="1">
      <alignment vertical="center" wrapText="1"/>
    </xf>
    <xf numFmtId="0" fontId="11" fillId="0" borderId="6" xfId="4" applyFont="1" applyFill="1" applyBorder="1" applyAlignment="1">
      <alignment horizontal="left" vertical="center" wrapText="1"/>
    </xf>
    <xf numFmtId="0" fontId="36" fillId="0" borderId="6" xfId="4" applyFont="1" applyFill="1" applyBorder="1" applyAlignment="1">
      <alignment horizontal="left"/>
    </xf>
    <xf numFmtId="49" fontId="17" fillId="0" borderId="6" xfId="4" applyNumberFormat="1" applyFont="1" applyFill="1" applyBorder="1" applyAlignment="1">
      <alignment horizontal="center"/>
    </xf>
    <xf numFmtId="0" fontId="17" fillId="0" borderId="9" xfId="4" applyFont="1" applyFill="1" applyBorder="1" applyAlignment="1">
      <alignment horizontal="center"/>
    </xf>
    <xf numFmtId="49" fontId="17" fillId="0" borderId="14" xfId="4" applyNumberFormat="1" applyFont="1" applyFill="1" applyBorder="1" applyAlignment="1">
      <alignment horizontal="center" vertical="center"/>
    </xf>
    <xf numFmtId="0" fontId="26" fillId="0" borderId="6" xfId="0" applyFont="1" applyFill="1" applyBorder="1" applyAlignment="1">
      <alignment wrapText="1"/>
    </xf>
    <xf numFmtId="4" fontId="12" fillId="2" borderId="15" xfId="4" applyNumberFormat="1" applyFont="1" applyFill="1" applyBorder="1" applyAlignment="1">
      <alignment horizontal="center"/>
    </xf>
    <xf numFmtId="4" fontId="12" fillId="2" borderId="9" xfId="4" applyNumberFormat="1" applyFont="1" applyFill="1" applyBorder="1" applyAlignment="1">
      <alignment horizontal="center"/>
    </xf>
    <xf numFmtId="4" fontId="13" fillId="2" borderId="9" xfId="4" applyNumberFormat="1" applyFont="1" applyFill="1" applyBorder="1" applyAlignment="1">
      <alignment horizontal="center"/>
    </xf>
    <xf numFmtId="4" fontId="11" fillId="2" borderId="9" xfId="4" applyNumberFormat="1" applyFont="1" applyFill="1" applyBorder="1" applyAlignment="1">
      <alignment horizontal="center"/>
    </xf>
    <xf numFmtId="4" fontId="36" fillId="2" borderId="9" xfId="4" applyNumberFormat="1" applyFont="1" applyFill="1" applyBorder="1" applyAlignment="1">
      <alignment horizontal="center"/>
    </xf>
    <xf numFmtId="49" fontId="17" fillId="0" borderId="6" xfId="4" applyNumberFormat="1" applyFont="1" applyFill="1" applyBorder="1" applyAlignment="1">
      <alignment horizontal="center" vertical="center"/>
    </xf>
    <xf numFmtId="0" fontId="17" fillId="0" borderId="10" xfId="4" applyFont="1" applyFill="1" applyBorder="1" applyAlignment="1">
      <alignment horizontal="center"/>
    </xf>
    <xf numFmtId="49" fontId="17" fillId="0" borderId="10" xfId="4" applyNumberFormat="1" applyFont="1" applyFill="1" applyBorder="1" applyAlignment="1">
      <alignment horizontal="center" vertical="center"/>
    </xf>
    <xf numFmtId="0" fontId="26" fillId="0" borderId="16" xfId="0" applyFont="1" applyFill="1" applyBorder="1" applyAlignment="1">
      <alignment horizontal="justify" vertical="center" wrapText="1"/>
    </xf>
    <xf numFmtId="4" fontId="12" fillId="2" borderId="10" xfId="4" applyNumberFormat="1" applyFont="1" applyFill="1" applyBorder="1" applyAlignment="1">
      <alignment horizontal="center"/>
    </xf>
    <xf numFmtId="4" fontId="13" fillId="2" borderId="10" xfId="4" applyNumberFormat="1" applyFont="1" applyFill="1" applyBorder="1" applyAlignment="1">
      <alignment horizontal="center"/>
    </xf>
    <xf numFmtId="4" fontId="11" fillId="2" borderId="10" xfId="4" applyNumberFormat="1" applyFont="1" applyFill="1" applyBorder="1" applyAlignment="1">
      <alignment horizontal="center"/>
    </xf>
    <xf numFmtId="4" fontId="36" fillId="2" borderId="10" xfId="4" applyNumberFormat="1" applyFont="1" applyFill="1" applyBorder="1" applyAlignment="1">
      <alignment horizontal="center"/>
    </xf>
    <xf numFmtId="49" fontId="17" fillId="0" borderId="7" xfId="4" applyNumberFormat="1" applyFont="1" applyFill="1" applyBorder="1" applyAlignment="1">
      <alignment horizontal="center" vertical="center"/>
    </xf>
    <xf numFmtId="49" fontId="18" fillId="0" borderId="6" xfId="4" applyNumberFormat="1" applyFont="1" applyFill="1" applyBorder="1" applyAlignment="1">
      <alignment horizontal="center"/>
    </xf>
    <xf numFmtId="0" fontId="26" fillId="0" borderId="10" xfId="0" applyFont="1" applyFill="1" applyBorder="1" applyAlignment="1">
      <alignment wrapText="1"/>
    </xf>
    <xf numFmtId="0" fontId="17" fillId="0" borderId="6" xfId="4" applyFont="1" applyFill="1" applyBorder="1" applyAlignment="1">
      <alignment horizontal="left"/>
    </xf>
    <xf numFmtId="0" fontId="26" fillId="0" borderId="6" xfId="0" applyFont="1" applyFill="1" applyBorder="1" applyAlignment="1">
      <alignment vertical="center" wrapText="1"/>
    </xf>
    <xf numFmtId="168" fontId="11" fillId="0" borderId="6" xfId="4" applyNumberFormat="1" applyFont="1" applyFill="1" applyBorder="1" applyAlignment="1">
      <alignment horizontal="left" vertical="center" wrapText="1"/>
    </xf>
    <xf numFmtId="49" fontId="40" fillId="0" borderId="6" xfId="4" applyNumberFormat="1" applyFont="1" applyFill="1" applyBorder="1" applyAlignment="1">
      <alignment horizontal="center" vertical="center"/>
    </xf>
    <xf numFmtId="0" fontId="41" fillId="0" borderId="6" xfId="0" applyFont="1" applyFill="1" applyBorder="1" applyAlignment="1">
      <alignment wrapText="1"/>
    </xf>
    <xf numFmtId="4" fontId="42" fillId="2" borderId="6" xfId="4" applyNumberFormat="1" applyFont="1" applyFill="1" applyBorder="1" applyAlignment="1">
      <alignment horizontal="center"/>
    </xf>
    <xf numFmtId="4" fontId="43" fillId="2" borderId="6" xfId="4" applyNumberFormat="1" applyFont="1" applyFill="1" applyBorder="1" applyAlignment="1">
      <alignment horizontal="center"/>
    </xf>
    <xf numFmtId="4" fontId="37" fillId="2" borderId="6" xfId="4" applyNumberFormat="1" applyFont="1" applyFill="1" applyBorder="1" applyAlignment="1">
      <alignment horizontal="center"/>
    </xf>
    <xf numFmtId="4" fontId="44" fillId="2" borderId="6" xfId="4" applyNumberFormat="1" applyFont="1" applyFill="1" applyBorder="1" applyAlignment="1">
      <alignment horizontal="center"/>
    </xf>
    <xf numFmtId="0" fontId="26" fillId="0" borderId="6" xfId="0" applyFont="1" applyFill="1" applyBorder="1" applyAlignment="1">
      <alignment wrapText="1" shrinkToFit="1"/>
    </xf>
    <xf numFmtId="0" fontId="26" fillId="0" borderId="6" xfId="0" applyFont="1" applyFill="1" applyBorder="1"/>
    <xf numFmtId="0" fontId="26" fillId="0" borderId="9" xfId="0" applyFont="1" applyFill="1" applyBorder="1" applyAlignment="1">
      <alignment wrapText="1"/>
    </xf>
    <xf numFmtId="0" fontId="26" fillId="0" borderId="9" xfId="0" applyFont="1" applyFill="1" applyBorder="1" applyAlignment="1">
      <alignment horizontal="justify" wrapText="1"/>
    </xf>
    <xf numFmtId="4" fontId="12" fillId="2" borderId="12" xfId="4" applyNumberFormat="1" applyFont="1" applyFill="1" applyBorder="1" applyAlignment="1">
      <alignment horizontal="center" vertical="center"/>
    </xf>
    <xf numFmtId="4" fontId="12" fillId="2" borderId="6" xfId="4" applyNumberFormat="1" applyFont="1" applyFill="1" applyBorder="1" applyAlignment="1">
      <alignment horizontal="center" vertical="center"/>
    </xf>
    <xf numFmtId="4" fontId="36" fillId="2" borderId="12" xfId="4" applyNumberFormat="1" applyFont="1" applyFill="1" applyBorder="1" applyAlignment="1">
      <alignment horizontal="center" vertical="center"/>
    </xf>
    <xf numFmtId="4" fontId="36" fillId="2" borderId="6" xfId="4" applyNumberFormat="1" applyFont="1" applyFill="1" applyBorder="1" applyAlignment="1">
      <alignment horizontal="center" vertical="center"/>
    </xf>
    <xf numFmtId="0" fontId="26" fillId="0" borderId="6" xfId="0" applyFont="1" applyFill="1" applyBorder="1" applyAlignment="1">
      <alignment horizontal="justify" wrapText="1"/>
    </xf>
    <xf numFmtId="49" fontId="17" fillId="0" borderId="9" xfId="4" applyNumberFormat="1" applyFont="1" applyFill="1" applyBorder="1" applyAlignment="1">
      <alignment horizontal="center"/>
    </xf>
    <xf numFmtId="49" fontId="17" fillId="0" borderId="9" xfId="4" applyNumberFormat="1" applyFont="1" applyFill="1" applyBorder="1" applyAlignment="1">
      <alignment horizontal="center" vertical="center"/>
    </xf>
    <xf numFmtId="0" fontId="26" fillId="0" borderId="13" xfId="0" applyFont="1" applyFill="1" applyBorder="1" applyAlignment="1">
      <alignment wrapText="1"/>
    </xf>
    <xf numFmtId="0" fontId="45" fillId="0" borderId="6" xfId="0" applyFont="1" applyFill="1" applyBorder="1" applyAlignment="1">
      <alignment horizontal="left" wrapText="1"/>
    </xf>
    <xf numFmtId="49" fontId="17" fillId="0" borderId="10" xfId="4" applyNumberFormat="1" applyFont="1" applyFill="1" applyBorder="1" applyAlignment="1">
      <alignment horizontal="center"/>
    </xf>
    <xf numFmtId="49" fontId="17" fillId="0" borderId="17" xfId="4" applyNumberFormat="1" applyFont="1" applyFill="1" applyBorder="1" applyAlignment="1">
      <alignment horizontal="center" vertical="center"/>
    </xf>
    <xf numFmtId="0" fontId="26" fillId="0" borderId="10" xfId="0" applyFont="1" applyFill="1" applyBorder="1" applyAlignment="1">
      <alignment horizontal="justify" vertical="center" wrapText="1"/>
    </xf>
    <xf numFmtId="0" fontId="26" fillId="0" borderId="6" xfId="0" applyFont="1" applyFill="1" applyBorder="1" applyAlignment="1">
      <alignment horizontal="center" vertical="center" wrapText="1"/>
    </xf>
    <xf numFmtId="0" fontId="26" fillId="0" borderId="9" xfId="0" applyFont="1" applyFill="1" applyBorder="1" applyAlignment="1">
      <alignment horizontal="justify" vertical="center" wrapText="1"/>
    </xf>
    <xf numFmtId="0" fontId="17" fillId="0" borderId="6" xfId="4" applyFont="1" applyFill="1" applyBorder="1" applyAlignment="1">
      <alignment horizontal="center"/>
    </xf>
    <xf numFmtId="0" fontId="13" fillId="0" borderId="6" xfId="4" applyFont="1" applyFill="1" applyBorder="1" applyAlignment="1">
      <alignment horizontal="left"/>
    </xf>
    <xf numFmtId="0" fontId="26" fillId="0" borderId="0" xfId="4" applyFont="1" applyAlignment="1">
      <alignment wrapText="1"/>
    </xf>
    <xf numFmtId="0" fontId="36" fillId="0" borderId="6" xfId="4" applyFont="1" applyFill="1" applyBorder="1" applyAlignment="1">
      <alignment horizontal="left" indent="1"/>
    </xf>
    <xf numFmtId="168" fontId="11" fillId="2" borderId="6" xfId="4" applyNumberFormat="1" applyFont="1" applyFill="1" applyBorder="1" applyAlignment="1">
      <alignment horizontal="left" vertical="center" wrapText="1"/>
    </xf>
    <xf numFmtId="0" fontId="26" fillId="0" borderId="0" xfId="0" applyFont="1" applyBorder="1" applyAlignment="1">
      <alignment horizontal="justify" vertical="center" wrapText="1"/>
    </xf>
    <xf numFmtId="0" fontId="26" fillId="0" borderId="6" xfId="0" applyFont="1" applyBorder="1" applyAlignment="1">
      <alignment horizontal="justify" wrapText="1"/>
    </xf>
    <xf numFmtId="0" fontId="26" fillId="0" borderId="6" xfId="0" applyFont="1" applyBorder="1"/>
    <xf numFmtId="0" fontId="11" fillId="2" borderId="10" xfId="4" applyFont="1" applyFill="1" applyBorder="1" applyAlignment="1">
      <alignment horizontal="left" vertical="center" wrapText="1"/>
    </xf>
    <xf numFmtId="0" fontId="44" fillId="0" borderId="6" xfId="4" applyFont="1" applyFill="1" applyBorder="1" applyAlignment="1">
      <alignment horizontal="left"/>
    </xf>
    <xf numFmtId="49" fontId="44" fillId="0" borderId="6" xfId="4" applyNumberFormat="1" applyFont="1" applyFill="1" applyBorder="1" applyAlignment="1">
      <alignment horizontal="center" vertical="center"/>
    </xf>
    <xf numFmtId="0" fontId="44" fillId="2" borderId="6" xfId="4" applyFont="1" applyFill="1" applyBorder="1" applyAlignment="1">
      <alignment horizontal="left" vertical="center" wrapText="1"/>
    </xf>
    <xf numFmtId="0" fontId="39" fillId="2" borderId="9" xfId="4" applyFont="1" applyFill="1" applyBorder="1" applyAlignment="1">
      <alignment horizontal="center" vertical="center" wrapText="1"/>
    </xf>
    <xf numFmtId="0" fontId="11" fillId="2" borderId="9" xfId="4" applyFont="1" applyFill="1" applyBorder="1" applyAlignment="1">
      <alignment horizontal="left" vertical="center" wrapText="1"/>
    </xf>
    <xf numFmtId="0" fontId="26" fillId="0" borderId="10" xfId="0" applyFont="1" applyBorder="1" applyAlignment="1">
      <alignment horizontal="justify" vertical="center" wrapText="1"/>
    </xf>
    <xf numFmtId="0" fontId="18" fillId="0" borderId="6" xfId="4" applyFont="1" applyFill="1" applyBorder="1" applyAlignment="1">
      <alignment horizontal="right"/>
    </xf>
    <xf numFmtId="0" fontId="18" fillId="0" borderId="6" xfId="4" applyFont="1" applyFill="1" applyBorder="1" applyAlignment="1">
      <alignment horizontal="left"/>
    </xf>
    <xf numFmtId="49" fontId="18" fillId="0" borderId="6" xfId="4" applyNumberFormat="1" applyFont="1" applyFill="1" applyBorder="1" applyAlignment="1">
      <alignment horizontal="center" vertical="center" wrapText="1"/>
    </xf>
    <xf numFmtId="0" fontId="17" fillId="0" borderId="9" xfId="4" applyFont="1" applyFill="1" applyBorder="1" applyAlignment="1">
      <alignment horizontal="right"/>
    </xf>
    <xf numFmtId="0" fontId="17" fillId="0" borderId="9" xfId="4" applyFont="1" applyFill="1" applyBorder="1" applyAlignment="1">
      <alignment horizontal="left"/>
    </xf>
    <xf numFmtId="4" fontId="12" fillId="2" borderId="9" xfId="4" applyNumberFormat="1" applyFont="1" applyFill="1" applyBorder="1" applyAlignment="1">
      <alignment horizontal="center" vertical="center"/>
    </xf>
    <xf numFmtId="4" fontId="12" fillId="0" borderId="12" xfId="4" applyNumberFormat="1" applyFont="1" applyFill="1" applyBorder="1" applyAlignment="1">
      <alignment horizontal="center" vertical="center"/>
    </xf>
    <xf numFmtId="4" fontId="12" fillId="0" borderId="6" xfId="4" applyNumberFormat="1" applyFont="1" applyFill="1" applyBorder="1" applyAlignment="1">
      <alignment horizontal="center" vertical="center"/>
    </xf>
    <xf numFmtId="4" fontId="12" fillId="2" borderId="18" xfId="4" applyNumberFormat="1" applyFont="1" applyFill="1" applyBorder="1" applyAlignment="1">
      <alignment horizontal="center" vertical="center"/>
    </xf>
    <xf numFmtId="4" fontId="12" fillId="2" borderId="18" xfId="4" applyNumberFormat="1" applyFont="1" applyFill="1" applyBorder="1" applyAlignment="1">
      <alignment horizontal="center"/>
    </xf>
    <xf numFmtId="0" fontId="11" fillId="0" borderId="6" xfId="4" applyFont="1" applyFill="1" applyBorder="1" applyAlignment="1">
      <alignment horizontal="left"/>
    </xf>
    <xf numFmtId="0" fontId="36" fillId="0" borderId="10" xfId="4" applyFont="1" applyFill="1" applyBorder="1" applyAlignment="1">
      <alignment horizontal="center" vertical="center" wrapText="1"/>
    </xf>
    <xf numFmtId="0" fontId="3" fillId="0" borderId="0" xfId="0" applyNumberFormat="1" applyFont="1" applyFill="1" applyAlignment="1" applyProtection="1"/>
    <xf numFmtId="0" fontId="5" fillId="0" borderId="0" xfId="0" applyNumberFormat="1" applyFont="1" applyFill="1" applyAlignment="1" applyProtection="1"/>
    <xf numFmtId="4" fontId="26" fillId="0" borderId="0" xfId="0" applyNumberFormat="1" applyFont="1" applyFill="1" applyAlignment="1" applyProtection="1"/>
    <xf numFmtId="0" fontId="26" fillId="0" borderId="6" xfId="0" applyNumberFormat="1" applyFont="1" applyFill="1" applyBorder="1" applyAlignment="1" applyProtection="1">
      <alignment horizontal="center" vertical="center" wrapText="1"/>
    </xf>
    <xf numFmtId="0" fontId="32" fillId="2" borderId="0" xfId="0" applyFont="1" applyFill="1" applyBorder="1"/>
    <xf numFmtId="2" fontId="46" fillId="2" borderId="0" xfId="0" applyNumberFormat="1" applyFont="1" applyFill="1" applyBorder="1" applyAlignment="1">
      <alignment horizontal="center" vertical="center" wrapText="1"/>
    </xf>
    <xf numFmtId="2" fontId="47" fillId="2" borderId="0" xfId="0" applyNumberFormat="1" applyFont="1" applyFill="1" applyBorder="1" applyAlignment="1">
      <alignment horizontal="center" vertical="center" wrapText="1"/>
    </xf>
    <xf numFmtId="0" fontId="47" fillId="2" borderId="0" xfId="0" applyFont="1" applyFill="1" applyBorder="1" applyAlignment="1"/>
    <xf numFmtId="2" fontId="33" fillId="2" borderId="0" xfId="0" applyNumberFormat="1" applyFont="1" applyFill="1" applyBorder="1" applyAlignment="1">
      <alignment horizontal="center" wrapText="1"/>
    </xf>
    <xf numFmtId="2" fontId="33" fillId="2" borderId="0" xfId="0" applyNumberFormat="1" applyFont="1" applyFill="1" applyBorder="1" applyAlignment="1">
      <alignment wrapText="1"/>
    </xf>
    <xf numFmtId="2" fontId="32" fillId="2" borderId="0" xfId="0" applyNumberFormat="1" applyFont="1" applyFill="1" applyBorder="1" applyAlignment="1">
      <alignment wrapText="1"/>
    </xf>
    <xf numFmtId="0" fontId="46" fillId="2" borderId="0" xfId="0" applyFont="1" applyFill="1" applyBorder="1" applyAlignment="1">
      <alignment horizontal="center"/>
    </xf>
    <xf numFmtId="0" fontId="32" fillId="2" borderId="19" xfId="0" applyFont="1" applyFill="1" applyBorder="1"/>
    <xf numFmtId="2" fontId="33" fillId="2" borderId="19" xfId="0" applyNumberFormat="1" applyFont="1" applyFill="1" applyBorder="1" applyAlignment="1">
      <alignment wrapText="1"/>
    </xf>
    <xf numFmtId="0" fontId="47" fillId="2" borderId="19" xfId="0" applyFont="1" applyFill="1" applyBorder="1" applyAlignment="1"/>
    <xf numFmtId="0" fontId="32" fillId="2" borderId="19" xfId="0" applyFont="1" applyFill="1" applyBorder="1" applyAlignment="1">
      <alignment horizontal="right"/>
    </xf>
    <xf numFmtId="0" fontId="32" fillId="2" borderId="0" xfId="0" applyFont="1" applyFill="1" applyBorder="1" applyAlignment="1">
      <alignment horizontal="right"/>
    </xf>
    <xf numFmtId="0" fontId="47" fillId="2" borderId="10" xfId="0" applyFont="1" applyFill="1" applyBorder="1" applyAlignment="1">
      <alignment horizontal="center" vertical="center" wrapText="1"/>
    </xf>
    <xf numFmtId="0" fontId="47" fillId="2" borderId="8" xfId="0" applyFont="1" applyFill="1" applyBorder="1" applyAlignment="1">
      <alignment horizontal="center" wrapText="1"/>
    </xf>
    <xf numFmtId="0" fontId="47" fillId="2" borderId="7" xfId="0" applyFont="1" applyFill="1" applyBorder="1" applyAlignment="1">
      <alignment horizontal="center" vertical="center" wrapText="1"/>
    </xf>
    <xf numFmtId="0" fontId="47" fillId="2" borderId="20" xfId="0" applyFont="1" applyFill="1" applyBorder="1" applyAlignment="1">
      <alignment horizontal="center" vertical="center" wrapText="1"/>
    </xf>
    <xf numFmtId="0" fontId="47" fillId="2" borderId="12" xfId="0" applyFont="1" applyFill="1" applyBorder="1" applyAlignment="1">
      <alignment vertical="center" wrapText="1"/>
    </xf>
    <xf numFmtId="0" fontId="47" fillId="2" borderId="6" xfId="0" applyFont="1" applyFill="1" applyBorder="1" applyAlignment="1">
      <alignment horizontal="center" vertical="center" wrapText="1"/>
    </xf>
    <xf numFmtId="0" fontId="47" fillId="2" borderId="8" xfId="0" applyFont="1" applyFill="1" applyBorder="1" applyAlignment="1">
      <alignment vertical="center" wrapText="1"/>
    </xf>
    <xf numFmtId="0" fontId="48" fillId="2" borderId="8" xfId="0" applyFont="1" applyFill="1" applyBorder="1" applyAlignment="1">
      <alignment vertical="center" wrapText="1"/>
    </xf>
    <xf numFmtId="0" fontId="48" fillId="2" borderId="12" xfId="0" applyFont="1" applyFill="1" applyBorder="1" applyAlignment="1">
      <alignment vertical="center" wrapText="1"/>
    </xf>
    <xf numFmtId="0" fontId="47" fillId="2" borderId="0" xfId="0" applyFont="1" applyFill="1" applyBorder="1" applyAlignment="1">
      <alignment horizontal="center" vertical="center" wrapText="1"/>
    </xf>
    <xf numFmtId="0" fontId="47" fillId="2" borderId="0" xfId="0" applyFont="1" applyFill="1" applyBorder="1" applyAlignment="1">
      <alignment vertical="center" wrapText="1"/>
    </xf>
    <xf numFmtId="0" fontId="47" fillId="2" borderId="12" xfId="0" applyFont="1" applyFill="1" applyBorder="1" applyAlignment="1">
      <alignment horizontal="center" vertical="center" wrapText="1"/>
    </xf>
    <xf numFmtId="0" fontId="47" fillId="2" borderId="8" xfId="0" applyFont="1" applyFill="1" applyBorder="1" applyAlignment="1">
      <alignment horizontal="center" vertical="center" wrapText="1"/>
    </xf>
    <xf numFmtId="0" fontId="48" fillId="2" borderId="6" xfId="0" applyFont="1" applyFill="1" applyBorder="1" applyAlignment="1">
      <alignment horizontal="center" vertical="center" wrapText="1"/>
    </xf>
    <xf numFmtId="0" fontId="47" fillId="2" borderId="17" xfId="0" applyFont="1" applyFill="1" applyBorder="1" applyAlignment="1">
      <alignment horizontal="center" vertical="center" wrapText="1"/>
    </xf>
    <xf numFmtId="0" fontId="47" fillId="2" borderId="14" xfId="0" applyFont="1" applyFill="1" applyBorder="1" applyAlignment="1">
      <alignment vertical="center" wrapText="1"/>
    </xf>
    <xf numFmtId="0" fontId="47" fillId="2" borderId="23" xfId="0" applyFont="1" applyFill="1" applyBorder="1" applyAlignment="1">
      <alignment vertical="center" wrapText="1"/>
    </xf>
    <xf numFmtId="0" fontId="47" fillId="2" borderId="15" xfId="0" applyFont="1" applyFill="1" applyBorder="1" applyAlignment="1">
      <alignment vertical="center" wrapText="1"/>
    </xf>
    <xf numFmtId="0" fontId="50" fillId="2" borderId="15" xfId="0" applyFont="1" applyFill="1" applyBorder="1" applyAlignment="1">
      <alignment horizontal="center" vertical="center" wrapText="1"/>
    </xf>
    <xf numFmtId="0" fontId="48" fillId="2" borderId="12" xfId="0" applyFont="1" applyFill="1" applyBorder="1" applyAlignment="1">
      <alignment horizontal="center" vertical="center" wrapText="1"/>
    </xf>
    <xf numFmtId="0" fontId="48" fillId="2" borderId="7" xfId="0" applyFont="1" applyFill="1" applyBorder="1" applyAlignment="1">
      <alignment horizontal="center" vertical="center" wrapText="1"/>
    </xf>
    <xf numFmtId="0" fontId="48" fillId="2" borderId="6" xfId="5" applyFont="1" applyFill="1" applyBorder="1" applyAlignment="1">
      <alignment horizontal="center" vertical="center" wrapText="1"/>
    </xf>
    <xf numFmtId="0" fontId="47" fillId="2" borderId="7" xfId="0" applyFont="1" applyFill="1" applyBorder="1" applyAlignment="1">
      <alignment vertical="center" wrapText="1"/>
    </xf>
    <xf numFmtId="0" fontId="50" fillId="2" borderId="18" xfId="0" applyFont="1" applyFill="1" applyBorder="1" applyAlignment="1">
      <alignment horizontal="center" vertical="center" wrapText="1"/>
    </xf>
    <xf numFmtId="0" fontId="47" fillId="2" borderId="6" xfId="0" applyFont="1" applyFill="1" applyBorder="1" applyAlignment="1">
      <alignment vertical="center" wrapText="1"/>
    </xf>
    <xf numFmtId="0" fontId="48" fillId="2" borderId="18" xfId="0" applyFont="1" applyFill="1" applyBorder="1" applyAlignment="1">
      <alignment vertical="center" wrapText="1"/>
    </xf>
    <xf numFmtId="0" fontId="48" fillId="2" borderId="19" xfId="0" applyFont="1" applyFill="1" applyBorder="1" applyAlignment="1">
      <alignment vertical="center" wrapText="1"/>
    </xf>
    <xf numFmtId="0" fontId="47" fillId="2" borderId="18" xfId="0" applyFont="1" applyFill="1" applyBorder="1" applyAlignment="1">
      <alignment horizontal="center" vertical="center" wrapText="1"/>
    </xf>
    <xf numFmtId="0" fontId="47" fillId="2" borderId="6" xfId="0" applyFont="1" applyFill="1" applyBorder="1" applyAlignment="1">
      <alignment horizontal="center"/>
    </xf>
    <xf numFmtId="0" fontId="32" fillId="2" borderId="6" xfId="0" applyFont="1" applyFill="1" applyBorder="1"/>
    <xf numFmtId="0" fontId="48" fillId="2" borderId="6" xfId="0" applyFont="1" applyFill="1" applyBorder="1" applyAlignment="1">
      <alignment vertical="center" wrapText="1"/>
    </xf>
    <xf numFmtId="0" fontId="32" fillId="2" borderId="12" xfId="0" applyFont="1" applyFill="1" applyBorder="1" applyAlignment="1">
      <alignment horizontal="center"/>
    </xf>
    <xf numFmtId="0" fontId="32" fillId="2" borderId="7" xfId="0" applyFont="1" applyFill="1" applyBorder="1"/>
    <xf numFmtId="0" fontId="32" fillId="2" borderId="1" xfId="0" applyFont="1" applyFill="1" applyBorder="1"/>
    <xf numFmtId="0" fontId="50" fillId="2" borderId="6" xfId="0" applyFont="1" applyFill="1" applyBorder="1" applyAlignment="1">
      <alignment horizontal="center" vertical="center" wrapText="1"/>
    </xf>
    <xf numFmtId="0" fontId="50" fillId="2" borderId="7" xfId="0" applyFont="1" applyFill="1" applyBorder="1" applyAlignment="1">
      <alignment horizontal="center" vertical="center" wrapText="1"/>
    </xf>
    <xf numFmtId="0" fontId="47" fillId="2" borderId="10" xfId="0" applyFont="1" applyFill="1" applyBorder="1" applyAlignment="1">
      <alignment horizontal="left" vertical="center" wrapText="1"/>
    </xf>
    <xf numFmtId="2" fontId="47" fillId="2" borderId="6" xfId="0" applyNumberFormat="1" applyFont="1" applyFill="1" applyBorder="1" applyAlignment="1">
      <alignment horizontal="center" vertical="center" wrapText="1"/>
    </xf>
    <xf numFmtId="0" fontId="32" fillId="2" borderId="6" xfId="0" applyFont="1" applyFill="1" applyBorder="1" applyAlignment="1">
      <alignment horizontal="center" vertical="center" wrapText="1"/>
    </xf>
    <xf numFmtId="2" fontId="32" fillId="2" borderId="6" xfId="0" applyNumberFormat="1" applyFont="1" applyFill="1" applyBorder="1" applyAlignment="1">
      <alignment horizontal="center" vertical="center" wrapText="1"/>
    </xf>
    <xf numFmtId="4" fontId="32" fillId="2" borderId="6" xfId="0" applyNumberFormat="1" applyFont="1" applyFill="1" applyBorder="1" applyAlignment="1"/>
    <xf numFmtId="2" fontId="32" fillId="2" borderId="6" xfId="0" applyNumberFormat="1" applyFont="1" applyFill="1" applyBorder="1" applyAlignment="1">
      <alignment horizontal="right" vertical="center" wrapText="1"/>
    </xf>
    <xf numFmtId="2" fontId="32" fillId="2" borderId="10" xfId="0" applyNumberFormat="1" applyFont="1" applyFill="1" applyBorder="1" applyAlignment="1">
      <alignment horizontal="center" vertical="center" wrapText="1"/>
    </xf>
    <xf numFmtId="2" fontId="47" fillId="2" borderId="10" xfId="0" applyNumberFormat="1" applyFont="1" applyFill="1" applyBorder="1" applyAlignment="1">
      <alignment horizontal="center" vertical="center" wrapText="1"/>
    </xf>
    <xf numFmtId="2" fontId="50" fillId="2" borderId="6" xfId="0" applyNumberFormat="1" applyFont="1" applyFill="1" applyBorder="1" applyAlignment="1">
      <alignment horizontal="center" vertical="center" wrapText="1"/>
    </xf>
    <xf numFmtId="2" fontId="53" fillId="2" borderId="6" xfId="0" applyNumberFormat="1" applyFont="1" applyFill="1" applyBorder="1" applyAlignment="1">
      <alignment horizontal="center" vertical="center" wrapText="1"/>
    </xf>
    <xf numFmtId="2" fontId="47" fillId="2" borderId="7" xfId="0" applyNumberFormat="1" applyFont="1" applyFill="1" applyBorder="1" applyAlignment="1">
      <alignment horizontal="center" vertical="center" wrapText="1"/>
    </xf>
    <xf numFmtId="0" fontId="54" fillId="2" borderId="6" xfId="0" applyFont="1" applyFill="1" applyBorder="1" applyAlignment="1">
      <alignment horizontal="center" vertical="center" wrapText="1"/>
    </xf>
    <xf numFmtId="0" fontId="32" fillId="2" borderId="10" xfId="0" applyFont="1" applyFill="1" applyBorder="1" applyAlignment="1">
      <alignment horizontal="center" vertical="center" wrapText="1"/>
    </xf>
    <xf numFmtId="2" fontId="32" fillId="2" borderId="6" xfId="0" applyNumberFormat="1" applyFont="1" applyFill="1" applyBorder="1"/>
    <xf numFmtId="2" fontId="47" fillId="2" borderId="7" xfId="0" applyNumberFormat="1" applyFont="1" applyFill="1" applyBorder="1"/>
    <xf numFmtId="2" fontId="47" fillId="2" borderId="6" xfId="0" applyNumberFormat="1" applyFont="1" applyFill="1" applyBorder="1" applyAlignment="1">
      <alignment horizontal="right" vertical="center" wrapText="1"/>
    </xf>
    <xf numFmtId="4" fontId="47" fillId="2" borderId="6" xfId="0" applyNumberFormat="1" applyFont="1" applyFill="1" applyBorder="1" applyAlignment="1"/>
    <xf numFmtId="2" fontId="47" fillId="2" borderId="10" xfId="0" applyNumberFormat="1" applyFont="1" applyFill="1" applyBorder="1" applyAlignment="1">
      <alignment horizontal="right" vertical="center" wrapText="1"/>
    </xf>
    <xf numFmtId="2" fontId="53" fillId="2" borderId="10" xfId="0" applyNumberFormat="1" applyFont="1" applyFill="1" applyBorder="1" applyAlignment="1">
      <alignment horizontal="center" vertical="center" wrapText="1"/>
    </xf>
    <xf numFmtId="2" fontId="47" fillId="2" borderId="17" xfId="0" applyNumberFormat="1" applyFont="1" applyFill="1" applyBorder="1" applyAlignment="1">
      <alignment horizontal="center" vertical="center" wrapText="1"/>
    </xf>
    <xf numFmtId="2" fontId="47" fillId="2" borderId="17" xfId="0" applyNumberFormat="1" applyFont="1" applyFill="1" applyBorder="1" applyAlignment="1">
      <alignment horizontal="right" vertical="center" wrapText="1"/>
    </xf>
    <xf numFmtId="49" fontId="32" fillId="2" borderId="6" xfId="0" applyNumberFormat="1" applyFont="1" applyFill="1" applyBorder="1" applyAlignment="1">
      <alignment horizontal="center"/>
    </xf>
    <xf numFmtId="0" fontId="32" fillId="2" borderId="6" xfId="0" applyFont="1" applyFill="1" applyBorder="1" applyAlignment="1">
      <alignment horizontal="left"/>
    </xf>
    <xf numFmtId="2" fontId="32" fillId="2" borderId="6" xfId="0" applyNumberFormat="1" applyFont="1" applyFill="1" applyBorder="1" applyAlignment="1">
      <alignment horizontal="right"/>
    </xf>
    <xf numFmtId="4" fontId="32" fillId="2" borderId="6" xfId="0" applyNumberFormat="1" applyFont="1" applyFill="1" applyBorder="1" applyAlignment="1">
      <alignment horizontal="right"/>
    </xf>
    <xf numFmtId="4" fontId="32" fillId="2" borderId="6" xfId="0" applyNumberFormat="1" applyFont="1" applyFill="1" applyBorder="1"/>
    <xf numFmtId="4" fontId="47" fillId="2" borderId="6" xfId="0" applyNumberFormat="1" applyFont="1" applyFill="1" applyBorder="1" applyAlignment="1">
      <alignment horizontal="center"/>
    </xf>
    <xf numFmtId="4" fontId="32" fillId="2" borderId="6" xfId="0" applyNumberFormat="1" applyFont="1" applyFill="1" applyBorder="1" applyAlignment="1">
      <alignment horizontal="right" vertical="center"/>
    </xf>
    <xf numFmtId="4" fontId="32" fillId="2" borderId="6" xfId="0" applyNumberFormat="1" applyFont="1" applyFill="1" applyBorder="1" applyAlignment="1">
      <alignment horizontal="right" wrapText="1"/>
    </xf>
    <xf numFmtId="4" fontId="47" fillId="2" borderId="6" xfId="0" applyNumberFormat="1" applyFont="1" applyFill="1" applyBorder="1"/>
    <xf numFmtId="2" fontId="32" fillId="2" borderId="7" xfId="0" applyNumberFormat="1" applyFont="1" applyFill="1" applyBorder="1"/>
    <xf numFmtId="2" fontId="47" fillId="2" borderId="7" xfId="0" applyNumberFormat="1" applyFont="1" applyFill="1" applyBorder="1" applyAlignment="1">
      <alignment horizontal="right"/>
    </xf>
    <xf numFmtId="49" fontId="47" fillId="2" borderId="6" xfId="0" applyNumberFormat="1" applyFont="1" applyFill="1" applyBorder="1" applyAlignment="1">
      <alignment horizontal="center"/>
    </xf>
    <xf numFmtId="0" fontId="55" fillId="2" borderId="6" xfId="0" applyFont="1" applyFill="1" applyBorder="1"/>
    <xf numFmtId="0" fontId="32" fillId="2" borderId="6" xfId="0" applyFont="1" applyFill="1" applyBorder="1" applyAlignment="1">
      <alignment horizontal="left" wrapText="1"/>
    </xf>
    <xf numFmtId="4" fontId="47" fillId="2" borderId="12" xfId="4" applyNumberFormat="1" applyFont="1" applyFill="1" applyBorder="1" applyAlignment="1">
      <alignment horizontal="center"/>
    </xf>
    <xf numFmtId="2" fontId="47" fillId="2" borderId="6" xfId="0" applyNumberFormat="1" applyFont="1" applyFill="1" applyBorder="1" applyAlignment="1">
      <alignment horizontal="center"/>
    </xf>
    <xf numFmtId="2" fontId="47" fillId="2" borderId="6" xfId="0" applyNumberFormat="1" applyFont="1" applyFill="1" applyBorder="1"/>
    <xf numFmtId="2" fontId="53" fillId="2" borderId="6" xfId="0" applyNumberFormat="1" applyFont="1" applyFill="1" applyBorder="1"/>
    <xf numFmtId="4" fontId="47" fillId="2" borderId="7" xfId="0" applyNumberFormat="1" applyFont="1" applyFill="1" applyBorder="1" applyAlignment="1">
      <alignment horizontal="center"/>
    </xf>
    <xf numFmtId="4" fontId="32" fillId="2" borderId="6" xfId="0" applyNumberFormat="1" applyFont="1" applyFill="1" applyBorder="1" applyAlignment="1">
      <alignment horizontal="center"/>
    </xf>
    <xf numFmtId="4" fontId="47" fillId="2" borderId="6" xfId="0" applyNumberFormat="1" applyFont="1" applyFill="1" applyBorder="1" applyAlignment="1">
      <alignment vertical="center" wrapText="1"/>
    </xf>
    <xf numFmtId="2" fontId="47" fillId="2" borderId="6" xfId="0" applyNumberFormat="1" applyFont="1" applyFill="1" applyBorder="1" applyAlignment="1">
      <alignment horizontal="right"/>
    </xf>
    <xf numFmtId="2" fontId="53" fillId="2" borderId="6" xfId="0" applyNumberFormat="1" applyFont="1" applyFill="1" applyBorder="1" applyAlignment="1">
      <alignment horizontal="center"/>
    </xf>
    <xf numFmtId="4" fontId="47" fillId="2" borderId="6" xfId="0" applyNumberFormat="1" applyFont="1" applyFill="1" applyBorder="1" applyAlignment="1">
      <alignment horizontal="right"/>
    </xf>
    <xf numFmtId="4" fontId="47" fillId="2" borderId="7" xfId="0" applyNumberFormat="1" applyFont="1" applyFill="1" applyBorder="1" applyAlignment="1">
      <alignment horizontal="right"/>
    </xf>
    <xf numFmtId="2" fontId="32" fillId="2" borderId="1" xfId="0" applyNumberFormat="1" applyFont="1" applyFill="1" applyBorder="1"/>
    <xf numFmtId="0" fontId="47" fillId="2" borderId="6" xfId="0" applyFont="1" applyFill="1" applyBorder="1"/>
    <xf numFmtId="49" fontId="32" fillId="2" borderId="0" xfId="0" applyNumberFormat="1" applyFont="1" applyFill="1" applyBorder="1" applyAlignment="1">
      <alignment horizontal="center"/>
    </xf>
    <xf numFmtId="0" fontId="33" fillId="2" borderId="0" xfId="0" applyFont="1" applyFill="1" applyBorder="1"/>
    <xf numFmtId="0" fontId="47" fillId="2" borderId="0" xfId="0" applyFont="1" applyFill="1" applyBorder="1"/>
    <xf numFmtId="4" fontId="47" fillId="2" borderId="0" xfId="0" applyNumberFormat="1" applyFont="1" applyFill="1" applyBorder="1" applyAlignment="1">
      <alignment horizontal="right"/>
    </xf>
    <xf numFmtId="0" fontId="33" fillId="2" borderId="0" xfId="0" applyFont="1" applyFill="1" applyBorder="1" applyAlignment="1">
      <alignment horizontal="center"/>
    </xf>
    <xf numFmtId="0" fontId="56" fillId="0" borderId="0" xfId="0" applyFont="1" applyFill="1"/>
    <xf numFmtId="0" fontId="25" fillId="0" borderId="0" xfId="0" applyFont="1" applyFill="1" applyAlignment="1">
      <alignment vertical="center"/>
    </xf>
    <xf numFmtId="0" fontId="3" fillId="0" borderId="6" xfId="0" applyNumberFormat="1" applyFont="1" applyFill="1" applyBorder="1" applyAlignment="1" applyProtection="1">
      <alignment horizontal="center"/>
    </xf>
    <xf numFmtId="0" fontId="25" fillId="0" borderId="6" xfId="0" applyFont="1" applyFill="1" applyBorder="1" applyAlignment="1">
      <alignment horizontal="center"/>
    </xf>
    <xf numFmtId="0" fontId="26" fillId="0" borderId="6" xfId="0" applyNumberFormat="1" applyFont="1" applyFill="1" applyBorder="1" applyAlignment="1" applyProtection="1">
      <alignment vertical="center" wrapText="1"/>
    </xf>
    <xf numFmtId="0" fontId="26" fillId="3" borderId="6" xfId="0" applyNumberFormat="1" applyFont="1" applyFill="1" applyBorder="1" applyAlignment="1" applyProtection="1">
      <alignment horizontal="center" vertical="center" wrapText="1"/>
    </xf>
    <xf numFmtId="0" fontId="27" fillId="3" borderId="6" xfId="0" applyNumberFormat="1" applyFont="1" applyFill="1" applyBorder="1" applyAlignment="1" applyProtection="1">
      <alignment horizontal="center" vertical="center" wrapText="1"/>
    </xf>
    <xf numFmtId="2" fontId="5" fillId="3" borderId="6" xfId="0" applyNumberFormat="1" applyFont="1" applyFill="1" applyBorder="1" applyAlignment="1" applyProtection="1">
      <alignment horizontal="center" vertical="center" wrapText="1"/>
    </xf>
    <xf numFmtId="0" fontId="25" fillId="3" borderId="0" xfId="0" applyFont="1" applyFill="1"/>
    <xf numFmtId="49" fontId="3" fillId="2" borderId="6" xfId="0" applyNumberFormat="1" applyFont="1" applyFill="1" applyBorder="1" applyAlignment="1">
      <alignment horizontal="center" vertical="center" wrapText="1"/>
    </xf>
    <xf numFmtId="49" fontId="21" fillId="2" borderId="7" xfId="0" applyNumberFormat="1" applyFont="1" applyFill="1" applyBorder="1" applyAlignment="1">
      <alignment horizontal="center" vertical="center" wrapText="1"/>
    </xf>
    <xf numFmtId="0" fontId="3" fillId="0" borderId="6" xfId="0" applyFont="1" applyFill="1" applyBorder="1" applyAlignment="1">
      <alignment horizontal="justify" vertical="center" wrapText="1"/>
    </xf>
    <xf numFmtId="2" fontId="5" fillId="4" borderId="6" xfId="0" applyNumberFormat="1" applyFont="1" applyFill="1" applyBorder="1" applyAlignment="1" applyProtection="1">
      <alignment horizontal="center" vertical="center" wrapText="1"/>
    </xf>
    <xf numFmtId="2" fontId="3" fillId="0" borderId="6" xfId="0" applyNumberFormat="1" applyFont="1" applyFill="1" applyBorder="1" applyAlignment="1" applyProtection="1">
      <alignment horizontal="center" vertical="center" wrapText="1"/>
    </xf>
    <xf numFmtId="2" fontId="5" fillId="0" borderId="6" xfId="0" applyNumberFormat="1" applyFont="1" applyFill="1" applyBorder="1" applyAlignment="1" applyProtection="1">
      <alignment horizontal="center" vertical="center" wrapText="1"/>
    </xf>
    <xf numFmtId="0" fontId="26" fillId="5" borderId="6" xfId="0" applyNumberFormat="1" applyFont="1" applyFill="1" applyBorder="1" applyAlignment="1" applyProtection="1">
      <alignment horizontal="center" vertical="center" wrapText="1"/>
    </xf>
    <xf numFmtId="0" fontId="27" fillId="5" borderId="6" xfId="0" applyNumberFormat="1" applyFont="1" applyFill="1" applyBorder="1" applyAlignment="1" applyProtection="1">
      <alignment horizontal="center" vertical="center" wrapText="1"/>
    </xf>
    <xf numFmtId="2" fontId="5" fillId="5" borderId="6" xfId="0" applyNumberFormat="1" applyFont="1" applyFill="1" applyBorder="1" applyAlignment="1" applyProtection="1">
      <alignment horizontal="center" vertical="center" wrapText="1"/>
    </xf>
    <xf numFmtId="0" fontId="25" fillId="5" borderId="0" xfId="0" applyFont="1" applyFill="1"/>
    <xf numFmtId="0" fontId="3" fillId="0" borderId="6" xfId="0" applyFont="1" applyBorder="1" applyAlignment="1">
      <alignment horizontal="justify" vertical="center" wrapText="1"/>
    </xf>
    <xf numFmtId="0" fontId="26" fillId="2" borderId="12" xfId="0"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168" fontId="13" fillId="2" borderId="13" xfId="4" applyNumberFormat="1" applyFont="1" applyFill="1" applyBorder="1" applyAlignment="1">
      <alignment horizontal="left" vertical="center" wrapText="1"/>
    </xf>
    <xf numFmtId="0" fontId="26" fillId="0" borderId="6" xfId="0" applyFont="1" applyFill="1" applyBorder="1" applyAlignment="1">
      <alignment horizontal="center" wrapText="1"/>
    </xf>
    <xf numFmtId="49" fontId="3" fillId="2" borderId="7" xfId="0" applyNumberFormat="1" applyFont="1" applyFill="1" applyBorder="1" applyAlignment="1">
      <alignment horizontal="center" vertical="center" wrapText="1"/>
    </xf>
    <xf numFmtId="0" fontId="26" fillId="2" borderId="9" xfId="0" applyFont="1" applyFill="1" applyBorder="1" applyAlignment="1">
      <alignment vertical="center" wrapText="1"/>
    </xf>
    <xf numFmtId="49" fontId="21" fillId="0" borderId="6" xfId="0" applyNumberFormat="1" applyFont="1" applyFill="1" applyBorder="1" applyAlignment="1">
      <alignment horizontal="center" vertical="center" wrapText="1"/>
    </xf>
    <xf numFmtId="168" fontId="13" fillId="2" borderId="6" xfId="4" applyNumberFormat="1" applyFont="1" applyFill="1" applyBorder="1" applyAlignment="1">
      <alignment horizontal="left" vertical="center" wrapText="1"/>
    </xf>
    <xf numFmtId="0" fontId="26" fillId="0" borderId="15" xfId="0" applyFont="1" applyFill="1" applyBorder="1" applyAlignment="1">
      <alignment wrapText="1"/>
    </xf>
    <xf numFmtId="0" fontId="3" fillId="0" borderId="6" xfId="0" applyNumberFormat="1" applyFont="1" applyFill="1" applyBorder="1" applyAlignment="1" applyProtection="1">
      <alignment horizontal="center" vertical="center" wrapText="1"/>
    </xf>
    <xf numFmtId="49" fontId="3" fillId="2" borderId="9" xfId="0" applyNumberFormat="1" applyFont="1" applyFill="1" applyBorder="1" applyAlignment="1">
      <alignment horizontal="center" vertical="center" wrapText="1"/>
    </xf>
    <xf numFmtId="49" fontId="21" fillId="2" borderId="9" xfId="0" applyNumberFormat="1" applyFont="1" applyFill="1" applyBorder="1" applyAlignment="1">
      <alignment horizontal="center" vertical="center" wrapText="1"/>
    </xf>
    <xf numFmtId="0" fontId="3" fillId="0" borderId="9" xfId="0" applyFont="1" applyBorder="1" applyAlignment="1">
      <alignment horizontal="center" wrapText="1"/>
    </xf>
    <xf numFmtId="49" fontId="21" fillId="2" borderId="6" xfId="0" applyNumberFormat="1" applyFont="1" applyFill="1" applyBorder="1" applyAlignment="1">
      <alignment horizontal="center" vertical="center" wrapText="1"/>
    </xf>
    <xf numFmtId="0" fontId="26" fillId="2" borderId="6" xfId="0" applyFont="1" applyFill="1" applyBorder="1" applyAlignment="1">
      <alignment horizontal="center" vertical="center" wrapText="1"/>
    </xf>
    <xf numFmtId="0" fontId="26" fillId="0" borderId="15" xfId="0" applyFont="1" applyBorder="1" applyAlignment="1">
      <alignment wrapText="1"/>
    </xf>
    <xf numFmtId="0" fontId="21" fillId="2" borderId="6" xfId="0" applyFont="1" applyFill="1" applyBorder="1" applyAlignment="1">
      <alignment horizontal="center" vertical="center" wrapText="1"/>
    </xf>
    <xf numFmtId="0" fontId="57" fillId="2" borderId="6" xfId="0" applyFont="1" applyFill="1" applyBorder="1" applyAlignment="1">
      <alignment horizontal="center" vertical="center" wrapText="1"/>
    </xf>
    <xf numFmtId="0" fontId="26" fillId="6" borderId="6" xfId="0" applyNumberFormat="1" applyFont="1" applyFill="1" applyBorder="1" applyAlignment="1" applyProtection="1">
      <alignment horizontal="center" vertical="center" wrapText="1"/>
    </xf>
    <xf numFmtId="0" fontId="5" fillId="6" borderId="6" xfId="0" applyFont="1" applyFill="1" applyBorder="1" applyAlignment="1">
      <alignment horizontal="center" vertical="center" wrapText="1"/>
    </xf>
    <xf numFmtId="0" fontId="26" fillId="6" borderId="6" xfId="0" applyNumberFormat="1" applyFont="1" applyFill="1" applyBorder="1" applyAlignment="1" applyProtection="1">
      <alignment vertical="center" wrapText="1"/>
    </xf>
    <xf numFmtId="2" fontId="5" fillId="6" borderId="6" xfId="0" applyNumberFormat="1" applyFont="1" applyFill="1" applyBorder="1" applyAlignment="1" applyProtection="1">
      <alignment horizontal="center" vertical="center" wrapText="1"/>
    </xf>
    <xf numFmtId="0" fontId="25" fillId="6" borderId="0" xfId="0" applyFont="1" applyFill="1"/>
    <xf numFmtId="0" fontId="26" fillId="0" borderId="9" xfId="0" applyNumberFormat="1" applyFont="1" applyFill="1" applyBorder="1" applyAlignment="1" applyProtection="1">
      <alignment horizontal="center" vertical="center" wrapText="1"/>
    </xf>
    <xf numFmtId="0" fontId="39" fillId="2" borderId="6" xfId="4" applyFont="1" applyFill="1" applyBorder="1" applyAlignment="1">
      <alignment horizontal="left" vertical="center" wrapText="1"/>
    </xf>
    <xf numFmtId="0" fontId="27" fillId="0" borderId="6"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center" vertical="center" wrapText="1"/>
    </xf>
    <xf numFmtId="0" fontId="3" fillId="0" borderId="0" xfId="0" applyFont="1" applyFill="1"/>
    <xf numFmtId="0" fontId="11" fillId="2" borderId="6" xfId="4" applyFont="1" applyFill="1" applyBorder="1" applyAlignment="1" applyProtection="1">
      <alignment vertical="center" wrapText="1"/>
      <protection locked="0"/>
    </xf>
    <xf numFmtId="0" fontId="5" fillId="3" borderId="13" xfId="0" applyFont="1" applyFill="1" applyBorder="1" applyAlignment="1">
      <alignment horizontal="center" vertical="center" wrapText="1"/>
    </xf>
    <xf numFmtId="0" fontId="26" fillId="3" borderId="6" xfId="0" applyNumberFormat="1" applyFont="1" applyFill="1" applyBorder="1" applyAlignment="1" applyProtection="1">
      <alignment vertical="center" wrapText="1"/>
    </xf>
    <xf numFmtId="49" fontId="3" fillId="2" borderId="14" xfId="0" applyNumberFormat="1" applyFont="1" applyFill="1" applyBorder="1" applyAlignment="1">
      <alignment horizontal="center" vertical="center" wrapText="1"/>
    </xf>
    <xf numFmtId="0" fontId="3" fillId="0" borderId="6" xfId="0" applyFont="1" applyBorder="1" applyAlignment="1">
      <alignment horizontal="justify" wrapText="1"/>
    </xf>
    <xf numFmtId="49" fontId="3" fillId="2" borderId="9" xfId="0" applyNumberFormat="1" applyFont="1" applyFill="1" applyBorder="1" applyAlignment="1">
      <alignment vertical="center" wrapText="1"/>
    </xf>
    <xf numFmtId="0" fontId="3" fillId="2" borderId="9" xfId="0" applyFont="1" applyFill="1" applyBorder="1" applyAlignment="1">
      <alignment horizontal="center" vertical="center" wrapText="1"/>
    </xf>
    <xf numFmtId="0" fontId="3" fillId="2" borderId="9" xfId="0" applyFont="1" applyFill="1" applyBorder="1" applyAlignment="1">
      <alignment vertical="center" wrapText="1"/>
    </xf>
    <xf numFmtId="0" fontId="3" fillId="2"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13" xfId="0" applyFont="1" applyBorder="1" applyAlignment="1">
      <alignment wrapText="1"/>
    </xf>
    <xf numFmtId="0" fontId="3" fillId="2" borderId="7" xfId="0" applyFont="1" applyFill="1" applyBorder="1" applyAlignment="1">
      <alignment horizontal="center" vertical="center" wrapText="1"/>
    </xf>
    <xf numFmtId="0" fontId="3" fillId="0" borderId="6" xfId="0" applyFont="1" applyBorder="1" applyAlignment="1">
      <alignment vertical="center" wrapText="1"/>
    </xf>
    <xf numFmtId="0" fontId="3" fillId="0" borderId="10" xfId="0" applyFont="1" applyFill="1" applyBorder="1" applyAlignment="1">
      <alignment wrapText="1"/>
    </xf>
    <xf numFmtId="0" fontId="8" fillId="3" borderId="10" xfId="0" applyFont="1" applyFill="1" applyBorder="1" applyAlignment="1">
      <alignment horizontal="center" vertical="center" wrapText="1"/>
    </xf>
    <xf numFmtId="49" fontId="13" fillId="2" borderId="6" xfId="4" applyNumberFormat="1" applyFont="1" applyFill="1" applyBorder="1" applyAlignment="1">
      <alignment horizontal="center" vertical="center"/>
    </xf>
    <xf numFmtId="0" fontId="3" fillId="0" borderId="6" xfId="0" applyFont="1" applyBorder="1" applyAlignment="1">
      <alignment horizontal="center" wrapText="1"/>
    </xf>
    <xf numFmtId="0" fontId="26" fillId="0" borderId="12" xfId="0" applyFont="1" applyFill="1" applyBorder="1" applyAlignment="1">
      <alignment horizontal="center" wrapText="1"/>
    </xf>
    <xf numFmtId="168" fontId="13" fillId="2" borderId="10" xfId="4" applyNumberFormat="1" applyFont="1" applyFill="1" applyBorder="1" applyAlignment="1">
      <alignment horizontal="left" vertical="center" wrapText="1"/>
    </xf>
    <xf numFmtId="0" fontId="13" fillId="2" borderId="6" xfId="4" applyFont="1" applyFill="1" applyBorder="1" applyAlignment="1">
      <alignment horizontal="left" vertical="center" wrapText="1"/>
    </xf>
    <xf numFmtId="49" fontId="3" fillId="7" borderId="6" xfId="0" applyNumberFormat="1" applyFont="1" applyFill="1" applyBorder="1" applyAlignment="1">
      <alignment horizontal="center" vertical="center" wrapText="1"/>
    </xf>
    <xf numFmtId="49" fontId="21" fillId="7" borderId="6" xfId="0" applyNumberFormat="1" applyFont="1" applyFill="1" applyBorder="1" applyAlignment="1">
      <alignment horizontal="center" vertical="center" wrapText="1"/>
    </xf>
    <xf numFmtId="0" fontId="18" fillId="7" borderId="10" xfId="4" applyFont="1" applyFill="1" applyBorder="1" applyAlignment="1">
      <alignment horizontal="left" vertical="center" wrapText="1"/>
    </xf>
    <xf numFmtId="0" fontId="26" fillId="7" borderId="6" xfId="0" applyFont="1" applyFill="1" applyBorder="1" applyAlignment="1">
      <alignment horizontal="center" wrapText="1"/>
    </xf>
    <xf numFmtId="0" fontId="26" fillId="7" borderId="6" xfId="0" applyNumberFormat="1" applyFont="1" applyFill="1" applyBorder="1" applyAlignment="1" applyProtection="1">
      <alignment horizontal="center" vertical="center" wrapText="1"/>
    </xf>
    <xf numFmtId="2" fontId="5" fillId="7" borderId="6" xfId="0" applyNumberFormat="1" applyFont="1" applyFill="1" applyBorder="1" applyAlignment="1" applyProtection="1">
      <alignment horizontal="center" vertical="center" wrapText="1"/>
    </xf>
    <xf numFmtId="0" fontId="3" fillId="7" borderId="0" xfId="0" applyFont="1" applyFill="1"/>
    <xf numFmtId="0" fontId="25" fillId="7" borderId="0" xfId="0" applyFont="1" applyFill="1"/>
    <xf numFmtId="0" fontId="3" fillId="0" borderId="6" xfId="0" applyFont="1" applyBorder="1" applyAlignment="1">
      <alignment wrapText="1"/>
    </xf>
    <xf numFmtId="2" fontId="26" fillId="0" borderId="6" xfId="0" applyNumberFormat="1" applyFont="1" applyFill="1" applyBorder="1" applyAlignment="1" applyProtection="1">
      <alignment horizontal="center" vertical="center" wrapText="1"/>
    </xf>
    <xf numFmtId="0" fontId="30" fillId="0" borderId="6" xfId="0" applyNumberFormat="1" applyFont="1" applyFill="1" applyBorder="1" applyAlignment="1" applyProtection="1">
      <alignment horizontal="center" vertical="center" wrapText="1"/>
    </xf>
    <xf numFmtId="0" fontId="30" fillId="0" borderId="6" xfId="0" applyNumberFormat="1" applyFont="1" applyFill="1" applyBorder="1" applyAlignment="1" applyProtection="1">
      <alignment vertical="center" wrapText="1"/>
    </xf>
    <xf numFmtId="0" fontId="30" fillId="0" borderId="6" xfId="0" applyNumberFormat="1" applyFont="1" applyFill="1" applyBorder="1" applyAlignment="1" applyProtection="1">
      <alignment horizontal="left" vertical="center" wrapText="1"/>
    </xf>
    <xf numFmtId="167" fontId="30" fillId="0" borderId="6" xfId="6" applyNumberFormat="1" applyFont="1" applyBorder="1" applyAlignment="1">
      <alignment horizontal="center" vertical="top"/>
    </xf>
    <xf numFmtId="167" fontId="34" fillId="0" borderId="6" xfId="6" applyNumberFormat="1" applyFont="1" applyBorder="1" applyAlignment="1">
      <alignment horizontal="center" vertical="top"/>
    </xf>
    <xf numFmtId="167" fontId="30" fillId="0" borderId="6" xfId="6" applyNumberFormat="1" applyFont="1" applyFill="1" applyBorder="1" applyAlignment="1">
      <alignment horizontal="center" vertical="top"/>
    </xf>
    <xf numFmtId="167" fontId="34" fillId="0" borderId="6" xfId="6" applyNumberFormat="1" applyFont="1" applyFill="1" applyBorder="1" applyAlignment="1">
      <alignment horizontal="center" vertical="top"/>
    </xf>
    <xf numFmtId="0" fontId="30" fillId="5" borderId="6" xfId="0" applyNumberFormat="1" applyFont="1" applyFill="1" applyBorder="1" applyAlignment="1" applyProtection="1">
      <alignment horizontal="center" vertical="center" wrapText="1"/>
    </xf>
    <xf numFmtId="0" fontId="30" fillId="5" borderId="6" xfId="0" applyNumberFormat="1" applyFont="1" applyFill="1" applyBorder="1" applyAlignment="1" applyProtection="1">
      <alignment horizontal="left" vertical="center" wrapText="1"/>
    </xf>
    <xf numFmtId="49" fontId="25" fillId="2" borderId="0" xfId="0" applyNumberFormat="1" applyFont="1" applyFill="1" applyBorder="1" applyAlignment="1" applyProtection="1">
      <alignment vertical="top" wrapText="1"/>
    </xf>
    <xf numFmtId="0" fontId="1" fillId="0" borderId="0" xfId="0" applyFont="1" applyAlignment="1">
      <alignment horizontal="center" vertical="center" wrapText="1"/>
    </xf>
    <xf numFmtId="0" fontId="7" fillId="0" borderId="0" xfId="0" applyFont="1" applyAlignment="1">
      <alignment wrapText="1"/>
    </xf>
    <xf numFmtId="0" fontId="2" fillId="0" borderId="0" xfId="0" applyFont="1" applyAlignment="1">
      <alignment horizontal="center" vertical="center" wrapText="1"/>
    </xf>
    <xf numFmtId="14" fontId="1" fillId="0" borderId="0" xfId="0" applyNumberFormat="1"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center" vertical="center"/>
    </xf>
    <xf numFmtId="0" fontId="6" fillId="0" borderId="0" xfId="0" applyFont="1" applyAlignment="1">
      <alignment horizontal="justify" vertical="center" wrapText="1"/>
    </xf>
    <xf numFmtId="0" fontId="6" fillId="0" borderId="0" xfId="0" applyFont="1" applyAlignment="1"/>
    <xf numFmtId="0" fontId="7" fillId="0" borderId="0" xfId="0" applyFont="1" applyAlignment="1">
      <alignment horizontal="justify" wrapText="1"/>
    </xf>
    <xf numFmtId="0" fontId="7" fillId="0" borderId="0" xfId="0" applyFont="1" applyAlignment="1">
      <alignment horizontal="justify" vertical="center" wrapText="1"/>
    </xf>
    <xf numFmtId="0" fontId="12" fillId="0" borderId="0" xfId="1" applyFont="1" applyBorder="1" applyAlignment="1">
      <alignment horizontal="center" vertical="center"/>
    </xf>
    <xf numFmtId="0" fontId="12" fillId="0" borderId="6" xfId="1" applyFont="1" applyBorder="1" applyAlignment="1">
      <alignment horizontal="center" vertical="center" wrapText="1"/>
    </xf>
    <xf numFmtId="0" fontId="12" fillId="0" borderId="6" xfId="1" applyFont="1" applyBorder="1" applyAlignment="1">
      <alignment horizontal="center" vertical="center"/>
    </xf>
    <xf numFmtId="0" fontId="12" fillId="0" borderId="7" xfId="1" applyFont="1" applyBorder="1" applyAlignment="1">
      <alignment horizontal="center" vertical="center"/>
    </xf>
    <xf numFmtId="0" fontId="12" fillId="0" borderId="8" xfId="1" applyFont="1" applyBorder="1" applyAlignment="1">
      <alignment horizontal="center" vertical="center" wrapText="1"/>
    </xf>
    <xf numFmtId="1" fontId="24" fillId="0" borderId="0" xfId="1" applyNumberFormat="1" applyFont="1" applyBorder="1" applyAlignment="1">
      <alignment horizontal="left"/>
    </xf>
    <xf numFmtId="0" fontId="12" fillId="0" borderId="9" xfId="1" applyFont="1" applyBorder="1" applyAlignment="1">
      <alignment horizontal="center" vertical="center" wrapText="1"/>
    </xf>
    <xf numFmtId="0" fontId="29" fillId="0" borderId="6" xfId="3" applyFont="1" applyBorder="1" applyAlignment="1" applyProtection="1">
      <alignment horizontal="center"/>
      <protection locked="0"/>
    </xf>
    <xf numFmtId="0" fontId="29" fillId="0" borderId="6" xfId="3" applyFont="1" applyBorder="1" applyAlignment="1" applyProtection="1">
      <alignment horizontal="center" vertical="center" wrapText="1"/>
      <protection locked="0"/>
    </xf>
    <xf numFmtId="0" fontId="5" fillId="0" borderId="0" xfId="3" applyFont="1" applyFill="1" applyBorder="1" applyAlignment="1" applyProtection="1">
      <alignment horizontal="center"/>
      <protection locked="0"/>
    </xf>
    <xf numFmtId="0" fontId="5" fillId="0" borderId="0" xfId="3" applyFont="1" applyBorder="1" applyAlignment="1" applyProtection="1">
      <alignment horizontal="center"/>
      <protection locked="0"/>
    </xf>
    <xf numFmtId="0" fontId="25" fillId="0" borderId="12" xfId="3" applyFont="1" applyBorder="1" applyAlignment="1" applyProtection="1">
      <alignment horizontal="center"/>
      <protection locked="0"/>
    </xf>
    <xf numFmtId="0" fontId="25" fillId="0" borderId="8" xfId="3" applyFont="1" applyBorder="1" applyAlignment="1" applyProtection="1">
      <alignment horizontal="center"/>
      <protection locked="0"/>
    </xf>
    <xf numFmtId="0" fontId="25" fillId="0" borderId="7" xfId="3" applyFont="1" applyBorder="1" applyAlignment="1" applyProtection="1">
      <alignment horizontal="center"/>
      <protection locked="0"/>
    </xf>
    <xf numFmtId="0" fontId="28" fillId="0" borderId="6" xfId="3" applyFont="1" applyBorder="1" applyAlignment="1" applyProtection="1">
      <alignment horizontal="center" vertical="center" wrapText="1"/>
      <protection locked="0"/>
    </xf>
    <xf numFmtId="0" fontId="29" fillId="0" borderId="6" xfId="3" applyFont="1" applyFill="1" applyBorder="1" applyAlignment="1" applyProtection="1">
      <alignment horizontal="center" vertical="center" wrapText="1"/>
      <protection locked="0"/>
    </xf>
    <xf numFmtId="0" fontId="5" fillId="0" borderId="6" xfId="3" applyFont="1" applyFill="1" applyBorder="1" applyAlignment="1" applyProtection="1">
      <alignment horizontal="center" vertical="center" wrapText="1"/>
      <protection locked="0"/>
    </xf>
    <xf numFmtId="0" fontId="5" fillId="0" borderId="6" xfId="3" applyFont="1" applyFill="1" applyBorder="1" applyAlignment="1" applyProtection="1">
      <alignment horizontal="center" vertical="center"/>
      <protection locked="0"/>
    </xf>
    <xf numFmtId="0" fontId="30" fillId="0" borderId="0" xfId="0" applyFont="1" applyFill="1" applyBorder="1" applyAlignment="1">
      <alignment horizontal="center" vertical="top" wrapText="1"/>
    </xf>
    <xf numFmtId="0" fontId="26" fillId="0" borderId="0" xfId="0" applyNumberFormat="1" applyFont="1" applyFill="1" applyBorder="1" applyAlignment="1" applyProtection="1">
      <alignment horizontal="left" vertical="center" wrapText="1"/>
    </xf>
    <xf numFmtId="0" fontId="34" fillId="0" borderId="0" xfId="0" applyNumberFormat="1" applyFont="1" applyFill="1" applyBorder="1" applyAlignment="1" applyProtection="1">
      <alignment horizontal="center" vertical="top" wrapText="1"/>
    </xf>
    <xf numFmtId="0" fontId="26" fillId="2" borderId="8" xfId="0" applyNumberFormat="1" applyFont="1" applyFill="1" applyBorder="1" applyAlignment="1" applyProtection="1">
      <alignment horizontal="center" vertical="center" wrapText="1"/>
    </xf>
    <xf numFmtId="0" fontId="26" fillId="0" borderId="6" xfId="0" applyNumberFormat="1" applyFont="1" applyFill="1" applyBorder="1" applyAlignment="1" applyProtection="1">
      <alignment horizontal="center" vertical="center" wrapText="1"/>
    </xf>
    <xf numFmtId="0" fontId="26" fillId="0" borderId="6" xfId="0" applyNumberFormat="1" applyFont="1" applyFill="1" applyBorder="1" applyAlignment="1" applyProtection="1">
      <alignment horizontal="center" vertical="center"/>
    </xf>
    <xf numFmtId="0" fontId="27" fillId="0" borderId="6" xfId="0" applyNumberFormat="1" applyFont="1" applyFill="1" applyBorder="1" applyAlignment="1" applyProtection="1">
      <alignment horizontal="center" vertical="center"/>
    </xf>
    <xf numFmtId="0" fontId="26" fillId="2" borderId="6" xfId="0" applyNumberFormat="1" applyFont="1" applyFill="1" applyBorder="1" applyAlignment="1" applyProtection="1">
      <alignment horizontal="center" vertical="center" wrapText="1"/>
    </xf>
    <xf numFmtId="0" fontId="27" fillId="0" borderId="0" xfId="0" applyNumberFormat="1" applyFont="1" applyFill="1" applyBorder="1" applyAlignment="1" applyProtection="1">
      <alignment horizontal="left" vertical="center" wrapText="1"/>
    </xf>
    <xf numFmtId="0" fontId="59" fillId="0" borderId="0" xfId="0" applyFont="1" applyAlignment="1">
      <alignment wrapText="1"/>
    </xf>
    <xf numFmtId="0" fontId="26" fillId="2" borderId="10" xfId="0" applyNumberFormat="1" applyFont="1" applyFill="1" applyBorder="1" applyAlignment="1" applyProtection="1">
      <alignment horizontal="center" vertical="center" wrapText="1"/>
    </xf>
    <xf numFmtId="0" fontId="26" fillId="2" borderId="0" xfId="0" applyNumberFormat="1" applyFont="1" applyFill="1" applyBorder="1" applyAlignment="1" applyProtection="1">
      <alignment horizontal="left" vertical="center" wrapText="1"/>
    </xf>
    <xf numFmtId="0" fontId="46" fillId="2" borderId="0" xfId="0" applyFont="1" applyFill="1" applyBorder="1" applyAlignment="1">
      <alignment horizontal="center"/>
    </xf>
    <xf numFmtId="0" fontId="47" fillId="2" borderId="10" xfId="0" applyFont="1" applyFill="1" applyBorder="1" applyAlignment="1">
      <alignment horizontal="center" vertical="center" wrapText="1"/>
    </xf>
    <xf numFmtId="0" fontId="47" fillId="2" borderId="6" xfId="0" applyFont="1" applyFill="1" applyBorder="1" applyAlignment="1">
      <alignment horizontal="center" vertical="center" wrapText="1"/>
    </xf>
    <xf numFmtId="0" fontId="47" fillId="2" borderId="7" xfId="0" applyFont="1" applyFill="1" applyBorder="1" applyAlignment="1">
      <alignment horizontal="center" wrapText="1"/>
    </xf>
    <xf numFmtId="0" fontId="47" fillId="2" borderId="12" xfId="0" applyFont="1" applyFill="1" applyBorder="1" applyAlignment="1">
      <alignment horizontal="center" wrapText="1"/>
    </xf>
    <xf numFmtId="0" fontId="48" fillId="2" borderId="7" xfId="0" applyFont="1" applyFill="1" applyBorder="1" applyAlignment="1">
      <alignment horizontal="center" vertical="center" wrapText="1"/>
    </xf>
    <xf numFmtId="0" fontId="32" fillId="2" borderId="6" xfId="0" applyFont="1" applyFill="1" applyBorder="1" applyAlignment="1">
      <alignment horizontal="center"/>
    </xf>
    <xf numFmtId="0" fontId="47" fillId="2" borderId="7" xfId="0" applyFont="1" applyFill="1" applyBorder="1" applyAlignment="1">
      <alignment horizontal="center" vertical="center" wrapText="1"/>
    </xf>
    <xf numFmtId="0" fontId="47" fillId="2" borderId="9" xfId="0" applyFont="1" applyFill="1" applyBorder="1" applyAlignment="1">
      <alignment horizontal="center" vertical="center" wrapText="1"/>
    </xf>
    <xf numFmtId="0" fontId="32" fillId="2" borderId="13" xfId="0" applyFont="1" applyFill="1" applyBorder="1" applyAlignment="1">
      <alignment horizontal="center"/>
    </xf>
    <xf numFmtId="0" fontId="47" fillId="2" borderId="17" xfId="0" applyFont="1" applyFill="1" applyBorder="1" applyAlignment="1">
      <alignment horizontal="center" vertical="center" wrapText="1"/>
    </xf>
    <xf numFmtId="0" fontId="47" fillId="2" borderId="12" xfId="0" applyFont="1" applyFill="1" applyBorder="1" applyAlignment="1">
      <alignment horizontal="center" vertical="center" wrapText="1"/>
    </xf>
    <xf numFmtId="0" fontId="47" fillId="2" borderId="19" xfId="0" applyFont="1" applyFill="1" applyBorder="1" applyAlignment="1">
      <alignment horizontal="center" vertical="center" wrapText="1"/>
    </xf>
    <xf numFmtId="0" fontId="48" fillId="2" borderId="18" xfId="0" applyFont="1" applyFill="1" applyBorder="1" applyAlignment="1">
      <alignment horizontal="center" vertical="center" wrapText="1"/>
    </xf>
    <xf numFmtId="0" fontId="48" fillId="2" borderId="12" xfId="0" applyFont="1" applyFill="1" applyBorder="1" applyAlignment="1">
      <alignment horizontal="center" vertical="center" wrapText="1"/>
    </xf>
    <xf numFmtId="0" fontId="47" fillId="2" borderId="8" xfId="0" applyFont="1" applyFill="1" applyBorder="1" applyAlignment="1">
      <alignment horizontal="center" vertical="center" wrapText="1"/>
    </xf>
    <xf numFmtId="0" fontId="48" fillId="2" borderId="6" xfId="0" applyFont="1" applyFill="1" applyBorder="1" applyAlignment="1">
      <alignment horizontal="center" vertical="center" wrapText="1"/>
    </xf>
    <xf numFmtId="0" fontId="47" fillId="2" borderId="21" xfId="0" applyFont="1" applyFill="1" applyBorder="1" applyAlignment="1">
      <alignment horizontal="center" vertical="center" wrapText="1"/>
    </xf>
    <xf numFmtId="0" fontId="47" fillId="2" borderId="3" xfId="0" applyFont="1" applyFill="1" applyBorder="1" applyAlignment="1">
      <alignment horizontal="center" vertical="center" wrapText="1"/>
    </xf>
    <xf numFmtId="0" fontId="47" fillId="2" borderId="22" xfId="0" applyFont="1" applyFill="1" applyBorder="1" applyAlignment="1">
      <alignment horizontal="center" vertical="center" wrapText="1"/>
    </xf>
    <xf numFmtId="0" fontId="47" fillId="2" borderId="2" xfId="0" applyFont="1" applyFill="1" applyBorder="1" applyAlignment="1">
      <alignment horizontal="center" vertical="center" wrapText="1"/>
    </xf>
    <xf numFmtId="0" fontId="47" fillId="2" borderId="5" xfId="0" applyFont="1" applyFill="1" applyBorder="1" applyAlignment="1">
      <alignment horizontal="center" vertical="center" wrapText="1"/>
    </xf>
    <xf numFmtId="0" fontId="47" fillId="2" borderId="4" xfId="0" applyFont="1" applyFill="1" applyBorder="1" applyAlignment="1">
      <alignment horizontal="center" vertical="center" wrapText="1"/>
    </xf>
    <xf numFmtId="0" fontId="48" fillId="2" borderId="10" xfId="0" applyFont="1" applyFill="1" applyBorder="1" applyAlignment="1">
      <alignment horizontal="center" vertical="center" wrapText="1"/>
    </xf>
    <xf numFmtId="0" fontId="48" fillId="2" borderId="20" xfId="0" applyFont="1" applyFill="1" applyBorder="1" applyAlignment="1">
      <alignment horizontal="center" vertical="center" wrapText="1"/>
    </xf>
    <xf numFmtId="0" fontId="48" fillId="2" borderId="0" xfId="0" applyFont="1" applyFill="1" applyBorder="1" applyAlignment="1">
      <alignment horizontal="center" vertical="center" wrapText="1"/>
    </xf>
    <xf numFmtId="0" fontId="48" fillId="2" borderId="24" xfId="0" applyFont="1" applyFill="1" applyBorder="1" applyAlignment="1">
      <alignment horizontal="center" vertical="center" wrapText="1"/>
    </xf>
    <xf numFmtId="0" fontId="50" fillId="2" borderId="6" xfId="0" applyFont="1" applyFill="1" applyBorder="1" applyAlignment="1">
      <alignment horizontal="center" vertical="center" wrapText="1"/>
    </xf>
    <xf numFmtId="0" fontId="48" fillId="2" borderId="14" xfId="0" applyFont="1" applyFill="1" applyBorder="1" applyAlignment="1">
      <alignment horizontal="center" vertical="center" wrapText="1"/>
    </xf>
    <xf numFmtId="0" fontId="48" fillId="2" borderId="23" xfId="0" applyFont="1" applyFill="1" applyBorder="1" applyAlignment="1">
      <alignment horizontal="center" vertical="center" wrapText="1"/>
    </xf>
    <xf numFmtId="0" fontId="48" fillId="2" borderId="15" xfId="0" applyFont="1" applyFill="1" applyBorder="1" applyAlignment="1">
      <alignment horizontal="center" vertical="center" wrapText="1"/>
    </xf>
    <xf numFmtId="0" fontId="48" fillId="2" borderId="17" xfId="0" applyFont="1" applyFill="1" applyBorder="1" applyAlignment="1">
      <alignment horizontal="center" vertical="center" wrapText="1"/>
    </xf>
    <xf numFmtId="0" fontId="48" fillId="2" borderId="19" xfId="0" applyFont="1" applyFill="1" applyBorder="1" applyAlignment="1">
      <alignment horizontal="center" vertical="center" wrapText="1"/>
    </xf>
    <xf numFmtId="0" fontId="48" fillId="2" borderId="8" xfId="0" applyFont="1" applyFill="1" applyBorder="1" applyAlignment="1">
      <alignment horizontal="center" vertical="center" wrapText="1"/>
    </xf>
    <xf numFmtId="0" fontId="52" fillId="2" borderId="7" xfId="0" applyFont="1" applyFill="1" applyBorder="1" applyAlignment="1">
      <alignment horizontal="center" vertical="center" wrapText="1"/>
    </xf>
    <xf numFmtId="0" fontId="52" fillId="2" borderId="8" xfId="0" applyFont="1" applyFill="1" applyBorder="1" applyAlignment="1">
      <alignment horizontal="center" vertical="center" wrapText="1"/>
    </xf>
    <xf numFmtId="0" fontId="52" fillId="2" borderId="12" xfId="0" applyFont="1" applyFill="1" applyBorder="1" applyAlignment="1">
      <alignment horizontal="center" vertical="center" wrapText="1"/>
    </xf>
    <xf numFmtId="0" fontId="49" fillId="2" borderId="14" xfId="0" applyFont="1" applyFill="1" applyBorder="1" applyAlignment="1">
      <alignment horizontal="center" vertical="center" wrapText="1"/>
    </xf>
    <xf numFmtId="0" fontId="49" fillId="2" borderId="23" xfId="0" applyFont="1" applyFill="1" applyBorder="1" applyAlignment="1">
      <alignment horizontal="center" vertical="center" wrapText="1"/>
    </xf>
    <xf numFmtId="0" fontId="49" fillId="2" borderId="15" xfId="0" applyFont="1" applyFill="1" applyBorder="1" applyAlignment="1">
      <alignment horizontal="center" vertical="center" wrapText="1"/>
    </xf>
    <xf numFmtId="0" fontId="49" fillId="2" borderId="17" xfId="0" applyFont="1" applyFill="1" applyBorder="1" applyAlignment="1">
      <alignment horizontal="center" vertical="center" wrapText="1"/>
    </xf>
    <xf numFmtId="0" fontId="49" fillId="2" borderId="19" xfId="0" applyFont="1" applyFill="1" applyBorder="1" applyAlignment="1">
      <alignment horizontal="center" vertical="center" wrapText="1"/>
    </xf>
    <xf numFmtId="0" fontId="49" fillId="2" borderId="18" xfId="0" applyFont="1" applyFill="1" applyBorder="1" applyAlignment="1">
      <alignment horizontal="center" vertical="center" wrapText="1"/>
    </xf>
    <xf numFmtId="0" fontId="50" fillId="2" borderId="14" xfId="0" applyFont="1" applyFill="1" applyBorder="1" applyAlignment="1">
      <alignment horizontal="center" vertical="center" wrapText="1"/>
    </xf>
    <xf numFmtId="0" fontId="50" fillId="2" borderId="23" xfId="0" applyFont="1" applyFill="1" applyBorder="1" applyAlignment="1">
      <alignment horizontal="center" vertical="center" wrapText="1"/>
    </xf>
    <xf numFmtId="0" fontId="50" fillId="2" borderId="15" xfId="0" applyFont="1" applyFill="1" applyBorder="1" applyAlignment="1">
      <alignment horizontal="center" vertical="center" wrapText="1"/>
    </xf>
    <xf numFmtId="0" fontId="50" fillId="2" borderId="17" xfId="0" applyFont="1" applyFill="1" applyBorder="1" applyAlignment="1">
      <alignment horizontal="center" vertical="center" wrapText="1"/>
    </xf>
    <xf numFmtId="0" fontId="50" fillId="2" borderId="19" xfId="0" applyFont="1" applyFill="1" applyBorder="1" applyAlignment="1">
      <alignment horizontal="center" vertical="center" wrapText="1"/>
    </xf>
    <xf numFmtId="0" fontId="50" fillId="2" borderId="18" xfId="0" applyFont="1" applyFill="1" applyBorder="1" applyAlignment="1">
      <alignment horizontal="center" vertical="center" wrapText="1"/>
    </xf>
    <xf numFmtId="4" fontId="47" fillId="2" borderId="6" xfId="0" applyNumberFormat="1" applyFont="1" applyFill="1" applyBorder="1" applyAlignment="1">
      <alignment horizontal="center" vertical="center" wrapText="1"/>
    </xf>
    <xf numFmtId="49" fontId="47" fillId="2" borderId="6" xfId="0" applyNumberFormat="1" applyFont="1" applyFill="1" applyBorder="1" applyAlignment="1">
      <alignment horizontal="center" vertical="center" wrapText="1"/>
    </xf>
    <xf numFmtId="0" fontId="32" fillId="2" borderId="7" xfId="0" applyFont="1" applyFill="1" applyBorder="1" applyAlignment="1">
      <alignment horizontal="center"/>
    </xf>
    <xf numFmtId="0" fontId="32" fillId="2" borderId="8" xfId="0" applyFont="1" applyFill="1" applyBorder="1" applyAlignment="1">
      <alignment horizontal="center"/>
    </xf>
    <xf numFmtId="0" fontId="32" fillId="2" borderId="12" xfId="0" applyFont="1" applyFill="1" applyBorder="1" applyAlignment="1">
      <alignment horizontal="center"/>
    </xf>
    <xf numFmtId="0" fontId="32" fillId="2" borderId="25" xfId="0" applyFont="1" applyFill="1" applyBorder="1" applyAlignment="1">
      <alignment horizontal="center"/>
    </xf>
    <xf numFmtId="0" fontId="32" fillId="2" borderId="26" xfId="0" applyFont="1" applyFill="1" applyBorder="1" applyAlignment="1">
      <alignment horizontal="center"/>
    </xf>
    <xf numFmtId="0" fontId="32" fillId="2" borderId="27" xfId="0" applyFont="1" applyFill="1" applyBorder="1" applyAlignment="1">
      <alignment horizontal="center"/>
    </xf>
    <xf numFmtId="0" fontId="33" fillId="2" borderId="0" xfId="0" applyFont="1" applyFill="1" applyBorder="1" applyAlignment="1">
      <alignment horizontal="center" wrapText="1"/>
    </xf>
    <xf numFmtId="4" fontId="33" fillId="2" borderId="0" xfId="0" applyNumberFormat="1" applyFont="1" applyFill="1" applyBorder="1" applyAlignment="1">
      <alignment horizontal="left"/>
    </xf>
    <xf numFmtId="49" fontId="32" fillId="2" borderId="6" xfId="0" applyNumberFormat="1" applyFont="1" applyFill="1" applyBorder="1" applyAlignment="1">
      <alignment horizontal="center"/>
    </xf>
    <xf numFmtId="0" fontId="32" fillId="2" borderId="10" xfId="0" applyFont="1" applyFill="1" applyBorder="1" applyAlignment="1">
      <alignment horizontal="center"/>
    </xf>
    <xf numFmtId="0" fontId="47" fillId="2" borderId="6" xfId="0" applyFont="1" applyFill="1" applyBorder="1" applyAlignment="1">
      <alignment horizontal="center"/>
    </xf>
    <xf numFmtId="0" fontId="5" fillId="0" borderId="19" xfId="0" applyNumberFormat="1" applyFont="1" applyFill="1" applyBorder="1" applyAlignment="1" applyProtection="1">
      <alignment horizontal="center" vertical="center" wrapText="1"/>
    </xf>
    <xf numFmtId="0" fontId="25" fillId="0" borderId="6" xfId="0" applyFont="1" applyFill="1" applyBorder="1" applyAlignment="1">
      <alignment horizontal="center"/>
    </xf>
    <xf numFmtId="0" fontId="26" fillId="0" borderId="10" xfId="0" applyNumberFormat="1" applyFont="1" applyFill="1" applyBorder="1" applyAlignment="1" applyProtection="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wrapText="1"/>
    </xf>
    <xf numFmtId="2" fontId="26" fillId="0" borderId="6" xfId="0" applyNumberFormat="1" applyFont="1" applyFill="1" applyBorder="1" applyAlignment="1" applyProtection="1">
      <alignment horizontal="center" vertical="center" wrapText="1"/>
    </xf>
    <xf numFmtId="49" fontId="21" fillId="2" borderId="6" xfId="0" applyNumberFormat="1" applyFont="1" applyFill="1" applyBorder="1" applyAlignment="1">
      <alignment horizontal="center" vertical="center" wrapText="1"/>
    </xf>
    <xf numFmtId="0" fontId="26" fillId="0" borderId="6" xfId="0" applyFont="1" applyFill="1" applyBorder="1" applyAlignment="1">
      <alignment horizontal="center" wrapText="1"/>
    </xf>
    <xf numFmtId="49" fontId="13" fillId="0" borderId="6" xfId="4" applyNumberFormat="1" applyFont="1" applyFill="1" applyBorder="1" applyAlignment="1">
      <alignment horizontal="center" vertical="center"/>
    </xf>
    <xf numFmtId="0" fontId="11" fillId="2" borderId="6" xfId="4" applyFont="1" applyFill="1" applyBorder="1" applyAlignment="1" applyProtection="1">
      <alignment horizontal="center" vertical="center" wrapText="1"/>
      <protection locked="0"/>
    </xf>
    <xf numFmtId="49" fontId="3" fillId="2" borderId="0" xfId="0" applyNumberFormat="1" applyFont="1" applyFill="1" applyBorder="1" applyAlignment="1" applyProtection="1">
      <alignment horizontal="left" vertical="top" wrapText="1"/>
    </xf>
    <xf numFmtId="0" fontId="25" fillId="2" borderId="0" xfId="0" applyNumberFormat="1" applyFont="1" applyFill="1" applyBorder="1" applyAlignment="1" applyProtection="1">
      <alignment horizontal="left" vertical="center" wrapText="1"/>
    </xf>
    <xf numFmtId="0" fontId="26" fillId="0" borderId="12" xfId="0" applyNumberFormat="1" applyFont="1" applyFill="1" applyBorder="1" applyAlignment="1" applyProtection="1">
      <alignment horizontal="center" vertical="center" wrapText="1"/>
    </xf>
    <xf numFmtId="0" fontId="26" fillId="2" borderId="9"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6" fillId="0" borderId="12" xfId="0" applyFont="1" applyFill="1" applyBorder="1" applyAlignment="1">
      <alignment horizontal="center" wrapText="1"/>
    </xf>
    <xf numFmtId="0" fontId="26" fillId="2" borderId="23" xfId="0" applyNumberFormat="1" applyFont="1" applyFill="1" applyBorder="1" applyAlignment="1" applyProtection="1">
      <alignment horizontal="left" vertical="center" wrapText="1"/>
    </xf>
    <xf numFmtId="0" fontId="6" fillId="0" borderId="0" xfId="0" applyFont="1" applyAlignment="1">
      <alignment horizontal="center" vertical="center" wrapText="1"/>
    </xf>
    <xf numFmtId="0" fontId="0" fillId="0" borderId="0" xfId="0" applyAlignment="1">
      <alignment horizontal="center"/>
    </xf>
    <xf numFmtId="0" fontId="6" fillId="0" borderId="0" xfId="0" applyFont="1" applyAlignment="1">
      <alignment wrapText="1"/>
    </xf>
  </cellXfs>
  <cellStyles count="7">
    <cellStyle name="Звичайний_Додаток _ 3 зм_ни 4575" xfId="6"/>
    <cellStyle name="Обычный" xfId="0" builtinId="0"/>
    <cellStyle name="Обычный_Budj_08" xfId="3"/>
    <cellStyle name="Обычный_Додаток - 1" xfId="2"/>
    <cellStyle name="Обычный_Додаток 1" xfId="1"/>
    <cellStyle name="Обычный_зміни" xfId="4"/>
    <cellStyle name="Стиль 1"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38100</xdr:colOff>
      <xdr:row>0</xdr:row>
      <xdr:rowOff>104775</xdr:rowOff>
    </xdr:from>
    <xdr:to>
      <xdr:col>6</xdr:col>
      <xdr:colOff>647700</xdr:colOff>
      <xdr:row>4</xdr:row>
      <xdr:rowOff>76200</xdr:rowOff>
    </xdr:to>
    <xdr:pic>
      <xdr:nvPicPr>
        <xdr:cNvPr id="2" name="Рисунок 2"/>
        <xdr:cNvPicPr>
          <a:picLocks noChangeAspect="1" noChangeArrowheads="1"/>
        </xdr:cNvPicPr>
      </xdr:nvPicPr>
      <xdr:blipFill>
        <a:blip xmlns:r="http://schemas.openxmlformats.org/officeDocument/2006/relationships" r:embed="rId1"/>
        <a:srcRect/>
        <a:stretch>
          <a:fillRect/>
        </a:stretch>
      </xdr:blipFill>
      <xdr:spPr bwMode="auto">
        <a:xfrm>
          <a:off x="4152900" y="104775"/>
          <a:ext cx="609600" cy="695325"/>
        </a:xfrm>
        <a:prstGeom prst="rect">
          <a:avLst/>
        </a:prstGeom>
        <a:noFill/>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6:J292"/>
  <sheetViews>
    <sheetView tabSelected="1" workbookViewId="0">
      <selection activeCell="N296" sqref="N296"/>
    </sheetView>
  </sheetViews>
  <sheetFormatPr defaultRowHeight="15"/>
  <cols>
    <col min="1" max="16384" width="9" style="1"/>
  </cols>
  <sheetData>
    <row r="6" spans="1:10">
      <c r="D6" s="446" t="s">
        <v>0</v>
      </c>
      <c r="E6" s="446"/>
      <c r="F6" s="446"/>
      <c r="G6" s="446"/>
      <c r="H6" s="446"/>
      <c r="I6" s="446"/>
      <c r="J6" s="446"/>
    </row>
    <row r="7" spans="1:10">
      <c r="D7" s="446"/>
      <c r="E7" s="446"/>
      <c r="F7" s="446"/>
      <c r="G7" s="446"/>
      <c r="H7" s="446"/>
      <c r="I7" s="446"/>
      <c r="J7" s="446"/>
    </row>
    <row r="8" spans="1:10">
      <c r="D8" s="446"/>
      <c r="E8" s="446"/>
      <c r="F8" s="446"/>
      <c r="G8" s="446"/>
      <c r="H8" s="446"/>
      <c r="I8" s="446"/>
      <c r="J8" s="446"/>
    </row>
    <row r="9" spans="1:10">
      <c r="D9" s="447"/>
      <c r="E9" s="447"/>
      <c r="F9" s="447"/>
      <c r="G9" s="447"/>
      <c r="H9" s="447"/>
      <c r="I9" s="447"/>
      <c r="J9" s="447"/>
    </row>
    <row r="11" spans="1:10" ht="15.75">
      <c r="F11" s="448" t="s">
        <v>1</v>
      </c>
      <c r="G11" s="448"/>
      <c r="H11" s="448"/>
    </row>
    <row r="13" spans="1:10" ht="15.75">
      <c r="A13" s="449">
        <v>43789</v>
      </c>
      <c r="B13" s="450"/>
      <c r="F13" s="451" t="s">
        <v>2</v>
      </c>
      <c r="G13" s="451"/>
      <c r="H13" s="451"/>
    </row>
    <row r="15" spans="1:10">
      <c r="A15" s="452" t="s">
        <v>3</v>
      </c>
      <c r="B15" s="452"/>
      <c r="C15" s="452"/>
      <c r="D15" s="452"/>
      <c r="E15" s="452"/>
    </row>
    <row r="16" spans="1:10">
      <c r="A16" s="452"/>
      <c r="B16" s="452"/>
      <c r="C16" s="452"/>
      <c r="D16" s="452"/>
      <c r="E16" s="452"/>
    </row>
    <row r="17" spans="1:10">
      <c r="A17" s="452"/>
      <c r="B17" s="452"/>
      <c r="C17" s="452"/>
      <c r="D17" s="452"/>
      <c r="E17" s="452"/>
    </row>
    <row r="18" spans="1:10">
      <c r="A18" s="452"/>
      <c r="B18" s="452"/>
      <c r="C18" s="452"/>
      <c r="D18" s="452"/>
      <c r="E18" s="452"/>
    </row>
    <row r="20" spans="1:10">
      <c r="A20" s="454" t="s">
        <v>4</v>
      </c>
      <c r="B20" s="454"/>
      <c r="C20" s="454"/>
      <c r="D20" s="454"/>
      <c r="E20" s="454"/>
      <c r="F20" s="454"/>
      <c r="G20" s="454"/>
      <c r="H20" s="454"/>
      <c r="I20" s="454"/>
      <c r="J20" s="454"/>
    </row>
    <row r="21" spans="1:10">
      <c r="A21" s="454"/>
      <c r="B21" s="454"/>
      <c r="C21" s="454"/>
      <c r="D21" s="454"/>
      <c r="E21" s="454"/>
      <c r="F21" s="454"/>
      <c r="G21" s="454"/>
      <c r="H21" s="454"/>
      <c r="I21" s="454"/>
      <c r="J21" s="454"/>
    </row>
    <row r="22" spans="1:10">
      <c r="A22" s="454"/>
      <c r="B22" s="454"/>
      <c r="C22" s="454"/>
      <c r="D22" s="454"/>
      <c r="E22" s="454"/>
      <c r="F22" s="454"/>
      <c r="G22" s="454"/>
      <c r="H22" s="454"/>
      <c r="I22" s="454"/>
      <c r="J22" s="454"/>
    </row>
    <row r="23" spans="1:10">
      <c r="A23" s="454"/>
      <c r="B23" s="454"/>
      <c r="C23" s="454"/>
      <c r="D23" s="454"/>
      <c r="E23" s="454"/>
      <c r="F23" s="454"/>
      <c r="G23" s="454"/>
      <c r="H23" s="454"/>
      <c r="I23" s="454"/>
      <c r="J23" s="454"/>
    </row>
    <row r="24" spans="1:10">
      <c r="A24" s="454"/>
      <c r="B24" s="454"/>
      <c r="C24" s="454"/>
      <c r="D24" s="454"/>
      <c r="E24" s="454"/>
      <c r="F24" s="454"/>
      <c r="G24" s="454"/>
      <c r="H24" s="454"/>
      <c r="I24" s="454"/>
      <c r="J24" s="454"/>
    </row>
    <row r="25" spans="1:10" ht="64.5" customHeight="1">
      <c r="A25" s="454"/>
      <c r="B25" s="454"/>
      <c r="C25" s="454"/>
      <c r="D25" s="454"/>
      <c r="E25" s="454"/>
      <c r="F25" s="454"/>
      <c r="G25" s="454"/>
      <c r="H25" s="454"/>
      <c r="I25" s="454"/>
      <c r="J25" s="454"/>
    </row>
    <row r="26" spans="1:10">
      <c r="A26" s="455" t="s">
        <v>5</v>
      </c>
      <c r="B26" s="455"/>
      <c r="C26" s="455"/>
      <c r="D26" s="455"/>
      <c r="E26" s="455"/>
      <c r="F26" s="455"/>
      <c r="G26" s="455"/>
      <c r="H26" s="455"/>
      <c r="I26" s="455"/>
      <c r="J26" s="455"/>
    </row>
    <row r="27" spans="1:10">
      <c r="A27" s="455"/>
      <c r="B27" s="455"/>
      <c r="C27" s="455"/>
      <c r="D27" s="455"/>
      <c r="E27" s="455"/>
      <c r="F27" s="455"/>
      <c r="G27" s="455"/>
      <c r="H27" s="455"/>
      <c r="I27" s="455"/>
      <c r="J27" s="455"/>
    </row>
    <row r="28" spans="1:10">
      <c r="A28" s="455"/>
      <c r="B28" s="455"/>
      <c r="C28" s="455"/>
      <c r="D28" s="455"/>
      <c r="E28" s="455"/>
      <c r="F28" s="455"/>
      <c r="G28" s="455"/>
      <c r="H28" s="455"/>
      <c r="I28" s="455"/>
      <c r="J28" s="455"/>
    </row>
    <row r="29" spans="1:10">
      <c r="A29" s="455"/>
      <c r="B29" s="455"/>
      <c r="C29" s="455"/>
      <c r="D29" s="455"/>
      <c r="E29" s="455"/>
      <c r="F29" s="455"/>
      <c r="G29" s="455"/>
      <c r="H29" s="455"/>
      <c r="I29" s="455"/>
      <c r="J29" s="455"/>
    </row>
    <row r="30" spans="1:10">
      <c r="A30" s="455"/>
      <c r="B30" s="455"/>
      <c r="C30" s="455"/>
      <c r="D30" s="455"/>
      <c r="E30" s="455"/>
      <c r="F30" s="455"/>
      <c r="G30" s="455"/>
      <c r="H30" s="455"/>
      <c r="I30" s="455"/>
      <c r="J30" s="455"/>
    </row>
    <row r="31" spans="1:10">
      <c r="A31" s="455"/>
      <c r="B31" s="455"/>
      <c r="C31" s="455"/>
      <c r="D31" s="455"/>
      <c r="E31" s="455"/>
      <c r="F31" s="455"/>
      <c r="G31" s="455"/>
      <c r="H31" s="455"/>
      <c r="I31" s="455"/>
      <c r="J31" s="455"/>
    </row>
    <row r="32" spans="1:10">
      <c r="A32" s="455"/>
      <c r="B32" s="455"/>
      <c r="C32" s="455"/>
      <c r="D32" s="455"/>
      <c r="E32" s="455"/>
      <c r="F32" s="455"/>
      <c r="G32" s="455"/>
      <c r="H32" s="455"/>
      <c r="I32" s="455"/>
      <c r="J32" s="455"/>
    </row>
    <row r="33" spans="1:10" ht="59.25" customHeight="1">
      <c r="A33" s="455"/>
      <c r="B33" s="455"/>
      <c r="C33" s="455"/>
      <c r="D33" s="455"/>
      <c r="E33" s="455"/>
      <c r="F33" s="455"/>
      <c r="G33" s="455"/>
      <c r="H33" s="455"/>
      <c r="I33" s="455"/>
      <c r="J33" s="455"/>
    </row>
    <row r="34" spans="1:10">
      <c r="A34" s="455" t="s">
        <v>6</v>
      </c>
      <c r="B34" s="455"/>
      <c r="C34" s="455"/>
      <c r="D34" s="455"/>
      <c r="E34" s="455"/>
      <c r="F34" s="455"/>
      <c r="G34" s="455"/>
      <c r="H34" s="455"/>
      <c r="I34" s="455"/>
      <c r="J34" s="455"/>
    </row>
    <row r="35" spans="1:10">
      <c r="A35" s="455"/>
      <c r="B35" s="455"/>
      <c r="C35" s="455"/>
      <c r="D35" s="455"/>
      <c r="E35" s="455"/>
      <c r="F35" s="455"/>
      <c r="G35" s="455"/>
      <c r="H35" s="455"/>
      <c r="I35" s="455"/>
      <c r="J35" s="455"/>
    </row>
    <row r="36" spans="1:10">
      <c r="A36" s="455"/>
      <c r="B36" s="455"/>
      <c r="C36" s="455"/>
      <c r="D36" s="455"/>
      <c r="E36" s="455"/>
      <c r="F36" s="455"/>
      <c r="G36" s="455"/>
      <c r="H36" s="455"/>
      <c r="I36" s="455"/>
      <c r="J36" s="455"/>
    </row>
    <row r="37" spans="1:10">
      <c r="A37" s="455"/>
      <c r="B37" s="455"/>
      <c r="C37" s="455"/>
      <c r="D37" s="455"/>
      <c r="E37" s="455"/>
      <c r="F37" s="455"/>
      <c r="G37" s="455"/>
      <c r="H37" s="455"/>
      <c r="I37" s="455"/>
      <c r="J37" s="455"/>
    </row>
    <row r="38" spans="1:10">
      <c r="A38" s="455"/>
      <c r="B38" s="455"/>
      <c r="C38" s="455"/>
      <c r="D38" s="455"/>
      <c r="E38" s="455"/>
      <c r="F38" s="455"/>
      <c r="G38" s="455"/>
      <c r="H38" s="455"/>
      <c r="I38" s="455"/>
      <c r="J38" s="455"/>
    </row>
    <row r="39" spans="1:10">
      <c r="A39" s="455"/>
      <c r="B39" s="455"/>
      <c r="C39" s="455"/>
      <c r="D39" s="455"/>
      <c r="E39" s="455"/>
      <c r="F39" s="455"/>
      <c r="G39" s="455"/>
      <c r="H39" s="455"/>
      <c r="I39" s="455"/>
      <c r="J39" s="455"/>
    </row>
    <row r="40" spans="1:10">
      <c r="A40" s="455"/>
      <c r="B40" s="455"/>
      <c r="C40" s="455"/>
      <c r="D40" s="455"/>
      <c r="E40" s="455"/>
      <c r="F40" s="455"/>
      <c r="G40" s="455"/>
      <c r="H40" s="455"/>
      <c r="I40" s="455"/>
      <c r="J40" s="455"/>
    </row>
    <row r="41" spans="1:10">
      <c r="A41" s="455"/>
      <c r="B41" s="455"/>
      <c r="C41" s="455"/>
      <c r="D41" s="455"/>
      <c r="E41" s="455"/>
      <c r="F41" s="455"/>
      <c r="G41" s="455"/>
      <c r="H41" s="455"/>
      <c r="I41" s="455"/>
      <c r="J41" s="455"/>
    </row>
    <row r="42" spans="1:10">
      <c r="A42" s="455"/>
      <c r="B42" s="455"/>
      <c r="C42" s="455"/>
      <c r="D42" s="455"/>
      <c r="E42" s="455"/>
      <c r="F42" s="455"/>
      <c r="G42" s="455"/>
      <c r="H42" s="455"/>
      <c r="I42" s="455"/>
      <c r="J42" s="455"/>
    </row>
    <row r="43" spans="1:10">
      <c r="A43" s="455"/>
      <c r="B43" s="455"/>
      <c r="C43" s="455"/>
      <c r="D43" s="455"/>
      <c r="E43" s="455"/>
      <c r="F43" s="455"/>
      <c r="G43" s="455"/>
      <c r="H43" s="455"/>
      <c r="I43" s="455"/>
      <c r="J43" s="455"/>
    </row>
    <row r="44" spans="1:10">
      <c r="A44" s="455"/>
      <c r="B44" s="455"/>
      <c r="C44" s="455"/>
      <c r="D44" s="455"/>
      <c r="E44" s="455"/>
      <c r="F44" s="455"/>
      <c r="G44" s="455"/>
      <c r="H44" s="455"/>
      <c r="I44" s="455"/>
      <c r="J44" s="455"/>
    </row>
    <row r="45" spans="1:10">
      <c r="A45" s="455"/>
      <c r="B45" s="455"/>
      <c r="C45" s="455"/>
      <c r="D45" s="455"/>
      <c r="E45" s="455"/>
      <c r="F45" s="455"/>
      <c r="G45" s="455"/>
      <c r="H45" s="455"/>
      <c r="I45" s="455"/>
      <c r="J45" s="455"/>
    </row>
    <row r="46" spans="1:10" ht="64.5" customHeight="1">
      <c r="A46" s="455"/>
      <c r="B46" s="455"/>
      <c r="C46" s="455"/>
      <c r="D46" s="455"/>
      <c r="E46" s="455"/>
      <c r="F46" s="455"/>
      <c r="G46" s="455"/>
      <c r="H46" s="455"/>
      <c r="I46" s="455"/>
      <c r="J46" s="455"/>
    </row>
    <row r="47" spans="1:10">
      <c r="A47" s="455" t="s">
        <v>7</v>
      </c>
      <c r="B47" s="455"/>
      <c r="C47" s="455"/>
      <c r="D47" s="455"/>
      <c r="E47" s="455"/>
      <c r="F47" s="455"/>
      <c r="G47" s="455"/>
      <c r="H47" s="455"/>
      <c r="I47" s="455"/>
      <c r="J47" s="455"/>
    </row>
    <row r="48" spans="1:10">
      <c r="A48" s="455"/>
      <c r="B48" s="455"/>
      <c r="C48" s="455"/>
      <c r="D48" s="455"/>
      <c r="E48" s="455"/>
      <c r="F48" s="455"/>
      <c r="G48" s="455"/>
      <c r="H48" s="455"/>
      <c r="I48" s="455"/>
      <c r="J48" s="455"/>
    </row>
    <row r="49" spans="1:10">
      <c r="A49" s="455"/>
      <c r="B49" s="455"/>
      <c r="C49" s="455"/>
      <c r="D49" s="455"/>
      <c r="E49" s="455"/>
      <c r="F49" s="455"/>
      <c r="G49" s="455"/>
      <c r="H49" s="455"/>
      <c r="I49" s="455"/>
      <c r="J49" s="455"/>
    </row>
    <row r="50" spans="1:10">
      <c r="A50" s="455"/>
      <c r="B50" s="455"/>
      <c r="C50" s="455"/>
      <c r="D50" s="455"/>
      <c r="E50" s="455"/>
      <c r="F50" s="455"/>
      <c r="G50" s="455"/>
      <c r="H50" s="455"/>
      <c r="I50" s="455"/>
      <c r="J50" s="455"/>
    </row>
    <row r="51" spans="1:10">
      <c r="A51" s="455"/>
      <c r="B51" s="455"/>
      <c r="C51" s="455"/>
      <c r="D51" s="455"/>
      <c r="E51" s="455"/>
      <c r="F51" s="455"/>
      <c r="G51" s="455"/>
      <c r="H51" s="455"/>
      <c r="I51" s="455"/>
      <c r="J51" s="455"/>
    </row>
    <row r="52" spans="1:10">
      <c r="A52" s="455"/>
      <c r="B52" s="455"/>
      <c r="C52" s="455"/>
      <c r="D52" s="455"/>
      <c r="E52" s="455"/>
      <c r="F52" s="455"/>
      <c r="G52" s="455"/>
      <c r="H52" s="455"/>
      <c r="I52" s="455"/>
      <c r="J52" s="455"/>
    </row>
    <row r="53" spans="1:10">
      <c r="A53" s="455" t="s">
        <v>8</v>
      </c>
      <c r="B53" s="455"/>
      <c r="C53" s="455"/>
      <c r="D53" s="455"/>
      <c r="E53" s="455"/>
      <c r="F53" s="455"/>
      <c r="G53" s="455"/>
      <c r="H53" s="455"/>
      <c r="I53" s="455"/>
      <c r="J53" s="455"/>
    </row>
    <row r="54" spans="1:10">
      <c r="A54" s="455"/>
      <c r="B54" s="455"/>
      <c r="C54" s="455"/>
      <c r="D54" s="455"/>
      <c r="E54" s="455"/>
      <c r="F54" s="455"/>
      <c r="G54" s="455"/>
      <c r="H54" s="455"/>
      <c r="I54" s="455"/>
      <c r="J54" s="455"/>
    </row>
    <row r="55" spans="1:10">
      <c r="A55" s="455"/>
      <c r="B55" s="455"/>
      <c r="C55" s="455"/>
      <c r="D55" s="455"/>
      <c r="E55" s="455"/>
      <c r="F55" s="455"/>
      <c r="G55" s="455"/>
      <c r="H55" s="455"/>
      <c r="I55" s="455"/>
      <c r="J55" s="455"/>
    </row>
    <row r="56" spans="1:10">
      <c r="A56" s="455"/>
      <c r="B56" s="455"/>
      <c r="C56" s="455"/>
      <c r="D56" s="455"/>
      <c r="E56" s="455"/>
      <c r="F56" s="455"/>
      <c r="G56" s="455"/>
      <c r="H56" s="455"/>
      <c r="I56" s="455"/>
      <c r="J56" s="455"/>
    </row>
    <row r="57" spans="1:10">
      <c r="A57" s="455"/>
      <c r="B57" s="455"/>
      <c r="C57" s="455"/>
      <c r="D57" s="455"/>
      <c r="E57" s="455"/>
      <c r="F57" s="455"/>
      <c r="G57" s="455"/>
      <c r="H57" s="455"/>
      <c r="I57" s="455"/>
      <c r="J57" s="455"/>
    </row>
    <row r="58" spans="1:10">
      <c r="A58" s="455"/>
      <c r="B58" s="455"/>
      <c r="C58" s="455"/>
      <c r="D58" s="455"/>
      <c r="E58" s="455"/>
      <c r="F58" s="455"/>
      <c r="G58" s="455"/>
      <c r="H58" s="455"/>
      <c r="I58" s="455"/>
      <c r="J58" s="455"/>
    </row>
    <row r="59" spans="1:10">
      <c r="A59" s="455"/>
      <c r="B59" s="455"/>
      <c r="C59" s="455"/>
      <c r="D59" s="455"/>
      <c r="E59" s="455"/>
      <c r="F59" s="455"/>
      <c r="G59" s="455"/>
      <c r="H59" s="455"/>
      <c r="I59" s="455"/>
      <c r="J59" s="455"/>
    </row>
    <row r="60" spans="1:10">
      <c r="A60" s="455"/>
      <c r="B60" s="455"/>
      <c r="C60" s="455"/>
      <c r="D60" s="455"/>
      <c r="E60" s="455"/>
      <c r="F60" s="455"/>
      <c r="G60" s="455"/>
      <c r="H60" s="455"/>
      <c r="I60" s="455"/>
      <c r="J60" s="455"/>
    </row>
    <row r="61" spans="1:10">
      <c r="A61" s="455"/>
      <c r="B61" s="455"/>
      <c r="C61" s="455"/>
      <c r="D61" s="455"/>
      <c r="E61" s="455"/>
      <c r="F61" s="455"/>
      <c r="G61" s="455"/>
      <c r="H61" s="455"/>
      <c r="I61" s="455"/>
      <c r="J61" s="455"/>
    </row>
    <row r="62" spans="1:10">
      <c r="A62" s="455"/>
      <c r="B62" s="455"/>
      <c r="C62" s="455"/>
      <c r="D62" s="455"/>
      <c r="E62" s="455"/>
      <c r="F62" s="455"/>
      <c r="G62" s="455"/>
      <c r="H62" s="455"/>
      <c r="I62" s="455"/>
      <c r="J62" s="455"/>
    </row>
    <row r="63" spans="1:10">
      <c r="A63" s="455"/>
      <c r="B63" s="455"/>
      <c r="C63" s="455"/>
      <c r="D63" s="455"/>
      <c r="E63" s="455"/>
      <c r="F63" s="455"/>
      <c r="G63" s="455"/>
      <c r="H63" s="455"/>
      <c r="I63" s="455"/>
      <c r="J63" s="455"/>
    </row>
    <row r="64" spans="1:10">
      <c r="A64" s="455"/>
      <c r="B64" s="455"/>
      <c r="C64" s="455"/>
      <c r="D64" s="455"/>
      <c r="E64" s="455"/>
      <c r="F64" s="455"/>
      <c r="G64" s="455"/>
      <c r="H64" s="455"/>
      <c r="I64" s="455"/>
      <c r="J64" s="455"/>
    </row>
    <row r="65" spans="1:10" ht="72.75" customHeight="1">
      <c r="A65" s="455"/>
      <c r="B65" s="455"/>
      <c r="C65" s="455"/>
      <c r="D65" s="455"/>
      <c r="E65" s="455"/>
      <c r="F65" s="455"/>
      <c r="G65" s="455"/>
      <c r="H65" s="455"/>
      <c r="I65" s="455"/>
      <c r="J65" s="455"/>
    </row>
    <row r="67" spans="1:10" ht="15.75">
      <c r="A67" s="453" t="s">
        <v>9</v>
      </c>
      <c r="B67" s="453"/>
      <c r="H67" s="453" t="s">
        <v>10</v>
      </c>
      <c r="I67" s="453"/>
      <c r="J67" s="453"/>
    </row>
    <row r="69" spans="1:10">
      <c r="A69" s="566" t="s">
        <v>563</v>
      </c>
      <c r="B69" s="566"/>
      <c r="C69" s="566"/>
      <c r="D69" s="566"/>
      <c r="E69" s="566"/>
      <c r="F69" s="566"/>
      <c r="G69" s="566"/>
      <c r="H69" s="566"/>
      <c r="I69" s="566"/>
      <c r="J69" s="566"/>
    </row>
    <row r="70" spans="1:10">
      <c r="A70" s="566"/>
      <c r="B70" s="566"/>
      <c r="C70" s="566"/>
      <c r="D70" s="566"/>
      <c r="E70" s="566"/>
      <c r="F70" s="566"/>
      <c r="G70" s="566"/>
      <c r="H70" s="566"/>
      <c r="I70" s="566"/>
      <c r="J70" s="566"/>
    </row>
    <row r="71" spans="1:10">
      <c r="A71" s="566"/>
      <c r="B71" s="566"/>
      <c r="C71" s="566"/>
      <c r="D71" s="566"/>
      <c r="E71" s="566"/>
      <c r="F71" s="566"/>
      <c r="G71" s="566"/>
      <c r="H71" s="566"/>
      <c r="I71" s="566"/>
      <c r="J71" s="566"/>
    </row>
    <row r="72" spans="1:10" ht="31.5" customHeight="1">
      <c r="A72" s="566"/>
      <c r="B72" s="566"/>
      <c r="C72" s="566"/>
      <c r="D72" s="566"/>
      <c r="E72" s="566"/>
      <c r="F72" s="566"/>
      <c r="G72" s="566"/>
      <c r="H72" s="566"/>
      <c r="I72" s="566"/>
      <c r="J72" s="566"/>
    </row>
    <row r="73" spans="1:10">
      <c r="A73" s="455" t="s">
        <v>564</v>
      </c>
      <c r="B73" s="455"/>
      <c r="C73" s="455"/>
      <c r="D73" s="455"/>
      <c r="E73" s="455"/>
      <c r="F73" s="455"/>
      <c r="G73" s="455"/>
      <c r="H73" s="455"/>
      <c r="I73" s="455"/>
      <c r="J73" s="455"/>
    </row>
    <row r="74" spans="1:10">
      <c r="A74" s="455"/>
      <c r="B74" s="455"/>
      <c r="C74" s="455"/>
      <c r="D74" s="455"/>
      <c r="E74" s="455"/>
      <c r="F74" s="455"/>
      <c r="G74" s="455"/>
      <c r="H74" s="455"/>
      <c r="I74" s="455"/>
      <c r="J74" s="455"/>
    </row>
    <row r="75" spans="1:10">
      <c r="A75" s="455"/>
      <c r="B75" s="455"/>
      <c r="C75" s="455"/>
      <c r="D75" s="455"/>
      <c r="E75" s="455"/>
      <c r="F75" s="455"/>
      <c r="G75" s="455"/>
      <c r="H75" s="455"/>
      <c r="I75" s="455"/>
      <c r="J75" s="455"/>
    </row>
    <row r="76" spans="1:10">
      <c r="A76" s="455"/>
      <c r="B76" s="455"/>
      <c r="C76" s="455"/>
      <c r="D76" s="455"/>
      <c r="E76" s="455"/>
      <c r="F76" s="455"/>
      <c r="G76" s="455"/>
      <c r="H76" s="455"/>
      <c r="I76" s="455"/>
      <c r="J76" s="455"/>
    </row>
    <row r="77" spans="1:10">
      <c r="A77" s="455"/>
      <c r="B77" s="455"/>
      <c r="C77" s="455"/>
      <c r="D77" s="455"/>
      <c r="E77" s="455"/>
      <c r="F77" s="455"/>
      <c r="G77" s="455"/>
      <c r="H77" s="455"/>
      <c r="I77" s="455"/>
      <c r="J77" s="455"/>
    </row>
    <row r="78" spans="1:10">
      <c r="A78" s="455"/>
      <c r="B78" s="455"/>
      <c r="C78" s="455"/>
      <c r="D78" s="455"/>
      <c r="E78" s="455"/>
      <c r="F78" s="455"/>
      <c r="G78" s="455"/>
      <c r="H78" s="455"/>
      <c r="I78" s="455"/>
      <c r="J78" s="455"/>
    </row>
    <row r="79" spans="1:10">
      <c r="A79" s="455"/>
      <c r="B79" s="455"/>
      <c r="C79" s="455"/>
      <c r="D79" s="455"/>
      <c r="E79" s="455"/>
      <c r="F79" s="455"/>
      <c r="G79" s="455"/>
      <c r="H79" s="455"/>
      <c r="I79" s="455"/>
      <c r="J79" s="455"/>
    </row>
    <row r="80" spans="1:10">
      <c r="A80" s="455"/>
      <c r="B80" s="455"/>
      <c r="C80" s="455"/>
      <c r="D80" s="455"/>
      <c r="E80" s="455"/>
      <c r="F80" s="455"/>
      <c r="G80" s="455"/>
      <c r="H80" s="455"/>
      <c r="I80" s="455"/>
      <c r="J80" s="455"/>
    </row>
    <row r="81" spans="1:10">
      <c r="A81" s="455"/>
      <c r="B81" s="455"/>
      <c r="C81" s="455"/>
      <c r="D81" s="455"/>
      <c r="E81" s="455"/>
      <c r="F81" s="455"/>
      <c r="G81" s="455"/>
      <c r="H81" s="455"/>
      <c r="I81" s="455"/>
      <c r="J81" s="455"/>
    </row>
    <row r="82" spans="1:10">
      <c r="A82" s="455"/>
      <c r="B82" s="455"/>
      <c r="C82" s="455"/>
      <c r="D82" s="455"/>
      <c r="E82" s="455"/>
      <c r="F82" s="455"/>
      <c r="G82" s="455"/>
      <c r="H82" s="455"/>
      <c r="I82" s="455"/>
      <c r="J82" s="455"/>
    </row>
    <row r="83" spans="1:10">
      <c r="A83" s="455"/>
      <c r="B83" s="455"/>
      <c r="C83" s="455"/>
      <c r="D83" s="455"/>
      <c r="E83" s="455"/>
      <c r="F83" s="455"/>
      <c r="G83" s="455"/>
      <c r="H83" s="455"/>
      <c r="I83" s="455"/>
      <c r="J83" s="455"/>
    </row>
    <row r="84" spans="1:10">
      <c r="A84" s="455"/>
      <c r="B84" s="455"/>
      <c r="C84" s="455"/>
      <c r="D84" s="455"/>
      <c r="E84" s="455"/>
      <c r="F84" s="455"/>
      <c r="G84" s="455"/>
      <c r="H84" s="455"/>
      <c r="I84" s="455"/>
      <c r="J84" s="455"/>
    </row>
    <row r="85" spans="1:10">
      <c r="A85" s="455"/>
      <c r="B85" s="455"/>
      <c r="C85" s="455"/>
      <c r="D85" s="455"/>
      <c r="E85" s="455"/>
      <c r="F85" s="455"/>
      <c r="G85" s="455"/>
      <c r="H85" s="455"/>
      <c r="I85" s="455"/>
      <c r="J85" s="455"/>
    </row>
    <row r="86" spans="1:10">
      <c r="A86" s="455"/>
      <c r="B86" s="455"/>
      <c r="C86" s="455"/>
      <c r="D86" s="455"/>
      <c r="E86" s="455"/>
      <c r="F86" s="455"/>
      <c r="G86" s="455"/>
      <c r="H86" s="455"/>
      <c r="I86" s="455"/>
      <c r="J86" s="455"/>
    </row>
    <row r="87" spans="1:10">
      <c r="A87" s="455"/>
      <c r="B87" s="455"/>
      <c r="C87" s="455"/>
      <c r="D87" s="455"/>
      <c r="E87" s="455"/>
      <c r="F87" s="455"/>
      <c r="G87" s="455"/>
      <c r="H87" s="455"/>
      <c r="I87" s="455"/>
      <c r="J87" s="455"/>
    </row>
    <row r="88" spans="1:10" ht="6" customHeight="1">
      <c r="A88" s="455"/>
      <c r="B88" s="455"/>
      <c r="C88" s="455"/>
      <c r="D88" s="455"/>
      <c r="E88" s="455"/>
      <c r="F88" s="455"/>
      <c r="G88" s="455"/>
      <c r="H88" s="455"/>
      <c r="I88" s="455"/>
      <c r="J88" s="455"/>
    </row>
    <row r="89" spans="1:10" ht="2.25" customHeight="1">
      <c r="A89" s="455"/>
      <c r="B89" s="455"/>
      <c r="C89" s="455"/>
      <c r="D89" s="455"/>
      <c r="E89" s="455"/>
      <c r="F89" s="455"/>
      <c r="G89" s="455"/>
      <c r="H89" s="455"/>
      <c r="I89" s="455"/>
      <c r="J89" s="455"/>
    </row>
    <row r="90" spans="1:10">
      <c r="A90" s="455" t="s">
        <v>565</v>
      </c>
      <c r="B90" s="455"/>
      <c r="C90" s="455"/>
      <c r="D90" s="455"/>
      <c r="E90" s="455"/>
      <c r="F90" s="455"/>
      <c r="G90" s="455"/>
      <c r="H90" s="455"/>
      <c r="I90" s="455"/>
      <c r="J90" s="455"/>
    </row>
    <row r="91" spans="1:10">
      <c r="A91" s="455"/>
      <c r="B91" s="455"/>
      <c r="C91" s="455"/>
      <c r="D91" s="455"/>
      <c r="E91" s="455"/>
      <c r="F91" s="455"/>
      <c r="G91" s="455"/>
      <c r="H91" s="455"/>
      <c r="I91" s="455"/>
      <c r="J91" s="455"/>
    </row>
    <row r="92" spans="1:10">
      <c r="A92" s="455"/>
      <c r="B92" s="455"/>
      <c r="C92" s="455"/>
      <c r="D92" s="455"/>
      <c r="E92" s="455"/>
      <c r="F92" s="455"/>
      <c r="G92" s="455"/>
      <c r="H92" s="455"/>
      <c r="I92" s="455"/>
      <c r="J92" s="455"/>
    </row>
    <row r="93" spans="1:10">
      <c r="A93" s="455"/>
      <c r="B93" s="455"/>
      <c r="C93" s="455"/>
      <c r="D93" s="455"/>
      <c r="E93" s="455"/>
      <c r="F93" s="455"/>
      <c r="G93" s="455"/>
      <c r="H93" s="455"/>
      <c r="I93" s="455"/>
      <c r="J93" s="455"/>
    </row>
    <row r="94" spans="1:10">
      <c r="A94" s="455"/>
      <c r="B94" s="455"/>
      <c r="C94" s="455"/>
      <c r="D94" s="455"/>
      <c r="E94" s="455"/>
      <c r="F94" s="455"/>
      <c r="G94" s="455"/>
      <c r="H94" s="455"/>
      <c r="I94" s="455"/>
      <c r="J94" s="455"/>
    </row>
    <row r="95" spans="1:10">
      <c r="A95" s="455"/>
      <c r="B95" s="455"/>
      <c r="C95" s="455"/>
      <c r="D95" s="455"/>
      <c r="E95" s="455"/>
      <c r="F95" s="455"/>
      <c r="G95" s="455"/>
      <c r="H95" s="455"/>
      <c r="I95" s="455"/>
      <c r="J95" s="455"/>
    </row>
    <row r="96" spans="1:10">
      <c r="A96" s="455"/>
      <c r="B96" s="455"/>
      <c r="C96" s="455"/>
      <c r="D96" s="455"/>
      <c r="E96" s="455"/>
      <c r="F96" s="455"/>
      <c r="G96" s="455"/>
      <c r="H96" s="455"/>
      <c r="I96" s="455"/>
      <c r="J96" s="455"/>
    </row>
    <row r="97" spans="1:10">
      <c r="A97" s="455"/>
      <c r="B97" s="455"/>
      <c r="C97" s="455"/>
      <c r="D97" s="455"/>
      <c r="E97" s="455"/>
      <c r="F97" s="455"/>
      <c r="G97" s="455"/>
      <c r="H97" s="455"/>
      <c r="I97" s="455"/>
      <c r="J97" s="455"/>
    </row>
    <row r="98" spans="1:10">
      <c r="A98" s="455"/>
      <c r="B98" s="455"/>
      <c r="C98" s="455"/>
      <c r="D98" s="455"/>
      <c r="E98" s="455"/>
      <c r="F98" s="455"/>
      <c r="G98" s="455"/>
      <c r="H98" s="455"/>
      <c r="I98" s="455"/>
      <c r="J98" s="455"/>
    </row>
    <row r="99" spans="1:10">
      <c r="A99" s="455"/>
      <c r="B99" s="455"/>
      <c r="C99" s="455"/>
      <c r="D99" s="455"/>
      <c r="E99" s="455"/>
      <c r="F99" s="455"/>
      <c r="G99" s="455"/>
      <c r="H99" s="455"/>
      <c r="I99" s="455"/>
      <c r="J99" s="455"/>
    </row>
    <row r="100" spans="1:10">
      <c r="A100" s="455"/>
      <c r="B100" s="455"/>
      <c r="C100" s="455"/>
      <c r="D100" s="455"/>
      <c r="E100" s="455"/>
      <c r="F100" s="455"/>
      <c r="G100" s="455"/>
      <c r="H100" s="455"/>
      <c r="I100" s="455"/>
      <c r="J100" s="455"/>
    </row>
    <row r="101" spans="1:10">
      <c r="A101" s="455"/>
      <c r="B101" s="455"/>
      <c r="C101" s="455"/>
      <c r="D101" s="455"/>
      <c r="E101" s="455"/>
      <c r="F101" s="455"/>
      <c r="G101" s="455"/>
      <c r="H101" s="455"/>
      <c r="I101" s="455"/>
      <c r="J101" s="455"/>
    </row>
    <row r="102" spans="1:10" ht="17.25" customHeight="1">
      <c r="A102" s="455"/>
      <c r="B102" s="455"/>
      <c r="C102" s="455"/>
      <c r="D102" s="455"/>
      <c r="E102" s="455"/>
      <c r="F102" s="455"/>
      <c r="G102" s="455"/>
      <c r="H102" s="455"/>
      <c r="I102" s="455"/>
      <c r="J102" s="455"/>
    </row>
    <row r="103" spans="1:10" ht="9" hidden="1" customHeight="1">
      <c r="A103" s="455"/>
      <c r="B103" s="455"/>
      <c r="C103" s="455"/>
      <c r="D103" s="455"/>
      <c r="E103" s="455"/>
      <c r="F103" s="455"/>
      <c r="G103" s="455"/>
      <c r="H103" s="455"/>
      <c r="I103" s="455"/>
      <c r="J103" s="455"/>
    </row>
    <row r="104" spans="1:10" ht="15" hidden="1" customHeight="1">
      <c r="A104" s="455"/>
      <c r="B104" s="455"/>
      <c r="C104" s="455"/>
      <c r="D104" s="455"/>
      <c r="E104" s="455"/>
      <c r="F104" s="455"/>
      <c r="G104" s="455"/>
      <c r="H104" s="455"/>
      <c r="I104" s="455"/>
      <c r="J104" s="455"/>
    </row>
    <row r="105" spans="1:10">
      <c r="A105" s="455" t="s">
        <v>566</v>
      </c>
      <c r="B105" s="455"/>
      <c r="C105" s="455"/>
      <c r="D105" s="455"/>
      <c r="E105" s="455"/>
      <c r="F105" s="455"/>
      <c r="G105" s="455"/>
      <c r="H105" s="455"/>
      <c r="I105" s="455"/>
      <c r="J105" s="455"/>
    </row>
    <row r="106" spans="1:10">
      <c r="A106" s="455"/>
      <c r="B106" s="455"/>
      <c r="C106" s="455"/>
      <c r="D106" s="455"/>
      <c r="E106" s="455"/>
      <c r="F106" s="455"/>
      <c r="G106" s="455"/>
      <c r="H106" s="455"/>
      <c r="I106" s="455"/>
      <c r="J106" s="455"/>
    </row>
    <row r="107" spans="1:10">
      <c r="A107" s="455"/>
      <c r="B107" s="455"/>
      <c r="C107" s="455"/>
      <c r="D107" s="455"/>
      <c r="E107" s="455"/>
      <c r="F107" s="455"/>
      <c r="G107" s="455"/>
      <c r="H107" s="455"/>
      <c r="I107" s="455"/>
      <c r="J107" s="455"/>
    </row>
    <row r="108" spans="1:10">
      <c r="A108" s="455"/>
      <c r="B108" s="455"/>
      <c r="C108" s="455"/>
      <c r="D108" s="455"/>
      <c r="E108" s="455"/>
      <c r="F108" s="455"/>
      <c r="G108" s="455"/>
      <c r="H108" s="455"/>
      <c r="I108" s="455"/>
      <c r="J108" s="455"/>
    </row>
    <row r="109" spans="1:10">
      <c r="A109" s="455"/>
      <c r="B109" s="455"/>
      <c r="C109" s="455"/>
      <c r="D109" s="455"/>
      <c r="E109" s="455"/>
      <c r="F109" s="455"/>
      <c r="G109" s="455"/>
      <c r="H109" s="455"/>
      <c r="I109" s="455"/>
      <c r="J109" s="455"/>
    </row>
    <row r="110" spans="1:10">
      <c r="A110" s="455"/>
      <c r="B110" s="455"/>
      <c r="C110" s="455"/>
      <c r="D110" s="455"/>
      <c r="E110" s="455"/>
      <c r="F110" s="455"/>
      <c r="G110" s="455"/>
      <c r="H110" s="455"/>
      <c r="I110" s="455"/>
      <c r="J110" s="455"/>
    </row>
    <row r="111" spans="1:10">
      <c r="A111" s="455"/>
      <c r="B111" s="455"/>
      <c r="C111" s="455"/>
      <c r="D111" s="455"/>
      <c r="E111" s="455"/>
      <c r="F111" s="455"/>
      <c r="G111" s="455"/>
      <c r="H111" s="455"/>
      <c r="I111" s="455"/>
      <c r="J111" s="455"/>
    </row>
    <row r="112" spans="1:10">
      <c r="A112" s="455"/>
      <c r="B112" s="455"/>
      <c r="C112" s="455"/>
      <c r="D112" s="455"/>
      <c r="E112" s="455"/>
      <c r="F112" s="455"/>
      <c r="G112" s="455"/>
      <c r="H112" s="455"/>
      <c r="I112" s="455"/>
      <c r="J112" s="455"/>
    </row>
    <row r="113" spans="1:10" ht="25.5" customHeight="1">
      <c r="A113" s="455"/>
      <c r="B113" s="455"/>
      <c r="C113" s="455"/>
      <c r="D113" s="455"/>
      <c r="E113" s="455"/>
      <c r="F113" s="455"/>
      <c r="G113" s="455"/>
      <c r="H113" s="455"/>
      <c r="I113" s="455"/>
      <c r="J113" s="455"/>
    </row>
    <row r="114" spans="1:10" ht="10.5" hidden="1" customHeight="1">
      <c r="A114" s="455"/>
      <c r="B114" s="455"/>
      <c r="C114" s="455"/>
      <c r="D114" s="455"/>
      <c r="E114" s="455"/>
      <c r="F114" s="455"/>
      <c r="G114" s="455"/>
      <c r="H114" s="455"/>
      <c r="I114" s="455"/>
      <c r="J114" s="455"/>
    </row>
    <row r="115" spans="1:10" hidden="1">
      <c r="A115" s="455"/>
      <c r="B115" s="455"/>
      <c r="C115" s="455"/>
      <c r="D115" s="455"/>
      <c r="E115" s="455"/>
      <c r="F115" s="455"/>
      <c r="G115" s="455"/>
      <c r="H115" s="455"/>
      <c r="I115" s="455"/>
      <c r="J115" s="455"/>
    </row>
    <row r="116" spans="1:10" hidden="1">
      <c r="A116" s="455"/>
      <c r="B116" s="455"/>
      <c r="C116" s="455"/>
      <c r="D116" s="455"/>
      <c r="E116" s="455"/>
      <c r="F116" s="455"/>
      <c r="G116" s="455"/>
      <c r="H116" s="455"/>
      <c r="I116" s="455"/>
      <c r="J116" s="455"/>
    </row>
    <row r="117" spans="1:10">
      <c r="A117" s="455" t="s">
        <v>567</v>
      </c>
      <c r="B117" s="455"/>
      <c r="C117" s="455"/>
      <c r="D117" s="455"/>
      <c r="E117" s="455"/>
      <c r="F117" s="455"/>
      <c r="G117" s="455"/>
      <c r="H117" s="455"/>
      <c r="I117" s="455"/>
      <c r="J117" s="455"/>
    </row>
    <row r="118" spans="1:10">
      <c r="A118" s="455"/>
      <c r="B118" s="455"/>
      <c r="C118" s="455"/>
      <c r="D118" s="455"/>
      <c r="E118" s="455"/>
      <c r="F118" s="455"/>
      <c r="G118" s="455"/>
      <c r="H118" s="455"/>
      <c r="I118" s="455"/>
      <c r="J118" s="455"/>
    </row>
    <row r="119" spans="1:10">
      <c r="A119" s="455"/>
      <c r="B119" s="455"/>
      <c r="C119" s="455"/>
      <c r="D119" s="455"/>
      <c r="E119" s="455"/>
      <c r="F119" s="455"/>
      <c r="G119" s="455"/>
      <c r="H119" s="455"/>
      <c r="I119" s="455"/>
      <c r="J119" s="455"/>
    </row>
    <row r="120" spans="1:10">
      <c r="A120" s="455"/>
      <c r="B120" s="455"/>
      <c r="C120" s="455"/>
      <c r="D120" s="455"/>
      <c r="E120" s="455"/>
      <c r="F120" s="455"/>
      <c r="G120" s="455"/>
      <c r="H120" s="455"/>
      <c r="I120" s="455"/>
      <c r="J120" s="455"/>
    </row>
    <row r="121" spans="1:10">
      <c r="A121" s="455"/>
      <c r="B121" s="455"/>
      <c r="C121" s="455"/>
      <c r="D121" s="455"/>
      <c r="E121" s="455"/>
      <c r="F121" s="455"/>
      <c r="G121" s="455"/>
      <c r="H121" s="455"/>
      <c r="I121" s="455"/>
      <c r="J121" s="455"/>
    </row>
    <row r="122" spans="1:10">
      <c r="A122" s="455"/>
      <c r="B122" s="455"/>
      <c r="C122" s="455"/>
      <c r="D122" s="455"/>
      <c r="E122" s="455"/>
      <c r="F122" s="455"/>
      <c r="G122" s="455"/>
      <c r="H122" s="455"/>
      <c r="I122" s="455"/>
      <c r="J122" s="455"/>
    </row>
    <row r="123" spans="1:10">
      <c r="A123" s="455"/>
      <c r="B123" s="455"/>
      <c r="C123" s="455"/>
      <c r="D123" s="455"/>
      <c r="E123" s="455"/>
      <c r="F123" s="455"/>
      <c r="G123" s="455"/>
      <c r="H123" s="455"/>
      <c r="I123" s="455"/>
      <c r="J123" s="455"/>
    </row>
    <row r="124" spans="1:10">
      <c r="A124" s="455"/>
      <c r="B124" s="455"/>
      <c r="C124" s="455"/>
      <c r="D124" s="455"/>
      <c r="E124" s="455"/>
      <c r="F124" s="455"/>
      <c r="G124" s="455"/>
      <c r="H124" s="455"/>
      <c r="I124" s="455"/>
      <c r="J124" s="455"/>
    </row>
    <row r="125" spans="1:10" ht="114.75" customHeight="1">
      <c r="A125" s="455"/>
      <c r="B125" s="455"/>
      <c r="C125" s="455"/>
      <c r="D125" s="455"/>
      <c r="E125" s="455"/>
      <c r="F125" s="455"/>
      <c r="G125" s="455"/>
      <c r="H125" s="455"/>
      <c r="I125" s="455"/>
      <c r="J125" s="455"/>
    </row>
    <row r="126" spans="1:10">
      <c r="A126" s="455" t="s">
        <v>568</v>
      </c>
      <c r="B126" s="455"/>
      <c r="C126" s="455"/>
      <c r="D126" s="455"/>
      <c r="E126" s="455"/>
      <c r="F126" s="455"/>
      <c r="G126" s="455"/>
      <c r="H126" s="455"/>
      <c r="I126" s="455"/>
      <c r="J126" s="455"/>
    </row>
    <row r="127" spans="1:10">
      <c r="A127" s="455"/>
      <c r="B127" s="455"/>
      <c r="C127" s="455"/>
      <c r="D127" s="455"/>
      <c r="E127" s="455"/>
      <c r="F127" s="455"/>
      <c r="G127" s="455"/>
      <c r="H127" s="455"/>
      <c r="I127" s="455"/>
      <c r="J127" s="455"/>
    </row>
    <row r="128" spans="1:10">
      <c r="A128" s="455"/>
      <c r="B128" s="455"/>
      <c r="C128" s="455"/>
      <c r="D128" s="455"/>
      <c r="E128" s="455"/>
      <c r="F128" s="455"/>
      <c r="G128" s="455"/>
      <c r="H128" s="455"/>
      <c r="I128" s="455"/>
      <c r="J128" s="455"/>
    </row>
    <row r="129" spans="1:10">
      <c r="A129" s="455"/>
      <c r="B129" s="455"/>
      <c r="C129" s="455"/>
      <c r="D129" s="455"/>
      <c r="E129" s="455"/>
      <c r="F129" s="455"/>
      <c r="G129" s="455"/>
      <c r="H129" s="455"/>
      <c r="I129" s="455"/>
      <c r="J129" s="455"/>
    </row>
    <row r="130" spans="1:10">
      <c r="A130" s="455"/>
      <c r="B130" s="455"/>
      <c r="C130" s="455"/>
      <c r="D130" s="455"/>
      <c r="E130" s="455"/>
      <c r="F130" s="455"/>
      <c r="G130" s="455"/>
      <c r="H130" s="455"/>
      <c r="I130" s="455"/>
      <c r="J130" s="455"/>
    </row>
    <row r="131" spans="1:10">
      <c r="A131" s="455"/>
      <c r="B131" s="455"/>
      <c r="C131" s="455"/>
      <c r="D131" s="455"/>
      <c r="E131" s="455"/>
      <c r="F131" s="455"/>
      <c r="G131" s="455"/>
      <c r="H131" s="455"/>
      <c r="I131" s="455"/>
      <c r="J131" s="455"/>
    </row>
    <row r="132" spans="1:10">
      <c r="A132" s="455"/>
      <c r="B132" s="455"/>
      <c r="C132" s="455"/>
      <c r="D132" s="455"/>
      <c r="E132" s="455"/>
      <c r="F132" s="455"/>
      <c r="G132" s="455"/>
      <c r="H132" s="455"/>
      <c r="I132" s="455"/>
      <c r="J132" s="455"/>
    </row>
    <row r="133" spans="1:10">
      <c r="A133" s="455"/>
      <c r="B133" s="455"/>
      <c r="C133" s="455"/>
      <c r="D133" s="455"/>
      <c r="E133" s="455"/>
      <c r="F133" s="455"/>
      <c r="G133" s="455"/>
      <c r="H133" s="455"/>
      <c r="I133" s="455"/>
      <c r="J133" s="455"/>
    </row>
    <row r="134" spans="1:10">
      <c r="A134" s="455"/>
      <c r="B134" s="455"/>
      <c r="C134" s="455"/>
      <c r="D134" s="455"/>
      <c r="E134" s="455"/>
      <c r="F134" s="455"/>
      <c r="G134" s="455"/>
      <c r="H134" s="455"/>
      <c r="I134" s="455"/>
      <c r="J134" s="455"/>
    </row>
    <row r="135" spans="1:10">
      <c r="A135" s="455"/>
      <c r="B135" s="455"/>
      <c r="C135" s="455"/>
      <c r="D135" s="455"/>
      <c r="E135" s="455"/>
      <c r="F135" s="455"/>
      <c r="G135" s="455"/>
      <c r="H135" s="455"/>
      <c r="I135" s="455"/>
      <c r="J135" s="455"/>
    </row>
    <row r="136" spans="1:10">
      <c r="A136" s="455"/>
      <c r="B136" s="455"/>
      <c r="C136" s="455"/>
      <c r="D136" s="455"/>
      <c r="E136" s="455"/>
      <c r="F136" s="455"/>
      <c r="G136" s="455"/>
      <c r="H136" s="455"/>
      <c r="I136" s="455"/>
      <c r="J136" s="455"/>
    </row>
    <row r="137" spans="1:10" ht="6" customHeight="1">
      <c r="A137" s="455"/>
      <c r="B137" s="455"/>
      <c r="C137" s="455"/>
      <c r="D137" s="455"/>
      <c r="E137" s="455"/>
      <c r="F137" s="455"/>
      <c r="G137" s="455"/>
      <c r="H137" s="455"/>
      <c r="I137" s="455"/>
      <c r="J137" s="455"/>
    </row>
    <row r="138" spans="1:10" ht="15" hidden="1" customHeight="1">
      <c r="A138" s="455"/>
      <c r="B138" s="455"/>
      <c r="C138" s="455"/>
      <c r="D138" s="455"/>
      <c r="E138" s="455"/>
      <c r="F138" s="455"/>
      <c r="G138" s="455"/>
      <c r="H138" s="455"/>
      <c r="I138" s="455"/>
      <c r="J138" s="455"/>
    </row>
    <row r="139" spans="1:10" ht="15" hidden="1" customHeight="1">
      <c r="A139" s="455"/>
      <c r="B139" s="455"/>
      <c r="C139" s="455"/>
      <c r="D139" s="455"/>
      <c r="E139" s="455"/>
      <c r="F139" s="455"/>
      <c r="G139" s="455"/>
      <c r="H139" s="455"/>
      <c r="I139" s="455"/>
      <c r="J139" s="455"/>
    </row>
    <row r="140" spans="1:10" ht="15" hidden="1" customHeight="1">
      <c r="A140" s="455"/>
      <c r="B140" s="455"/>
      <c r="C140" s="455"/>
      <c r="D140" s="455"/>
      <c r="E140" s="455"/>
      <c r="F140" s="455"/>
      <c r="G140" s="455"/>
      <c r="H140" s="455"/>
      <c r="I140" s="455"/>
      <c r="J140" s="455"/>
    </row>
    <row r="141" spans="1:10">
      <c r="A141" s="455" t="s">
        <v>569</v>
      </c>
      <c r="B141" s="455"/>
      <c r="C141" s="455"/>
      <c r="D141" s="455"/>
      <c r="E141" s="455"/>
      <c r="F141" s="455"/>
      <c r="G141" s="455"/>
      <c r="H141" s="455"/>
      <c r="I141" s="455"/>
      <c r="J141" s="455"/>
    </row>
    <row r="142" spans="1:10">
      <c r="A142" s="455"/>
      <c r="B142" s="455"/>
      <c r="C142" s="455"/>
      <c r="D142" s="455"/>
      <c r="E142" s="455"/>
      <c r="F142" s="455"/>
      <c r="G142" s="455"/>
      <c r="H142" s="455"/>
      <c r="I142" s="455"/>
      <c r="J142" s="455"/>
    </row>
    <row r="143" spans="1:10">
      <c r="A143" s="455"/>
      <c r="B143" s="455"/>
      <c r="C143" s="455"/>
      <c r="D143" s="455"/>
      <c r="E143" s="455"/>
      <c r="F143" s="455"/>
      <c r="G143" s="455"/>
      <c r="H143" s="455"/>
      <c r="I143" s="455"/>
      <c r="J143" s="455"/>
    </row>
    <row r="144" spans="1:10">
      <c r="A144" s="455"/>
      <c r="B144" s="455"/>
      <c r="C144" s="455"/>
      <c r="D144" s="455"/>
      <c r="E144" s="455"/>
      <c r="F144" s="455"/>
      <c r="G144" s="455"/>
      <c r="H144" s="455"/>
      <c r="I144" s="455"/>
      <c r="J144" s="455"/>
    </row>
    <row r="145" spans="1:10">
      <c r="A145" s="455"/>
      <c r="B145" s="455"/>
      <c r="C145" s="455"/>
      <c r="D145" s="455"/>
      <c r="E145" s="455"/>
      <c r="F145" s="455"/>
      <c r="G145" s="455"/>
      <c r="H145" s="455"/>
      <c r="I145" s="455"/>
      <c r="J145" s="455"/>
    </row>
    <row r="146" spans="1:10">
      <c r="A146" s="455"/>
      <c r="B146" s="455"/>
      <c r="C146" s="455"/>
      <c r="D146" s="455"/>
      <c r="E146" s="455"/>
      <c r="F146" s="455"/>
      <c r="G146" s="455"/>
      <c r="H146" s="455"/>
      <c r="I146" s="455"/>
      <c r="J146" s="455"/>
    </row>
    <row r="147" spans="1:10">
      <c r="A147" s="455"/>
      <c r="B147" s="455"/>
      <c r="C147" s="455"/>
      <c r="D147" s="455"/>
      <c r="E147" s="455"/>
      <c r="F147" s="455"/>
      <c r="G147" s="455"/>
      <c r="H147" s="455"/>
      <c r="I147" s="455"/>
      <c r="J147" s="455"/>
    </row>
    <row r="148" spans="1:10">
      <c r="A148" s="455"/>
      <c r="B148" s="455"/>
      <c r="C148" s="455"/>
      <c r="D148" s="455"/>
      <c r="E148" s="455"/>
      <c r="F148" s="455"/>
      <c r="G148" s="455"/>
      <c r="H148" s="455"/>
      <c r="I148" s="455"/>
      <c r="J148" s="455"/>
    </row>
    <row r="149" spans="1:10">
      <c r="A149" s="455"/>
      <c r="B149" s="455"/>
      <c r="C149" s="455"/>
      <c r="D149" s="455"/>
      <c r="E149" s="455"/>
      <c r="F149" s="455"/>
      <c r="G149" s="455"/>
      <c r="H149" s="455"/>
      <c r="I149" s="455"/>
      <c r="J149" s="455"/>
    </row>
    <row r="150" spans="1:10">
      <c r="A150" s="455"/>
      <c r="B150" s="455"/>
      <c r="C150" s="455"/>
      <c r="D150" s="455"/>
      <c r="E150" s="455"/>
      <c r="F150" s="455"/>
      <c r="G150" s="455"/>
      <c r="H150" s="455"/>
      <c r="I150" s="455"/>
      <c r="J150" s="455"/>
    </row>
    <row r="151" spans="1:10">
      <c r="A151" s="455"/>
      <c r="B151" s="455"/>
      <c r="C151" s="455"/>
      <c r="D151" s="455"/>
      <c r="E151" s="455"/>
      <c r="F151" s="455"/>
      <c r="G151" s="455"/>
      <c r="H151" s="455"/>
      <c r="I151" s="455"/>
      <c r="J151" s="455"/>
    </row>
    <row r="152" spans="1:10">
      <c r="A152" s="455"/>
      <c r="B152" s="455"/>
      <c r="C152" s="455"/>
      <c r="D152" s="455"/>
      <c r="E152" s="455"/>
      <c r="F152" s="455"/>
      <c r="G152" s="455"/>
      <c r="H152" s="455"/>
      <c r="I152" s="455"/>
      <c r="J152" s="455"/>
    </row>
    <row r="153" spans="1:10">
      <c r="A153" s="455"/>
      <c r="B153" s="455"/>
      <c r="C153" s="455"/>
      <c r="D153" s="455"/>
      <c r="E153" s="455"/>
      <c r="F153" s="455"/>
      <c r="G153" s="455"/>
      <c r="H153" s="455"/>
      <c r="I153" s="455"/>
      <c r="J153" s="455"/>
    </row>
    <row r="154" spans="1:10" ht="21.75" customHeight="1">
      <c r="A154" s="455"/>
      <c r="B154" s="455"/>
      <c r="C154" s="455"/>
      <c r="D154" s="455"/>
      <c r="E154" s="455"/>
      <c r="F154" s="455"/>
      <c r="G154" s="455"/>
      <c r="H154" s="455"/>
      <c r="I154" s="455"/>
      <c r="J154" s="455"/>
    </row>
    <row r="155" spans="1:10" ht="15" hidden="1" customHeight="1">
      <c r="A155" s="455"/>
      <c r="B155" s="455"/>
      <c r="C155" s="455"/>
      <c r="D155" s="455"/>
      <c r="E155" s="455"/>
      <c r="F155" s="455"/>
      <c r="G155" s="455"/>
      <c r="H155" s="455"/>
      <c r="I155" s="455"/>
      <c r="J155" s="455"/>
    </row>
    <row r="156" spans="1:10" ht="15" hidden="1" customHeight="1">
      <c r="A156" s="455"/>
      <c r="B156" s="455"/>
      <c r="C156" s="455"/>
      <c r="D156" s="455"/>
      <c r="E156" s="455"/>
      <c r="F156" s="455"/>
      <c r="G156" s="455"/>
      <c r="H156" s="455"/>
      <c r="I156" s="455"/>
      <c r="J156" s="455"/>
    </row>
    <row r="157" spans="1:10">
      <c r="C157" s="566" t="s">
        <v>570</v>
      </c>
      <c r="D157" s="566"/>
      <c r="E157" s="566"/>
      <c r="F157" s="566"/>
      <c r="G157" s="566"/>
      <c r="H157" s="566"/>
    </row>
    <row r="158" spans="1:10">
      <c r="C158" s="566"/>
      <c r="D158" s="566"/>
      <c r="E158" s="566"/>
      <c r="F158" s="566"/>
      <c r="G158" s="566"/>
      <c r="H158" s="566"/>
    </row>
    <row r="159" spans="1:10">
      <c r="A159" s="454" t="s">
        <v>571</v>
      </c>
      <c r="B159" s="454"/>
      <c r="C159" s="454"/>
      <c r="D159" s="454"/>
      <c r="E159" s="454"/>
      <c r="F159" s="454"/>
      <c r="G159" s="454"/>
      <c r="H159" s="454"/>
      <c r="I159" s="454"/>
      <c r="J159" s="454"/>
    </row>
    <row r="160" spans="1:10">
      <c r="A160" s="454"/>
      <c r="B160" s="454"/>
      <c r="C160" s="454"/>
      <c r="D160" s="454"/>
      <c r="E160" s="454"/>
      <c r="F160" s="454"/>
      <c r="G160" s="454"/>
      <c r="H160" s="454"/>
      <c r="I160" s="454"/>
      <c r="J160" s="454"/>
    </row>
    <row r="161" spans="1:10">
      <c r="A161" s="454"/>
      <c r="B161" s="454"/>
      <c r="C161" s="454"/>
      <c r="D161" s="454"/>
      <c r="E161" s="454"/>
      <c r="F161" s="454"/>
      <c r="G161" s="454"/>
      <c r="H161" s="454"/>
      <c r="I161" s="454"/>
      <c r="J161" s="454"/>
    </row>
    <row r="162" spans="1:10">
      <c r="A162" s="454"/>
      <c r="B162" s="454"/>
      <c r="C162" s="454"/>
      <c r="D162" s="454"/>
      <c r="E162" s="454"/>
      <c r="F162" s="454"/>
      <c r="G162" s="454"/>
      <c r="H162" s="454"/>
      <c r="I162" s="454"/>
      <c r="J162" s="454"/>
    </row>
    <row r="163" spans="1:10">
      <c r="A163" s="454"/>
      <c r="B163" s="454"/>
      <c r="C163" s="454"/>
      <c r="D163" s="454"/>
      <c r="E163" s="454"/>
      <c r="F163" s="454"/>
      <c r="G163" s="454"/>
      <c r="H163" s="454"/>
      <c r="I163" s="454"/>
      <c r="J163" s="454"/>
    </row>
    <row r="164" spans="1:10">
      <c r="A164" s="454"/>
      <c r="B164" s="454"/>
      <c r="C164" s="454"/>
      <c r="D164" s="454"/>
      <c r="E164" s="454"/>
      <c r="F164" s="454"/>
      <c r="G164" s="454"/>
      <c r="H164" s="454"/>
      <c r="I164" s="454"/>
      <c r="J164" s="454"/>
    </row>
    <row r="165" spans="1:10">
      <c r="A165" s="454"/>
      <c r="B165" s="454"/>
      <c r="C165" s="454"/>
      <c r="D165" s="454"/>
      <c r="E165" s="454"/>
      <c r="F165" s="454"/>
      <c r="G165" s="454"/>
      <c r="H165" s="454"/>
      <c r="I165" s="454"/>
      <c r="J165" s="454"/>
    </row>
    <row r="166" spans="1:10">
      <c r="A166" s="454"/>
      <c r="B166" s="454"/>
      <c r="C166" s="454"/>
      <c r="D166" s="454"/>
      <c r="E166" s="454"/>
      <c r="F166" s="454"/>
      <c r="G166" s="454"/>
      <c r="H166" s="454"/>
      <c r="I166" s="454"/>
      <c r="J166" s="454"/>
    </row>
    <row r="167" spans="1:10">
      <c r="A167" s="454"/>
      <c r="B167" s="454"/>
      <c r="C167" s="454"/>
      <c r="D167" s="454"/>
      <c r="E167" s="454"/>
      <c r="F167" s="454"/>
      <c r="G167" s="454"/>
      <c r="H167" s="454"/>
      <c r="I167" s="454"/>
      <c r="J167" s="454"/>
    </row>
    <row r="168" spans="1:10">
      <c r="A168" s="454"/>
      <c r="B168" s="454"/>
      <c r="C168" s="454"/>
      <c r="D168" s="454"/>
      <c r="E168" s="454"/>
      <c r="F168" s="454"/>
      <c r="G168" s="454"/>
      <c r="H168" s="454"/>
      <c r="I168" s="454"/>
      <c r="J168" s="454"/>
    </row>
    <row r="169" spans="1:10" ht="45.75" customHeight="1">
      <c r="A169" s="454"/>
      <c r="B169" s="454"/>
      <c r="C169" s="454"/>
      <c r="D169" s="454"/>
      <c r="E169" s="454"/>
      <c r="F169" s="454"/>
      <c r="G169" s="454"/>
      <c r="H169" s="454"/>
      <c r="I169" s="454"/>
      <c r="J169" s="454"/>
    </row>
    <row r="170" spans="1:10">
      <c r="C170" s="566" t="s">
        <v>572</v>
      </c>
      <c r="D170" s="566"/>
      <c r="E170" s="566"/>
      <c r="F170" s="566"/>
      <c r="G170" s="566"/>
      <c r="H170" s="566"/>
    </row>
    <row r="171" spans="1:10">
      <c r="C171" s="566"/>
      <c r="D171" s="566"/>
      <c r="E171" s="566"/>
      <c r="F171" s="566"/>
      <c r="G171" s="566"/>
      <c r="H171" s="566"/>
    </row>
    <row r="172" spans="1:10">
      <c r="A172" s="455" t="s">
        <v>573</v>
      </c>
      <c r="B172" s="455"/>
      <c r="C172" s="455"/>
      <c r="D172" s="455"/>
      <c r="E172" s="455"/>
      <c r="F172" s="455"/>
      <c r="G172" s="455"/>
      <c r="H172" s="455"/>
      <c r="I172" s="455"/>
      <c r="J172" s="455"/>
    </row>
    <row r="173" spans="1:10">
      <c r="A173" s="455"/>
      <c r="B173" s="455"/>
      <c r="C173" s="455"/>
      <c r="D173" s="455"/>
      <c r="E173" s="455"/>
      <c r="F173" s="455"/>
      <c r="G173" s="455"/>
      <c r="H173" s="455"/>
      <c r="I173" s="455"/>
      <c r="J173" s="455"/>
    </row>
    <row r="174" spans="1:10">
      <c r="A174" s="455"/>
      <c r="B174" s="455"/>
      <c r="C174" s="455"/>
      <c r="D174" s="455"/>
      <c r="E174" s="455"/>
      <c r="F174" s="455"/>
      <c r="G174" s="455"/>
      <c r="H174" s="455"/>
      <c r="I174" s="455"/>
      <c r="J174" s="455"/>
    </row>
    <row r="175" spans="1:10">
      <c r="A175" s="455"/>
      <c r="B175" s="455"/>
      <c r="C175" s="455"/>
      <c r="D175" s="455"/>
      <c r="E175" s="455"/>
      <c r="F175" s="455"/>
      <c r="G175" s="455"/>
      <c r="H175" s="455"/>
      <c r="I175" s="455"/>
      <c r="J175" s="455"/>
    </row>
    <row r="176" spans="1:10">
      <c r="A176" s="455"/>
      <c r="B176" s="455"/>
      <c r="C176" s="455"/>
      <c r="D176" s="455"/>
      <c r="E176" s="455"/>
      <c r="F176" s="455"/>
      <c r="G176" s="455"/>
      <c r="H176" s="455"/>
      <c r="I176" s="455"/>
      <c r="J176" s="455"/>
    </row>
    <row r="177" spans="1:10">
      <c r="A177" s="455"/>
      <c r="B177" s="455"/>
      <c r="C177" s="455"/>
      <c r="D177" s="455"/>
      <c r="E177" s="455"/>
      <c r="F177" s="455"/>
      <c r="G177" s="455"/>
      <c r="H177" s="455"/>
      <c r="I177" s="455"/>
      <c r="J177" s="455"/>
    </row>
    <row r="178" spans="1:10">
      <c r="A178" s="455"/>
      <c r="B178" s="455"/>
      <c r="C178" s="455"/>
      <c r="D178" s="455"/>
      <c r="E178" s="455"/>
      <c r="F178" s="455"/>
      <c r="G178" s="455"/>
      <c r="H178" s="455"/>
      <c r="I178" s="455"/>
      <c r="J178" s="455"/>
    </row>
    <row r="179" spans="1:10" ht="8.25" customHeight="1">
      <c r="A179" s="455"/>
      <c r="B179" s="455"/>
      <c r="C179" s="455"/>
      <c r="D179" s="455"/>
      <c r="E179" s="455"/>
      <c r="F179" s="455"/>
      <c r="G179" s="455"/>
      <c r="H179" s="455"/>
      <c r="I179" s="455"/>
      <c r="J179" s="455"/>
    </row>
    <row r="180" spans="1:10" hidden="1">
      <c r="A180" s="455"/>
      <c r="B180" s="455"/>
      <c r="C180" s="455"/>
      <c r="D180" s="455"/>
      <c r="E180" s="455"/>
      <c r="F180" s="455"/>
      <c r="G180" s="455"/>
      <c r="H180" s="455"/>
      <c r="I180" s="455"/>
      <c r="J180" s="455"/>
    </row>
    <row r="181" spans="1:10" hidden="1">
      <c r="A181" s="455"/>
      <c r="B181" s="455"/>
      <c r="C181" s="455"/>
      <c r="D181" s="455"/>
      <c r="E181" s="455"/>
      <c r="F181" s="455"/>
      <c r="G181" s="455"/>
      <c r="H181" s="455"/>
      <c r="I181" s="455"/>
      <c r="J181" s="455"/>
    </row>
    <row r="182" spans="1:10">
      <c r="C182" s="566" t="s">
        <v>189</v>
      </c>
      <c r="D182" s="566"/>
      <c r="E182" s="566"/>
      <c r="F182" s="566"/>
      <c r="G182" s="566"/>
      <c r="H182" s="566"/>
      <c r="I182" s="567"/>
    </row>
    <row r="183" spans="1:10">
      <c r="C183" s="566"/>
      <c r="D183" s="566"/>
      <c r="E183" s="566"/>
      <c r="F183" s="566"/>
      <c r="G183" s="566"/>
      <c r="H183" s="566"/>
      <c r="I183" s="567"/>
    </row>
    <row r="184" spans="1:10">
      <c r="A184" s="454" t="s">
        <v>574</v>
      </c>
      <c r="B184" s="454"/>
      <c r="C184" s="454"/>
      <c r="D184" s="454"/>
      <c r="E184" s="454"/>
      <c r="F184" s="454"/>
      <c r="G184" s="454"/>
      <c r="H184" s="454"/>
      <c r="I184" s="454"/>
      <c r="J184" s="454"/>
    </row>
    <row r="185" spans="1:10">
      <c r="A185" s="454"/>
      <c r="B185" s="454"/>
      <c r="C185" s="454"/>
      <c r="D185" s="454"/>
      <c r="E185" s="454"/>
      <c r="F185" s="454"/>
      <c r="G185" s="454"/>
      <c r="H185" s="454"/>
      <c r="I185" s="454"/>
      <c r="J185" s="454"/>
    </row>
    <row r="186" spans="1:10">
      <c r="A186" s="454"/>
      <c r="B186" s="454"/>
      <c r="C186" s="454"/>
      <c r="D186" s="454"/>
      <c r="E186" s="454"/>
      <c r="F186" s="454"/>
      <c r="G186" s="454"/>
      <c r="H186" s="454"/>
      <c r="I186" s="454"/>
      <c r="J186" s="454"/>
    </row>
    <row r="187" spans="1:10">
      <c r="A187" s="454"/>
      <c r="B187" s="454"/>
      <c r="C187" s="454"/>
      <c r="D187" s="454"/>
      <c r="E187" s="454"/>
      <c r="F187" s="454"/>
      <c r="G187" s="454"/>
      <c r="H187" s="454"/>
      <c r="I187" s="454"/>
      <c r="J187" s="454"/>
    </row>
    <row r="188" spans="1:10">
      <c r="A188" s="454"/>
      <c r="B188" s="454"/>
      <c r="C188" s="454"/>
      <c r="D188" s="454"/>
      <c r="E188" s="454"/>
      <c r="F188" s="454"/>
      <c r="G188" s="454"/>
      <c r="H188" s="454"/>
      <c r="I188" s="454"/>
      <c r="J188" s="454"/>
    </row>
    <row r="189" spans="1:10">
      <c r="A189" s="454"/>
      <c r="B189" s="454"/>
      <c r="C189" s="454"/>
      <c r="D189" s="454"/>
      <c r="E189" s="454"/>
      <c r="F189" s="454"/>
      <c r="G189" s="454"/>
      <c r="H189" s="454"/>
      <c r="I189" s="454"/>
      <c r="J189" s="454"/>
    </row>
    <row r="190" spans="1:10">
      <c r="A190" s="454"/>
      <c r="B190" s="454"/>
      <c r="C190" s="454"/>
      <c r="D190" s="454"/>
      <c r="E190" s="454"/>
      <c r="F190" s="454"/>
      <c r="G190" s="454"/>
      <c r="H190" s="454"/>
      <c r="I190" s="454"/>
      <c r="J190" s="454"/>
    </row>
    <row r="191" spans="1:10">
      <c r="A191" s="454"/>
      <c r="B191" s="454"/>
      <c r="C191" s="454"/>
      <c r="D191" s="454"/>
      <c r="E191" s="454"/>
      <c r="F191" s="454"/>
      <c r="G191" s="454"/>
      <c r="H191" s="454"/>
      <c r="I191" s="454"/>
      <c r="J191" s="454"/>
    </row>
    <row r="192" spans="1:10">
      <c r="A192" s="454"/>
      <c r="B192" s="454"/>
      <c r="C192" s="454"/>
      <c r="D192" s="454"/>
      <c r="E192" s="454"/>
      <c r="F192" s="454"/>
      <c r="G192" s="454"/>
      <c r="H192" s="454"/>
      <c r="I192" s="454"/>
      <c r="J192" s="454"/>
    </row>
    <row r="193" spans="1:10">
      <c r="A193" s="454"/>
      <c r="B193" s="454"/>
      <c r="C193" s="454"/>
      <c r="D193" s="454"/>
      <c r="E193" s="454"/>
      <c r="F193" s="454"/>
      <c r="G193" s="454"/>
      <c r="H193" s="454"/>
      <c r="I193" s="454"/>
      <c r="J193" s="454"/>
    </row>
    <row r="194" spans="1:10">
      <c r="A194" s="454"/>
      <c r="B194" s="454"/>
      <c r="C194" s="454"/>
      <c r="D194" s="454"/>
      <c r="E194" s="454"/>
      <c r="F194" s="454"/>
      <c r="G194" s="454"/>
      <c r="H194" s="454"/>
      <c r="I194" s="454"/>
      <c r="J194" s="454"/>
    </row>
    <row r="195" spans="1:10">
      <c r="A195" s="454"/>
      <c r="B195" s="454"/>
      <c r="C195" s="454"/>
      <c r="D195" s="454"/>
      <c r="E195" s="454"/>
      <c r="F195" s="454"/>
      <c r="G195" s="454"/>
      <c r="H195" s="454"/>
      <c r="I195" s="454"/>
      <c r="J195" s="454"/>
    </row>
    <row r="196" spans="1:10">
      <c r="A196" s="454"/>
      <c r="B196" s="454"/>
      <c r="C196" s="454"/>
      <c r="D196" s="454"/>
      <c r="E196" s="454"/>
      <c r="F196" s="454"/>
      <c r="G196" s="454"/>
      <c r="H196" s="454"/>
      <c r="I196" s="454"/>
      <c r="J196" s="454"/>
    </row>
    <row r="197" spans="1:10" ht="45" customHeight="1">
      <c r="A197" s="454"/>
      <c r="B197" s="454"/>
      <c r="C197" s="454"/>
      <c r="D197" s="454"/>
      <c r="E197" s="454"/>
      <c r="F197" s="454"/>
      <c r="G197" s="454"/>
      <c r="H197" s="454"/>
      <c r="I197" s="454"/>
      <c r="J197" s="454"/>
    </row>
    <row r="198" spans="1:10">
      <c r="C198" s="566" t="s">
        <v>575</v>
      </c>
      <c r="D198" s="566"/>
      <c r="E198" s="566"/>
      <c r="F198" s="566"/>
      <c r="G198" s="566"/>
      <c r="H198" s="566"/>
    </row>
    <row r="199" spans="1:10">
      <c r="C199" s="566"/>
      <c r="D199" s="566"/>
      <c r="E199" s="566"/>
      <c r="F199" s="566"/>
      <c r="G199" s="566"/>
      <c r="H199" s="566"/>
    </row>
    <row r="200" spans="1:10">
      <c r="A200" s="455" t="s">
        <v>576</v>
      </c>
      <c r="B200" s="455"/>
      <c r="C200" s="455"/>
      <c r="D200" s="455"/>
      <c r="E200" s="455"/>
      <c r="F200" s="455"/>
      <c r="G200" s="455"/>
      <c r="H200" s="455"/>
      <c r="I200" s="455"/>
      <c r="J200" s="455"/>
    </row>
    <row r="201" spans="1:10">
      <c r="A201" s="455"/>
      <c r="B201" s="455"/>
      <c r="C201" s="455"/>
      <c r="D201" s="455"/>
      <c r="E201" s="455"/>
      <c r="F201" s="455"/>
      <c r="G201" s="455"/>
      <c r="H201" s="455"/>
      <c r="I201" s="455"/>
      <c r="J201" s="455"/>
    </row>
    <row r="202" spans="1:10">
      <c r="A202" s="455"/>
      <c r="B202" s="455"/>
      <c r="C202" s="455"/>
      <c r="D202" s="455"/>
      <c r="E202" s="455"/>
      <c r="F202" s="455"/>
      <c r="G202" s="455"/>
      <c r="H202" s="455"/>
      <c r="I202" s="455"/>
      <c r="J202" s="455"/>
    </row>
    <row r="203" spans="1:10">
      <c r="A203" s="455"/>
      <c r="B203" s="455"/>
      <c r="C203" s="455"/>
      <c r="D203" s="455"/>
      <c r="E203" s="455"/>
      <c r="F203" s="455"/>
      <c r="G203" s="455"/>
      <c r="H203" s="455"/>
      <c r="I203" s="455"/>
      <c r="J203" s="455"/>
    </row>
    <row r="204" spans="1:10">
      <c r="A204" s="455"/>
      <c r="B204" s="455"/>
      <c r="C204" s="455"/>
      <c r="D204" s="455"/>
      <c r="E204" s="455"/>
      <c r="F204" s="455"/>
      <c r="G204" s="455"/>
      <c r="H204" s="455"/>
      <c r="I204" s="455"/>
      <c r="J204" s="455"/>
    </row>
    <row r="205" spans="1:10">
      <c r="A205" s="455"/>
      <c r="B205" s="455"/>
      <c r="C205" s="455"/>
      <c r="D205" s="455"/>
      <c r="E205" s="455"/>
      <c r="F205" s="455"/>
      <c r="G205" s="455"/>
      <c r="H205" s="455"/>
      <c r="I205" s="455"/>
      <c r="J205" s="455"/>
    </row>
    <row r="206" spans="1:10">
      <c r="A206" s="455"/>
      <c r="B206" s="455"/>
      <c r="C206" s="455"/>
      <c r="D206" s="455"/>
      <c r="E206" s="455"/>
      <c r="F206" s="455"/>
      <c r="G206" s="455"/>
      <c r="H206" s="455"/>
      <c r="I206" s="455"/>
      <c r="J206" s="455"/>
    </row>
    <row r="207" spans="1:10">
      <c r="A207" s="455"/>
      <c r="B207" s="455"/>
      <c r="C207" s="455"/>
      <c r="D207" s="455"/>
      <c r="E207" s="455"/>
      <c r="F207" s="455"/>
      <c r="G207" s="455"/>
      <c r="H207" s="455"/>
      <c r="I207" s="455"/>
      <c r="J207" s="455"/>
    </row>
    <row r="208" spans="1:10">
      <c r="A208" s="455"/>
      <c r="B208" s="455"/>
      <c r="C208" s="455"/>
      <c r="D208" s="455"/>
      <c r="E208" s="455"/>
      <c r="F208" s="455"/>
      <c r="G208" s="455"/>
      <c r="H208" s="455"/>
      <c r="I208" s="455"/>
      <c r="J208" s="455"/>
    </row>
    <row r="209" spans="1:10">
      <c r="A209" s="455"/>
      <c r="B209" s="455"/>
      <c r="C209" s="455"/>
      <c r="D209" s="455"/>
      <c r="E209" s="455"/>
      <c r="F209" s="455"/>
      <c r="G209" s="455"/>
      <c r="H209" s="455"/>
      <c r="I209" s="455"/>
      <c r="J209" s="455"/>
    </row>
    <row r="210" spans="1:10">
      <c r="A210" s="455"/>
      <c r="B210" s="455"/>
      <c r="C210" s="455"/>
      <c r="D210" s="455"/>
      <c r="E210" s="455"/>
      <c r="F210" s="455"/>
      <c r="G210" s="455"/>
      <c r="H210" s="455"/>
      <c r="I210" s="455"/>
      <c r="J210" s="455"/>
    </row>
    <row r="211" spans="1:10">
      <c r="A211" s="455"/>
      <c r="B211" s="455"/>
      <c r="C211" s="455"/>
      <c r="D211" s="455"/>
      <c r="E211" s="455"/>
      <c r="F211" s="455"/>
      <c r="G211" s="455"/>
      <c r="H211" s="455"/>
      <c r="I211" s="455"/>
      <c r="J211" s="455"/>
    </row>
    <row r="212" spans="1:10">
      <c r="A212" s="455"/>
      <c r="B212" s="455"/>
      <c r="C212" s="455"/>
      <c r="D212" s="455"/>
      <c r="E212" s="455"/>
      <c r="F212" s="455"/>
      <c r="G212" s="455"/>
      <c r="H212" s="455"/>
      <c r="I212" s="455"/>
      <c r="J212" s="455"/>
    </row>
    <row r="213" spans="1:10">
      <c r="A213" s="455"/>
      <c r="B213" s="455"/>
      <c r="C213" s="455"/>
      <c r="D213" s="455"/>
      <c r="E213" s="455"/>
      <c r="F213" s="455"/>
      <c r="G213" s="455"/>
      <c r="H213" s="455"/>
      <c r="I213" s="455"/>
      <c r="J213" s="455"/>
    </row>
    <row r="214" spans="1:10">
      <c r="A214" s="455"/>
      <c r="B214" s="455"/>
      <c r="C214" s="455"/>
      <c r="D214" s="455"/>
      <c r="E214" s="455"/>
      <c r="F214" s="455"/>
      <c r="G214" s="455"/>
      <c r="H214" s="455"/>
      <c r="I214" s="455"/>
      <c r="J214" s="455"/>
    </row>
    <row r="215" spans="1:10" ht="64.5" customHeight="1">
      <c r="A215" s="455"/>
      <c r="B215" s="455"/>
      <c r="C215" s="455"/>
      <c r="D215" s="455"/>
      <c r="E215" s="455"/>
      <c r="F215" s="455"/>
      <c r="G215" s="455"/>
      <c r="H215" s="455"/>
      <c r="I215" s="455"/>
      <c r="J215" s="455"/>
    </row>
    <row r="216" spans="1:10">
      <c r="C216" s="566" t="s">
        <v>500</v>
      </c>
      <c r="D216" s="566"/>
      <c r="E216" s="566"/>
      <c r="F216" s="566"/>
      <c r="G216" s="566"/>
      <c r="H216" s="566"/>
    </row>
    <row r="217" spans="1:10">
      <c r="C217" s="566"/>
      <c r="D217" s="566"/>
      <c r="E217" s="566"/>
      <c r="F217" s="566"/>
      <c r="G217" s="566"/>
      <c r="H217" s="566"/>
    </row>
    <row r="218" spans="1:10">
      <c r="A218" s="455" t="s">
        <v>577</v>
      </c>
      <c r="B218" s="455"/>
      <c r="C218" s="455"/>
      <c r="D218" s="455"/>
      <c r="E218" s="455"/>
      <c r="F218" s="455"/>
      <c r="G218" s="455"/>
      <c r="H218" s="455"/>
      <c r="I218" s="455"/>
      <c r="J218" s="455"/>
    </row>
    <row r="219" spans="1:10">
      <c r="A219" s="455"/>
      <c r="B219" s="455"/>
      <c r="C219" s="455"/>
      <c r="D219" s="455"/>
      <c r="E219" s="455"/>
      <c r="F219" s="455"/>
      <c r="G219" s="455"/>
      <c r="H219" s="455"/>
      <c r="I219" s="455"/>
      <c r="J219" s="455"/>
    </row>
    <row r="220" spans="1:10">
      <c r="A220" s="455"/>
      <c r="B220" s="455"/>
      <c r="C220" s="455"/>
      <c r="D220" s="455"/>
      <c r="E220" s="455"/>
      <c r="F220" s="455"/>
      <c r="G220" s="455"/>
      <c r="H220" s="455"/>
      <c r="I220" s="455"/>
      <c r="J220" s="455"/>
    </row>
    <row r="221" spans="1:10">
      <c r="C221" s="566" t="s">
        <v>578</v>
      </c>
      <c r="D221" s="566"/>
      <c r="E221" s="566"/>
      <c r="F221" s="566"/>
      <c r="G221" s="566"/>
      <c r="H221" s="566"/>
    </row>
    <row r="222" spans="1:10">
      <c r="C222" s="566"/>
      <c r="D222" s="566"/>
      <c r="E222" s="566"/>
      <c r="F222" s="566"/>
      <c r="G222" s="566"/>
      <c r="H222" s="566"/>
    </row>
    <row r="223" spans="1:10">
      <c r="A223" s="455" t="s">
        <v>579</v>
      </c>
      <c r="B223" s="455"/>
      <c r="C223" s="455"/>
      <c r="D223" s="455"/>
      <c r="E223" s="455"/>
      <c r="F223" s="455"/>
      <c r="G223" s="455"/>
      <c r="H223" s="455"/>
      <c r="I223" s="455"/>
      <c r="J223" s="455"/>
    </row>
    <row r="224" spans="1:10">
      <c r="A224" s="455"/>
      <c r="B224" s="455"/>
      <c r="C224" s="455"/>
      <c r="D224" s="455"/>
      <c r="E224" s="455"/>
      <c r="F224" s="455"/>
      <c r="G224" s="455"/>
      <c r="H224" s="455"/>
      <c r="I224" s="455"/>
      <c r="J224" s="455"/>
    </row>
    <row r="225" spans="1:10">
      <c r="A225" s="455"/>
      <c r="B225" s="455"/>
      <c r="C225" s="455"/>
      <c r="D225" s="455"/>
      <c r="E225" s="455"/>
      <c r="F225" s="455"/>
      <c r="G225" s="455"/>
      <c r="H225" s="455"/>
      <c r="I225" s="455"/>
      <c r="J225" s="455"/>
    </row>
    <row r="226" spans="1:10">
      <c r="A226" s="455"/>
      <c r="B226" s="455"/>
      <c r="C226" s="455"/>
      <c r="D226" s="455"/>
      <c r="E226" s="455"/>
      <c r="F226" s="455"/>
      <c r="G226" s="455"/>
      <c r="H226" s="455"/>
      <c r="I226" s="455"/>
      <c r="J226" s="455"/>
    </row>
    <row r="227" spans="1:10">
      <c r="A227" s="455"/>
      <c r="B227" s="455"/>
      <c r="C227" s="455"/>
      <c r="D227" s="455"/>
      <c r="E227" s="455"/>
      <c r="F227" s="455"/>
      <c r="G227" s="455"/>
      <c r="H227" s="455"/>
      <c r="I227" s="455"/>
      <c r="J227" s="455"/>
    </row>
    <row r="228" spans="1:10">
      <c r="A228" s="455"/>
      <c r="B228" s="455"/>
      <c r="C228" s="455"/>
      <c r="D228" s="455"/>
      <c r="E228" s="455"/>
      <c r="F228" s="455"/>
      <c r="G228" s="455"/>
      <c r="H228" s="455"/>
      <c r="I228" s="455"/>
      <c r="J228" s="455"/>
    </row>
    <row r="229" spans="1:10">
      <c r="A229" s="455"/>
      <c r="B229" s="455"/>
      <c r="C229" s="455"/>
      <c r="D229" s="455"/>
      <c r="E229" s="455"/>
      <c r="F229" s="455"/>
      <c r="G229" s="455"/>
      <c r="H229" s="455"/>
      <c r="I229" s="455"/>
      <c r="J229" s="455"/>
    </row>
    <row r="230" spans="1:10">
      <c r="A230" s="455"/>
      <c r="B230" s="455"/>
      <c r="C230" s="455"/>
      <c r="D230" s="455"/>
      <c r="E230" s="455"/>
      <c r="F230" s="455"/>
      <c r="G230" s="455"/>
      <c r="H230" s="455"/>
      <c r="I230" s="455"/>
      <c r="J230" s="455"/>
    </row>
    <row r="231" spans="1:10">
      <c r="A231" s="455"/>
      <c r="B231" s="455"/>
      <c r="C231" s="455"/>
      <c r="D231" s="455"/>
      <c r="E231" s="455"/>
      <c r="F231" s="455"/>
      <c r="G231" s="455"/>
      <c r="H231" s="455"/>
      <c r="I231" s="455"/>
      <c r="J231" s="455"/>
    </row>
    <row r="232" spans="1:10">
      <c r="A232" s="455"/>
      <c r="B232" s="455"/>
      <c r="C232" s="455"/>
      <c r="D232" s="455"/>
      <c r="E232" s="455"/>
      <c r="F232" s="455"/>
      <c r="G232" s="455"/>
      <c r="H232" s="455"/>
      <c r="I232" s="455"/>
      <c r="J232" s="455"/>
    </row>
    <row r="233" spans="1:10">
      <c r="A233" s="455"/>
      <c r="B233" s="455"/>
      <c r="C233" s="455"/>
      <c r="D233" s="455"/>
      <c r="E233" s="455"/>
      <c r="F233" s="455"/>
      <c r="G233" s="455"/>
      <c r="H233" s="455"/>
      <c r="I233" s="455"/>
      <c r="J233" s="455"/>
    </row>
    <row r="234" spans="1:10">
      <c r="A234" s="455"/>
      <c r="B234" s="455"/>
      <c r="C234" s="455"/>
      <c r="D234" s="455"/>
      <c r="E234" s="455"/>
      <c r="F234" s="455"/>
      <c r="G234" s="455"/>
      <c r="H234" s="455"/>
      <c r="I234" s="455"/>
      <c r="J234" s="455"/>
    </row>
    <row r="235" spans="1:10">
      <c r="A235" s="455"/>
      <c r="B235" s="455"/>
      <c r="C235" s="455"/>
      <c r="D235" s="455"/>
      <c r="E235" s="455"/>
      <c r="F235" s="455"/>
      <c r="G235" s="455"/>
      <c r="H235" s="455"/>
      <c r="I235" s="455"/>
      <c r="J235" s="455"/>
    </row>
    <row r="236" spans="1:10" ht="45.75" customHeight="1">
      <c r="A236" s="455"/>
      <c r="B236" s="455"/>
      <c r="C236" s="455"/>
      <c r="D236" s="455"/>
      <c r="E236" s="455"/>
      <c r="F236" s="455"/>
      <c r="G236" s="455"/>
      <c r="H236" s="455"/>
      <c r="I236" s="455"/>
      <c r="J236" s="455"/>
    </row>
    <row r="237" spans="1:10">
      <c r="A237" s="455" t="s">
        <v>580</v>
      </c>
      <c r="B237" s="455"/>
      <c r="C237" s="455"/>
      <c r="D237" s="455"/>
      <c r="E237" s="455"/>
      <c r="F237" s="455"/>
      <c r="G237" s="455"/>
      <c r="H237" s="455"/>
      <c r="I237" s="455"/>
      <c r="J237" s="455"/>
    </row>
    <row r="238" spans="1:10">
      <c r="A238" s="455"/>
      <c r="B238" s="455"/>
      <c r="C238" s="455"/>
      <c r="D238" s="455"/>
      <c r="E238" s="455"/>
      <c r="F238" s="455"/>
      <c r="G238" s="455"/>
      <c r="H238" s="455"/>
      <c r="I238" s="455"/>
      <c r="J238" s="455"/>
    </row>
    <row r="239" spans="1:10">
      <c r="A239" s="455"/>
      <c r="B239" s="455"/>
      <c r="C239" s="455"/>
      <c r="D239" s="455"/>
      <c r="E239" s="455"/>
      <c r="F239" s="455"/>
      <c r="G239" s="455"/>
      <c r="H239" s="455"/>
      <c r="I239" s="455"/>
      <c r="J239" s="455"/>
    </row>
    <row r="240" spans="1:10">
      <c r="A240" s="455"/>
      <c r="B240" s="455"/>
      <c r="C240" s="455"/>
      <c r="D240" s="455"/>
      <c r="E240" s="455"/>
      <c r="F240" s="455"/>
      <c r="G240" s="455"/>
      <c r="H240" s="455"/>
      <c r="I240" s="455"/>
      <c r="J240" s="455"/>
    </row>
    <row r="241" spans="1:10">
      <c r="A241" s="455"/>
      <c r="B241" s="455"/>
      <c r="C241" s="455"/>
      <c r="D241" s="455"/>
      <c r="E241" s="455"/>
      <c r="F241" s="455"/>
      <c r="G241" s="455"/>
      <c r="H241" s="455"/>
      <c r="I241" s="455"/>
      <c r="J241" s="455"/>
    </row>
    <row r="242" spans="1:10">
      <c r="A242" s="455"/>
      <c r="B242" s="455"/>
      <c r="C242" s="455"/>
      <c r="D242" s="455"/>
      <c r="E242" s="455"/>
      <c r="F242" s="455"/>
      <c r="G242" s="455"/>
      <c r="H242" s="455"/>
      <c r="I242" s="455"/>
      <c r="J242" s="455"/>
    </row>
    <row r="243" spans="1:10">
      <c r="A243" s="455"/>
      <c r="B243" s="455"/>
      <c r="C243" s="455"/>
      <c r="D243" s="455"/>
      <c r="E243" s="455"/>
      <c r="F243" s="455"/>
      <c r="G243" s="455"/>
      <c r="H243" s="455"/>
      <c r="I243" s="455"/>
      <c r="J243" s="455"/>
    </row>
    <row r="244" spans="1:10">
      <c r="A244" s="455"/>
      <c r="B244" s="455"/>
      <c r="C244" s="455"/>
      <c r="D244" s="455"/>
      <c r="E244" s="455"/>
      <c r="F244" s="455"/>
      <c r="G244" s="455"/>
      <c r="H244" s="455"/>
      <c r="I244" s="455"/>
      <c r="J244" s="455"/>
    </row>
    <row r="245" spans="1:10">
      <c r="A245" s="455"/>
      <c r="B245" s="455"/>
      <c r="C245" s="455"/>
      <c r="D245" s="455"/>
      <c r="E245" s="455"/>
      <c r="F245" s="455"/>
      <c r="G245" s="455"/>
      <c r="H245" s="455"/>
      <c r="I245" s="455"/>
      <c r="J245" s="455"/>
    </row>
    <row r="246" spans="1:10">
      <c r="A246" s="455"/>
      <c r="B246" s="455"/>
      <c r="C246" s="455"/>
      <c r="D246" s="455"/>
      <c r="E246" s="455"/>
      <c r="F246" s="455"/>
      <c r="G246" s="455"/>
      <c r="H246" s="455"/>
      <c r="I246" s="455"/>
      <c r="J246" s="455"/>
    </row>
    <row r="247" spans="1:10">
      <c r="A247" s="455"/>
      <c r="B247" s="455"/>
      <c r="C247" s="455"/>
      <c r="D247" s="455"/>
      <c r="E247" s="455"/>
      <c r="F247" s="455"/>
      <c r="G247" s="455"/>
      <c r="H247" s="455"/>
      <c r="I247" s="455"/>
      <c r="J247" s="455"/>
    </row>
    <row r="248" spans="1:10">
      <c r="A248" s="455"/>
      <c r="B248" s="455"/>
      <c r="C248" s="455"/>
      <c r="D248" s="455"/>
      <c r="E248" s="455"/>
      <c r="F248" s="455"/>
      <c r="G248" s="455"/>
      <c r="H248" s="455"/>
      <c r="I248" s="455"/>
      <c r="J248" s="455"/>
    </row>
    <row r="249" spans="1:10">
      <c r="A249" s="455"/>
      <c r="B249" s="455"/>
      <c r="C249" s="455"/>
      <c r="D249" s="455"/>
      <c r="E249" s="455"/>
      <c r="F249" s="455"/>
      <c r="G249" s="455"/>
      <c r="H249" s="455"/>
      <c r="I249" s="455"/>
      <c r="J249" s="455"/>
    </row>
    <row r="250" spans="1:10">
      <c r="A250" s="455"/>
      <c r="B250" s="455"/>
      <c r="C250" s="455"/>
      <c r="D250" s="455"/>
      <c r="E250" s="455"/>
      <c r="F250" s="455"/>
      <c r="G250" s="455"/>
      <c r="H250" s="455"/>
      <c r="I250" s="455"/>
      <c r="J250" s="455"/>
    </row>
    <row r="251" spans="1:10">
      <c r="A251" s="455"/>
      <c r="B251" s="455"/>
      <c r="C251" s="455"/>
      <c r="D251" s="455"/>
      <c r="E251" s="455"/>
      <c r="F251" s="455"/>
      <c r="G251" s="455"/>
      <c r="H251" s="455"/>
      <c r="I251" s="455"/>
      <c r="J251" s="455"/>
    </row>
    <row r="252" spans="1:10">
      <c r="A252" s="455"/>
      <c r="B252" s="455"/>
      <c r="C252" s="455"/>
      <c r="D252" s="455"/>
      <c r="E252" s="455"/>
      <c r="F252" s="455"/>
      <c r="G252" s="455"/>
      <c r="H252" s="455"/>
      <c r="I252" s="455"/>
      <c r="J252" s="455"/>
    </row>
    <row r="253" spans="1:10">
      <c r="A253" s="455"/>
      <c r="B253" s="455"/>
      <c r="C253" s="455"/>
      <c r="D253" s="455"/>
      <c r="E253" s="455"/>
      <c r="F253" s="455"/>
      <c r="G253" s="455"/>
      <c r="H253" s="455"/>
      <c r="I253" s="455"/>
      <c r="J253" s="455"/>
    </row>
    <row r="254" spans="1:10">
      <c r="C254" s="566" t="s">
        <v>581</v>
      </c>
      <c r="D254" s="566"/>
      <c r="E254" s="566"/>
      <c r="F254" s="566"/>
      <c r="G254" s="566"/>
      <c r="H254" s="566"/>
    </row>
    <row r="255" spans="1:10">
      <c r="C255" s="566"/>
      <c r="D255" s="566"/>
      <c r="E255" s="566"/>
      <c r="F255" s="566"/>
      <c r="G255" s="566"/>
      <c r="H255" s="566"/>
    </row>
    <row r="256" spans="1:10">
      <c r="A256" s="455" t="s">
        <v>582</v>
      </c>
      <c r="B256" s="455"/>
      <c r="C256" s="455"/>
      <c r="D256" s="455"/>
      <c r="E256" s="455"/>
      <c r="F256" s="455"/>
      <c r="G256" s="455"/>
      <c r="H256" s="455"/>
      <c r="I256" s="455"/>
      <c r="J256" s="455"/>
    </row>
    <row r="257" spans="1:10">
      <c r="A257" s="455"/>
      <c r="B257" s="455"/>
      <c r="C257" s="455"/>
      <c r="D257" s="455"/>
      <c r="E257" s="455"/>
      <c r="F257" s="455"/>
      <c r="G257" s="455"/>
      <c r="H257" s="455"/>
      <c r="I257" s="455"/>
      <c r="J257" s="455"/>
    </row>
    <row r="258" spans="1:10">
      <c r="A258" s="455"/>
      <c r="B258" s="455"/>
      <c r="C258" s="455"/>
      <c r="D258" s="455"/>
      <c r="E258" s="455"/>
      <c r="F258" s="455"/>
      <c r="G258" s="455"/>
      <c r="H258" s="455"/>
      <c r="I258" s="455"/>
      <c r="J258" s="455"/>
    </row>
    <row r="259" spans="1:10">
      <c r="A259" s="455"/>
      <c r="B259" s="455"/>
      <c r="C259" s="455"/>
      <c r="D259" s="455"/>
      <c r="E259" s="455"/>
      <c r="F259" s="455"/>
      <c r="G259" s="455"/>
      <c r="H259" s="455"/>
      <c r="I259" s="455"/>
      <c r="J259" s="455"/>
    </row>
    <row r="260" spans="1:10">
      <c r="A260" s="455"/>
      <c r="B260" s="455"/>
      <c r="C260" s="455"/>
      <c r="D260" s="455"/>
      <c r="E260" s="455"/>
      <c r="F260" s="455"/>
      <c r="G260" s="455"/>
      <c r="H260" s="455"/>
      <c r="I260" s="455"/>
      <c r="J260" s="455"/>
    </row>
    <row r="261" spans="1:10">
      <c r="A261" s="455"/>
      <c r="B261" s="455"/>
      <c r="C261" s="455"/>
      <c r="D261" s="455"/>
      <c r="E261" s="455"/>
      <c r="F261" s="455"/>
      <c r="G261" s="455"/>
      <c r="H261" s="455"/>
      <c r="I261" s="455"/>
      <c r="J261" s="455"/>
    </row>
    <row r="262" spans="1:10">
      <c r="A262" s="455"/>
      <c r="B262" s="455"/>
      <c r="C262" s="455"/>
      <c r="D262" s="455"/>
      <c r="E262" s="455"/>
      <c r="F262" s="455"/>
      <c r="G262" s="455"/>
      <c r="H262" s="455"/>
      <c r="I262" s="455"/>
      <c r="J262" s="455"/>
    </row>
    <row r="263" spans="1:10">
      <c r="A263" s="455"/>
      <c r="B263" s="455"/>
      <c r="C263" s="455"/>
      <c r="D263" s="455"/>
      <c r="E263" s="455"/>
      <c r="F263" s="455"/>
      <c r="G263" s="455"/>
      <c r="H263" s="455"/>
      <c r="I263" s="455"/>
      <c r="J263" s="455"/>
    </row>
    <row r="264" spans="1:10">
      <c r="A264" s="455"/>
      <c r="B264" s="455"/>
      <c r="C264" s="455"/>
      <c r="D264" s="455"/>
      <c r="E264" s="455"/>
      <c r="F264" s="455"/>
      <c r="G264" s="455"/>
      <c r="H264" s="455"/>
      <c r="I264" s="455"/>
      <c r="J264" s="455"/>
    </row>
    <row r="265" spans="1:10">
      <c r="A265" s="455"/>
      <c r="B265" s="455"/>
      <c r="C265" s="455"/>
      <c r="D265" s="455"/>
      <c r="E265" s="455"/>
      <c r="F265" s="455"/>
      <c r="G265" s="455"/>
      <c r="H265" s="455"/>
      <c r="I265" s="455"/>
      <c r="J265" s="455"/>
    </row>
    <row r="266" spans="1:10">
      <c r="A266" s="455"/>
      <c r="B266" s="455"/>
      <c r="C266" s="455"/>
      <c r="D266" s="455"/>
      <c r="E266" s="455"/>
      <c r="F266" s="455"/>
      <c r="G266" s="455"/>
      <c r="H266" s="455"/>
      <c r="I266" s="455"/>
      <c r="J266" s="455"/>
    </row>
    <row r="267" spans="1:10">
      <c r="A267" s="455"/>
      <c r="B267" s="455"/>
      <c r="C267" s="455"/>
      <c r="D267" s="455"/>
      <c r="E267" s="455"/>
      <c r="F267" s="455"/>
      <c r="G267" s="455"/>
      <c r="H267" s="455"/>
      <c r="I267" s="455"/>
      <c r="J267" s="455"/>
    </row>
    <row r="268" spans="1:10">
      <c r="A268" s="455"/>
      <c r="B268" s="455"/>
      <c r="C268" s="455"/>
      <c r="D268" s="455"/>
      <c r="E268" s="455"/>
      <c r="F268" s="455"/>
      <c r="G268" s="455"/>
      <c r="H268" s="455"/>
      <c r="I268" s="455"/>
      <c r="J268" s="455"/>
    </row>
    <row r="269" spans="1:10">
      <c r="C269" s="566" t="s">
        <v>583</v>
      </c>
      <c r="D269" s="566"/>
      <c r="E269" s="566"/>
      <c r="F269" s="566"/>
      <c r="G269" s="566"/>
      <c r="H269" s="566"/>
    </row>
    <row r="270" spans="1:10">
      <c r="C270" s="566"/>
      <c r="D270" s="566"/>
      <c r="E270" s="566"/>
      <c r="F270" s="566"/>
      <c r="G270" s="566"/>
      <c r="H270" s="566"/>
    </row>
    <row r="271" spans="1:10">
      <c r="A271" s="455" t="s">
        <v>584</v>
      </c>
      <c r="B271" s="455"/>
      <c r="C271" s="455"/>
      <c r="D271" s="455"/>
      <c r="E271" s="455"/>
      <c r="F271" s="455"/>
      <c r="G271" s="455"/>
      <c r="H271" s="455"/>
      <c r="I271" s="455"/>
      <c r="J271" s="455"/>
    </row>
    <row r="272" spans="1:10">
      <c r="A272" s="455"/>
      <c r="B272" s="455"/>
      <c r="C272" s="455"/>
      <c r="D272" s="455"/>
      <c r="E272" s="455"/>
      <c r="F272" s="455"/>
      <c r="G272" s="455"/>
      <c r="H272" s="455"/>
      <c r="I272" s="455"/>
      <c r="J272" s="455"/>
    </row>
    <row r="273" spans="1:10">
      <c r="A273" s="455"/>
      <c r="B273" s="455"/>
      <c r="C273" s="455"/>
      <c r="D273" s="455"/>
      <c r="E273" s="455"/>
      <c r="F273" s="455"/>
      <c r="G273" s="455"/>
      <c r="H273" s="455"/>
      <c r="I273" s="455"/>
      <c r="J273" s="455"/>
    </row>
    <row r="274" spans="1:10">
      <c r="A274" s="455"/>
      <c r="B274" s="455"/>
      <c r="C274" s="455"/>
      <c r="D274" s="455"/>
      <c r="E274" s="455"/>
      <c r="F274" s="455"/>
      <c r="G274" s="455"/>
      <c r="H274" s="455"/>
      <c r="I274" s="455"/>
      <c r="J274" s="455"/>
    </row>
    <row r="275" spans="1:10">
      <c r="A275" s="455"/>
      <c r="B275" s="455"/>
      <c r="C275" s="455"/>
      <c r="D275" s="455"/>
      <c r="E275" s="455"/>
      <c r="F275" s="455"/>
      <c r="G275" s="455"/>
      <c r="H275" s="455"/>
      <c r="I275" s="455"/>
      <c r="J275" s="455"/>
    </row>
    <row r="276" spans="1:10">
      <c r="A276" s="455"/>
      <c r="B276" s="455"/>
      <c r="C276" s="455"/>
      <c r="D276" s="455"/>
      <c r="E276" s="455"/>
      <c r="F276" s="455"/>
      <c r="G276" s="455"/>
      <c r="H276" s="455"/>
      <c r="I276" s="455"/>
      <c r="J276" s="455"/>
    </row>
    <row r="277" spans="1:10">
      <c r="A277" s="455"/>
      <c r="B277" s="455"/>
      <c r="C277" s="455"/>
      <c r="D277" s="455"/>
      <c r="E277" s="455"/>
      <c r="F277" s="455"/>
      <c r="G277" s="455"/>
      <c r="H277" s="455"/>
      <c r="I277" s="455"/>
      <c r="J277" s="455"/>
    </row>
    <row r="278" spans="1:10">
      <c r="A278" s="455"/>
      <c r="B278" s="455"/>
      <c r="C278" s="455"/>
      <c r="D278" s="455"/>
      <c r="E278" s="455"/>
      <c r="F278" s="455"/>
      <c r="G278" s="455"/>
      <c r="H278" s="455"/>
      <c r="I278" s="455"/>
      <c r="J278" s="455"/>
    </row>
    <row r="279" spans="1:10">
      <c r="A279" s="455"/>
      <c r="B279" s="455"/>
      <c r="C279" s="455"/>
      <c r="D279" s="455"/>
      <c r="E279" s="455"/>
      <c r="F279" s="455"/>
      <c r="G279" s="455"/>
      <c r="H279" s="455"/>
      <c r="I279" s="455"/>
      <c r="J279" s="455"/>
    </row>
    <row r="280" spans="1:10">
      <c r="A280" s="455"/>
      <c r="B280" s="455"/>
      <c r="C280" s="455"/>
      <c r="D280" s="455"/>
      <c r="E280" s="455"/>
      <c r="F280" s="455"/>
      <c r="G280" s="455"/>
      <c r="H280" s="455"/>
      <c r="I280" s="455"/>
      <c r="J280" s="455"/>
    </row>
    <row r="281" spans="1:10">
      <c r="A281" s="455"/>
      <c r="B281" s="455"/>
      <c r="C281" s="455"/>
      <c r="D281" s="455"/>
      <c r="E281" s="455"/>
      <c r="F281" s="455"/>
      <c r="G281" s="455"/>
      <c r="H281" s="455"/>
      <c r="I281" s="455"/>
      <c r="J281" s="455"/>
    </row>
    <row r="282" spans="1:10">
      <c r="A282" s="455"/>
      <c r="B282" s="455"/>
      <c r="C282" s="455"/>
      <c r="D282" s="455"/>
      <c r="E282" s="455"/>
      <c r="F282" s="455"/>
      <c r="G282" s="455"/>
      <c r="H282" s="455"/>
      <c r="I282" s="455"/>
      <c r="J282" s="455"/>
    </row>
    <row r="283" spans="1:10">
      <c r="A283" s="455"/>
      <c r="B283" s="455"/>
      <c r="C283" s="455"/>
      <c r="D283" s="455"/>
      <c r="E283" s="455"/>
      <c r="F283" s="455"/>
      <c r="G283" s="455"/>
      <c r="H283" s="455"/>
      <c r="I283" s="455"/>
      <c r="J283" s="455"/>
    </row>
    <row r="284" spans="1:10">
      <c r="A284" s="455"/>
      <c r="B284" s="455"/>
      <c r="C284" s="455"/>
      <c r="D284" s="455"/>
      <c r="E284" s="455"/>
      <c r="F284" s="455"/>
      <c r="G284" s="455"/>
      <c r="H284" s="455"/>
      <c r="I284" s="455"/>
      <c r="J284" s="455"/>
    </row>
    <row r="285" spans="1:10">
      <c r="A285" s="455"/>
      <c r="B285" s="455"/>
      <c r="C285" s="455"/>
      <c r="D285" s="455"/>
      <c r="E285" s="455"/>
      <c r="F285" s="455"/>
      <c r="G285" s="455"/>
      <c r="H285" s="455"/>
      <c r="I285" s="455"/>
      <c r="J285" s="455"/>
    </row>
    <row r="286" spans="1:10">
      <c r="A286" s="455"/>
      <c r="B286" s="455"/>
      <c r="C286" s="455"/>
      <c r="D286" s="455"/>
      <c r="E286" s="455"/>
      <c r="F286" s="455"/>
      <c r="G286" s="455"/>
      <c r="H286" s="455"/>
      <c r="I286" s="455"/>
      <c r="J286" s="455"/>
    </row>
    <row r="287" spans="1:10">
      <c r="A287" s="455"/>
      <c r="B287" s="455"/>
      <c r="C287" s="455"/>
      <c r="D287" s="455"/>
      <c r="E287" s="455"/>
      <c r="F287" s="455"/>
      <c r="G287" s="455"/>
      <c r="H287" s="455"/>
      <c r="I287" s="455"/>
      <c r="J287" s="455"/>
    </row>
    <row r="288" spans="1:10">
      <c r="A288" s="455"/>
      <c r="B288" s="455"/>
      <c r="C288" s="455"/>
      <c r="D288" s="455"/>
      <c r="E288" s="455"/>
      <c r="F288" s="455"/>
      <c r="G288" s="455"/>
      <c r="H288" s="455"/>
      <c r="I288" s="455"/>
      <c r="J288" s="455"/>
    </row>
    <row r="289" spans="1:10">
      <c r="A289" s="455"/>
      <c r="B289" s="455"/>
      <c r="C289" s="455"/>
      <c r="D289" s="455"/>
      <c r="E289" s="455"/>
      <c r="F289" s="455"/>
      <c r="G289" s="455"/>
      <c r="H289" s="455"/>
      <c r="I289" s="455"/>
      <c r="J289" s="455"/>
    </row>
    <row r="291" spans="1:10">
      <c r="A291" s="568" t="s">
        <v>585</v>
      </c>
      <c r="B291" s="568"/>
      <c r="C291" s="568"/>
      <c r="D291" s="568"/>
    </row>
    <row r="292" spans="1:10" ht="15.75">
      <c r="A292" s="568"/>
      <c r="B292" s="568"/>
      <c r="C292" s="568"/>
      <c r="D292" s="568"/>
      <c r="G292" s="453" t="s">
        <v>586</v>
      </c>
      <c r="H292" s="453"/>
      <c r="I292" s="453"/>
      <c r="J292" s="453"/>
    </row>
  </sheetData>
  <mergeCells count="38">
    <mergeCell ref="A271:J289"/>
    <mergeCell ref="A291:D292"/>
    <mergeCell ref="G292:J292"/>
    <mergeCell ref="A223:J236"/>
    <mergeCell ref="A237:J253"/>
    <mergeCell ref="C254:H255"/>
    <mergeCell ref="A256:J268"/>
    <mergeCell ref="C269:H270"/>
    <mergeCell ref="C198:H199"/>
    <mergeCell ref="A200:J215"/>
    <mergeCell ref="C216:H217"/>
    <mergeCell ref="A218:J220"/>
    <mergeCell ref="C221:H222"/>
    <mergeCell ref="C170:H171"/>
    <mergeCell ref="A172:J181"/>
    <mergeCell ref="C182:I183"/>
    <mergeCell ref="A184:J197"/>
    <mergeCell ref="A117:J125"/>
    <mergeCell ref="A126:J140"/>
    <mergeCell ref="A141:J156"/>
    <mergeCell ref="C157:H158"/>
    <mergeCell ref="A159:J169"/>
    <mergeCell ref="A69:J72"/>
    <mergeCell ref="A73:J89"/>
    <mergeCell ref="A90:J104"/>
    <mergeCell ref="A105:J116"/>
    <mergeCell ref="A67:B67"/>
    <mergeCell ref="H67:J67"/>
    <mergeCell ref="A20:J25"/>
    <mergeCell ref="A26:J33"/>
    <mergeCell ref="A34:J46"/>
    <mergeCell ref="A47:J52"/>
    <mergeCell ref="A53:J65"/>
    <mergeCell ref="D6:J9"/>
    <mergeCell ref="F11:H11"/>
    <mergeCell ref="A13:B13"/>
    <mergeCell ref="F13:H13"/>
    <mergeCell ref="A15:E18"/>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dimension ref="A1:U60"/>
  <sheetViews>
    <sheetView topLeftCell="C1" zoomScale="70" zoomScaleNormal="70" workbookViewId="0">
      <selection activeCell="E10" sqref="E10"/>
    </sheetView>
  </sheetViews>
  <sheetFormatPr defaultRowHeight="14.25"/>
  <cols>
    <col min="1" max="1" width="12.875" customWidth="1"/>
    <col min="2" max="2" width="57.875" customWidth="1"/>
    <col min="3" max="3" width="19.375" customWidth="1"/>
    <col min="4" max="4" width="18.875" customWidth="1"/>
    <col min="5" max="5" width="15.625" customWidth="1"/>
    <col min="6" max="6" width="13" customWidth="1"/>
    <col min="7" max="13" width="0" hidden="1" customWidth="1"/>
    <col min="14" max="14" width="16" customWidth="1"/>
    <col min="15" max="15" width="15.875" customWidth="1"/>
    <col min="16" max="16" width="14.125" customWidth="1"/>
    <col min="17" max="17" width="15.875" customWidth="1"/>
    <col min="18" max="18" width="19.375" customWidth="1"/>
    <col min="19" max="19" width="19.625" customWidth="1"/>
    <col min="20" max="20" width="16.625" customWidth="1"/>
    <col min="21" max="21" width="16.25" customWidth="1"/>
  </cols>
  <sheetData>
    <row r="1" spans="1:21" ht="15.75">
      <c r="A1" s="2"/>
      <c r="B1" s="2"/>
      <c r="C1" s="2"/>
      <c r="D1" s="2"/>
      <c r="E1" s="2"/>
      <c r="F1" s="2"/>
      <c r="G1" s="2"/>
      <c r="H1" s="2"/>
      <c r="I1" s="2"/>
      <c r="J1" s="2"/>
      <c r="K1" s="2"/>
      <c r="L1" s="2"/>
      <c r="M1" s="2"/>
      <c r="N1" s="2"/>
      <c r="O1" s="2"/>
      <c r="P1" s="2"/>
      <c r="Q1" s="2"/>
      <c r="R1" s="2"/>
      <c r="S1" s="2"/>
      <c r="T1" s="3" t="s">
        <v>11</v>
      </c>
      <c r="U1" s="2"/>
    </row>
    <row r="2" spans="1:21" ht="15.75">
      <c r="A2" s="2"/>
      <c r="B2" s="2"/>
      <c r="C2" s="2"/>
      <c r="D2" s="2"/>
      <c r="E2" s="2"/>
      <c r="F2" s="2"/>
      <c r="G2" s="2"/>
      <c r="H2" s="2"/>
      <c r="I2" s="2"/>
      <c r="J2" s="2"/>
      <c r="K2" s="2"/>
      <c r="L2" s="2"/>
      <c r="M2" s="2"/>
      <c r="N2" s="2"/>
      <c r="O2" s="2"/>
      <c r="P2" s="2"/>
      <c r="Q2" s="2"/>
      <c r="R2" s="2"/>
      <c r="S2" s="2"/>
      <c r="T2" s="3" t="s">
        <v>12</v>
      </c>
      <c r="U2" s="2"/>
    </row>
    <row r="3" spans="1:21" ht="15.75">
      <c r="A3" s="2"/>
      <c r="B3" s="2"/>
      <c r="C3" s="2"/>
      <c r="D3" s="2"/>
      <c r="E3" s="2"/>
      <c r="F3" s="2"/>
      <c r="G3" s="2"/>
      <c r="H3" s="2"/>
      <c r="I3" s="2"/>
      <c r="J3" s="2"/>
      <c r="K3" s="2"/>
      <c r="L3" s="2"/>
      <c r="M3" s="2"/>
      <c r="N3" s="2"/>
      <c r="O3" s="2"/>
      <c r="P3" s="2"/>
      <c r="Q3" s="2"/>
      <c r="R3" s="2"/>
      <c r="S3" s="4"/>
      <c r="T3" s="5" t="s">
        <v>13</v>
      </c>
      <c r="U3" s="4"/>
    </row>
    <row r="4" spans="1:21" ht="18.75">
      <c r="A4" s="456" t="s">
        <v>14</v>
      </c>
      <c r="B4" s="456"/>
      <c r="C4" s="456"/>
      <c r="D4" s="456"/>
      <c r="E4" s="456"/>
      <c r="F4" s="456"/>
      <c r="G4" s="456"/>
      <c r="H4" s="456"/>
      <c r="I4" s="456"/>
      <c r="J4" s="456"/>
      <c r="K4" s="456"/>
      <c r="L4" s="456"/>
      <c r="M4" s="456"/>
      <c r="N4" s="456"/>
      <c r="O4" s="456"/>
      <c r="P4" s="456"/>
      <c r="Q4" s="456"/>
      <c r="R4" s="456"/>
      <c r="S4" s="456"/>
      <c r="T4" s="456"/>
      <c r="U4" s="456"/>
    </row>
    <row r="5" spans="1:21" ht="18.75">
      <c r="A5" s="6"/>
      <c r="B5" s="6"/>
      <c r="C5" s="6"/>
      <c r="D5" s="6"/>
      <c r="E5" s="6"/>
      <c r="F5" s="6"/>
      <c r="G5" s="6"/>
      <c r="H5" s="6"/>
      <c r="I5" s="6"/>
      <c r="J5" s="6"/>
      <c r="K5" s="6"/>
      <c r="L5" s="6"/>
      <c r="M5" s="6"/>
      <c r="N5" s="6"/>
      <c r="O5" s="7"/>
      <c r="P5" s="7"/>
      <c r="Q5" s="7"/>
      <c r="R5" s="7"/>
      <c r="S5" s="7"/>
      <c r="T5" s="7"/>
      <c r="U5" s="6"/>
    </row>
    <row r="6" spans="1:21" ht="18.75">
      <c r="A6" s="457" t="s">
        <v>15</v>
      </c>
      <c r="B6" s="457" t="s">
        <v>16</v>
      </c>
      <c r="C6" s="457" t="s">
        <v>17</v>
      </c>
      <c r="D6" s="457"/>
      <c r="E6" s="457"/>
      <c r="F6" s="457"/>
      <c r="G6" s="458" t="s">
        <v>18</v>
      </c>
      <c r="H6" s="458"/>
      <c r="I6" s="458"/>
      <c r="J6" s="458"/>
      <c r="K6" s="458" t="s">
        <v>19</v>
      </c>
      <c r="L6" s="458"/>
      <c r="M6" s="458"/>
      <c r="N6" s="459" t="s">
        <v>18</v>
      </c>
      <c r="O6" s="459"/>
      <c r="P6" s="459"/>
      <c r="Q6" s="459"/>
      <c r="R6" s="460" t="s">
        <v>19</v>
      </c>
      <c r="S6" s="460"/>
      <c r="T6" s="460"/>
      <c r="U6" s="460"/>
    </row>
    <row r="7" spans="1:21" ht="18.75">
      <c r="A7" s="457"/>
      <c r="B7" s="457"/>
      <c r="C7" s="457" t="s">
        <v>20</v>
      </c>
      <c r="D7" s="457" t="s">
        <v>21</v>
      </c>
      <c r="E7" s="457" t="s">
        <v>22</v>
      </c>
      <c r="F7" s="457"/>
      <c r="G7" s="457" t="s">
        <v>23</v>
      </c>
      <c r="H7" s="457" t="s">
        <v>24</v>
      </c>
      <c r="I7" s="457"/>
      <c r="J7" s="457" t="s">
        <v>25</v>
      </c>
      <c r="K7" s="457" t="s">
        <v>23</v>
      </c>
      <c r="L7" s="457" t="s">
        <v>24</v>
      </c>
      <c r="M7" s="457"/>
      <c r="N7" s="462" t="s">
        <v>20</v>
      </c>
      <c r="O7" s="457" t="s">
        <v>21</v>
      </c>
      <c r="P7" s="457" t="s">
        <v>22</v>
      </c>
      <c r="Q7" s="457"/>
      <c r="R7" s="462" t="s">
        <v>20</v>
      </c>
      <c r="S7" s="457" t="s">
        <v>21</v>
      </c>
      <c r="T7" s="457" t="s">
        <v>22</v>
      </c>
      <c r="U7" s="457"/>
    </row>
    <row r="8" spans="1:21" ht="93.75">
      <c r="A8" s="457"/>
      <c r="B8" s="457"/>
      <c r="C8" s="457"/>
      <c r="D8" s="457"/>
      <c r="E8" s="8" t="s">
        <v>20</v>
      </c>
      <c r="F8" s="8" t="s">
        <v>26</v>
      </c>
      <c r="G8" s="457"/>
      <c r="H8" s="8" t="s">
        <v>25</v>
      </c>
      <c r="I8" s="8" t="s">
        <v>27</v>
      </c>
      <c r="J8" s="457"/>
      <c r="K8" s="457"/>
      <c r="L8" s="8" t="s">
        <v>25</v>
      </c>
      <c r="M8" s="8" t="s">
        <v>27</v>
      </c>
      <c r="N8" s="462"/>
      <c r="O8" s="457"/>
      <c r="P8" s="8" t="s">
        <v>20</v>
      </c>
      <c r="Q8" s="8" t="s">
        <v>26</v>
      </c>
      <c r="R8" s="462"/>
      <c r="S8" s="457"/>
      <c r="T8" s="8" t="s">
        <v>20</v>
      </c>
      <c r="U8" s="8" t="s">
        <v>26</v>
      </c>
    </row>
    <row r="9" spans="1:21" ht="18.75">
      <c r="A9" s="8">
        <v>10000000</v>
      </c>
      <c r="B9" s="8" t="s">
        <v>28</v>
      </c>
      <c r="C9" s="9">
        <f t="shared" ref="C9:C52" si="0">D9+E9</f>
        <v>31200239</v>
      </c>
      <c r="D9" s="9">
        <f>D10+D16</f>
        <v>31200239</v>
      </c>
      <c r="E9" s="10">
        <f t="shared" ref="E9:M10" si="1">E10</f>
        <v>0</v>
      </c>
      <c r="F9" s="10">
        <f t="shared" si="1"/>
        <v>0</v>
      </c>
      <c r="G9" s="10">
        <f t="shared" si="1"/>
        <v>1150686</v>
      </c>
      <c r="H9" s="10">
        <f t="shared" si="1"/>
        <v>1150686</v>
      </c>
      <c r="I9" s="10">
        <f t="shared" si="1"/>
        <v>1150686</v>
      </c>
      <c r="J9" s="10">
        <f t="shared" si="1"/>
        <v>1150686</v>
      </c>
      <c r="K9" s="10">
        <f t="shared" si="1"/>
        <v>1150686</v>
      </c>
      <c r="L9" s="10">
        <f t="shared" si="1"/>
        <v>1150686</v>
      </c>
      <c r="M9" s="10">
        <f t="shared" si="1"/>
        <v>1150686</v>
      </c>
      <c r="N9" s="11">
        <f t="shared" ref="N9:N48" si="2">O9+P9</f>
        <v>0</v>
      </c>
      <c r="O9" s="12">
        <f>O10+O16</f>
        <v>0</v>
      </c>
      <c r="P9" s="12">
        <f>P10</f>
        <v>0</v>
      </c>
      <c r="Q9" s="13">
        <f>Q10</f>
        <v>0</v>
      </c>
      <c r="R9" s="12">
        <f t="shared" ref="R9:R52" si="3">S9+T9</f>
        <v>31200239</v>
      </c>
      <c r="S9" s="12">
        <f>S10+S16</f>
        <v>31200239</v>
      </c>
      <c r="T9" s="12">
        <f>T10</f>
        <v>0</v>
      </c>
      <c r="U9" s="12">
        <f>U10</f>
        <v>0</v>
      </c>
    </row>
    <row r="10" spans="1:21" ht="37.5">
      <c r="A10" s="14">
        <v>11000000</v>
      </c>
      <c r="B10" s="15" t="s">
        <v>29</v>
      </c>
      <c r="C10" s="9">
        <f t="shared" si="0"/>
        <v>31000000</v>
      </c>
      <c r="D10" s="16">
        <f>D11</f>
        <v>31000000</v>
      </c>
      <c r="E10" s="17">
        <f t="shared" si="1"/>
        <v>0</v>
      </c>
      <c r="F10" s="17">
        <f t="shared" si="1"/>
        <v>0</v>
      </c>
      <c r="G10" s="17">
        <f t="shared" si="1"/>
        <v>1150686</v>
      </c>
      <c r="H10" s="17">
        <f t="shared" si="1"/>
        <v>1150686</v>
      </c>
      <c r="I10" s="17">
        <f t="shared" si="1"/>
        <v>1150686</v>
      </c>
      <c r="J10" s="17">
        <f t="shared" si="1"/>
        <v>1150686</v>
      </c>
      <c r="K10" s="17">
        <f t="shared" si="1"/>
        <v>1150686</v>
      </c>
      <c r="L10" s="17">
        <f t="shared" si="1"/>
        <v>1150686</v>
      </c>
      <c r="M10" s="17">
        <f t="shared" si="1"/>
        <v>1150686</v>
      </c>
      <c r="N10" s="11">
        <f t="shared" si="2"/>
        <v>0</v>
      </c>
      <c r="O10" s="18">
        <f>O11</f>
        <v>0</v>
      </c>
      <c r="P10" s="18">
        <f>P11</f>
        <v>0</v>
      </c>
      <c r="Q10" s="19">
        <f>Q11</f>
        <v>0</v>
      </c>
      <c r="R10" s="12">
        <f t="shared" si="3"/>
        <v>31000000</v>
      </c>
      <c r="S10" s="18">
        <f>S11</f>
        <v>31000000</v>
      </c>
      <c r="T10" s="18">
        <f>T11</f>
        <v>0</v>
      </c>
      <c r="U10" s="18">
        <f>U11</f>
        <v>0</v>
      </c>
    </row>
    <row r="11" spans="1:21" ht="18.75">
      <c r="A11" s="20">
        <v>11010000</v>
      </c>
      <c r="B11" s="21" t="s">
        <v>30</v>
      </c>
      <c r="C11" s="9">
        <f t="shared" si="0"/>
        <v>31000000</v>
      </c>
      <c r="D11" s="22">
        <f t="shared" ref="D11:M11" si="4">SUM(D12:D15)</f>
        <v>31000000</v>
      </c>
      <c r="E11" s="23">
        <f t="shared" si="4"/>
        <v>0</v>
      </c>
      <c r="F11" s="23">
        <f t="shared" si="4"/>
        <v>0</v>
      </c>
      <c r="G11" s="23">
        <f t="shared" si="4"/>
        <v>1150686</v>
      </c>
      <c r="H11" s="23">
        <f t="shared" si="4"/>
        <v>1150686</v>
      </c>
      <c r="I11" s="23">
        <f t="shared" si="4"/>
        <v>1150686</v>
      </c>
      <c r="J11" s="23">
        <f t="shared" si="4"/>
        <v>1150686</v>
      </c>
      <c r="K11" s="23">
        <f t="shared" si="4"/>
        <v>1150686</v>
      </c>
      <c r="L11" s="23">
        <f t="shared" si="4"/>
        <v>1150686</v>
      </c>
      <c r="M11" s="23">
        <f t="shared" si="4"/>
        <v>1150686</v>
      </c>
      <c r="N11" s="11">
        <f t="shared" si="2"/>
        <v>0</v>
      </c>
      <c r="O11" s="24">
        <f>SUM(O12:O15)</f>
        <v>0</v>
      </c>
      <c r="P11" s="24">
        <f>SUM(P12:P15)</f>
        <v>0</v>
      </c>
      <c r="Q11" s="25">
        <f>SUM(Q12:Q15)</f>
        <v>0</v>
      </c>
      <c r="R11" s="12">
        <f t="shared" si="3"/>
        <v>31000000</v>
      </c>
      <c r="S11" s="24">
        <f>SUM(S12:S15)</f>
        <v>31000000</v>
      </c>
      <c r="T11" s="24">
        <f>SUM(T12:T15)</f>
        <v>0</v>
      </c>
      <c r="U11" s="24">
        <f>SUM(U12:U15)</f>
        <v>0</v>
      </c>
    </row>
    <row r="12" spans="1:21" ht="56.25">
      <c r="A12" s="26">
        <v>11010100</v>
      </c>
      <c r="B12" s="27" t="s">
        <v>31</v>
      </c>
      <c r="C12" s="9">
        <f t="shared" si="0"/>
        <v>20200000</v>
      </c>
      <c r="D12" s="22">
        <v>20200000</v>
      </c>
      <c r="E12" s="23"/>
      <c r="F12" s="23"/>
      <c r="G12" s="23">
        <v>993765</v>
      </c>
      <c r="H12" s="23">
        <v>993765</v>
      </c>
      <c r="I12" s="23">
        <v>993765</v>
      </c>
      <c r="J12" s="23">
        <v>993765</v>
      </c>
      <c r="K12" s="23">
        <v>993765</v>
      </c>
      <c r="L12" s="23">
        <v>993765</v>
      </c>
      <c r="M12" s="23">
        <v>993765</v>
      </c>
      <c r="N12" s="11">
        <f t="shared" si="2"/>
        <v>0</v>
      </c>
      <c r="O12" s="28"/>
      <c r="P12" s="25"/>
      <c r="Q12" s="25"/>
      <c r="R12" s="12">
        <f t="shared" si="3"/>
        <v>20200000</v>
      </c>
      <c r="S12" s="24">
        <f t="shared" ref="S12:S27" si="5">D12+O12</f>
        <v>20200000</v>
      </c>
      <c r="T12" s="12">
        <f>E12+P12</f>
        <v>0</v>
      </c>
      <c r="U12" s="12"/>
    </row>
    <row r="13" spans="1:21" ht="93.75">
      <c r="A13" s="26">
        <v>11010200</v>
      </c>
      <c r="B13" s="27" t="s">
        <v>32</v>
      </c>
      <c r="C13" s="9">
        <f t="shared" si="0"/>
        <v>2600000</v>
      </c>
      <c r="D13" s="22">
        <v>2600000</v>
      </c>
      <c r="E13" s="23"/>
      <c r="F13" s="23"/>
      <c r="G13" s="23">
        <v>5114</v>
      </c>
      <c r="H13" s="23">
        <v>5114</v>
      </c>
      <c r="I13" s="23">
        <v>5114</v>
      </c>
      <c r="J13" s="23">
        <v>5114</v>
      </c>
      <c r="K13" s="23">
        <v>5114</v>
      </c>
      <c r="L13" s="23">
        <v>5114</v>
      </c>
      <c r="M13" s="23">
        <v>5114</v>
      </c>
      <c r="N13" s="11">
        <f t="shared" si="2"/>
        <v>0</v>
      </c>
      <c r="O13" s="24"/>
      <c r="P13" s="25"/>
      <c r="Q13" s="25"/>
      <c r="R13" s="12">
        <f t="shared" si="3"/>
        <v>2600000</v>
      </c>
      <c r="S13" s="24">
        <f t="shared" si="5"/>
        <v>2600000</v>
      </c>
      <c r="T13" s="12"/>
      <c r="U13" s="12"/>
    </row>
    <row r="14" spans="1:21" ht="56.25">
      <c r="A14" s="26">
        <v>11010400</v>
      </c>
      <c r="B14" s="27" t="s">
        <v>33</v>
      </c>
      <c r="C14" s="9">
        <f t="shared" si="0"/>
        <v>8000000</v>
      </c>
      <c r="D14" s="22">
        <v>8000000</v>
      </c>
      <c r="E14" s="23"/>
      <c r="F14" s="23"/>
      <c r="G14" s="23"/>
      <c r="H14" s="23"/>
      <c r="I14" s="23"/>
      <c r="J14" s="23"/>
      <c r="K14" s="23"/>
      <c r="L14" s="23"/>
      <c r="M14" s="23"/>
      <c r="N14" s="11">
        <f t="shared" si="2"/>
        <v>0</v>
      </c>
      <c r="O14" s="24"/>
      <c r="P14" s="25"/>
      <c r="Q14" s="25"/>
      <c r="R14" s="12">
        <f t="shared" si="3"/>
        <v>8000000</v>
      </c>
      <c r="S14" s="24">
        <f t="shared" si="5"/>
        <v>8000000</v>
      </c>
      <c r="T14" s="12"/>
      <c r="U14" s="12"/>
    </row>
    <row r="15" spans="1:21" ht="56.25">
      <c r="A15" s="29">
        <v>11010500</v>
      </c>
      <c r="B15" s="30" t="s">
        <v>34</v>
      </c>
      <c r="C15" s="9">
        <f t="shared" si="0"/>
        <v>200000</v>
      </c>
      <c r="D15" s="31">
        <v>200000</v>
      </c>
      <c r="E15" s="32"/>
      <c r="F15" s="32"/>
      <c r="G15" s="32">
        <v>151807</v>
      </c>
      <c r="H15" s="32">
        <v>151807</v>
      </c>
      <c r="I15" s="32">
        <v>151807</v>
      </c>
      <c r="J15" s="32">
        <v>151807</v>
      </c>
      <c r="K15" s="32">
        <v>151807</v>
      </c>
      <c r="L15" s="32">
        <v>151807</v>
      </c>
      <c r="M15" s="32">
        <v>151807</v>
      </c>
      <c r="N15" s="11">
        <f t="shared" si="2"/>
        <v>0</v>
      </c>
      <c r="O15" s="33"/>
      <c r="P15" s="33"/>
      <c r="Q15" s="34"/>
      <c r="R15" s="12">
        <f t="shared" si="3"/>
        <v>200000</v>
      </c>
      <c r="S15" s="33">
        <f t="shared" si="5"/>
        <v>200000</v>
      </c>
      <c r="T15" s="11"/>
      <c r="U15" s="11"/>
    </row>
    <row r="16" spans="1:21" ht="37.5">
      <c r="A16" s="35">
        <v>13000000</v>
      </c>
      <c r="B16" s="36" t="s">
        <v>35</v>
      </c>
      <c r="C16" s="9">
        <f t="shared" si="0"/>
        <v>200239</v>
      </c>
      <c r="D16" s="37">
        <f>D17</f>
        <v>200239</v>
      </c>
      <c r="E16" s="32"/>
      <c r="F16" s="32"/>
      <c r="G16" s="38"/>
      <c r="H16" s="38"/>
      <c r="I16" s="38"/>
      <c r="J16" s="38"/>
      <c r="K16" s="38"/>
      <c r="L16" s="38"/>
      <c r="M16" s="38"/>
      <c r="N16" s="11">
        <f t="shared" si="2"/>
        <v>0</v>
      </c>
      <c r="O16" s="37">
        <f>O17</f>
        <v>0</v>
      </c>
      <c r="P16" s="39"/>
      <c r="Q16" s="40"/>
      <c r="R16" s="12">
        <f t="shared" si="3"/>
        <v>200239</v>
      </c>
      <c r="S16" s="11">
        <f t="shared" si="5"/>
        <v>200239</v>
      </c>
      <c r="T16" s="11"/>
      <c r="U16" s="11"/>
    </row>
    <row r="17" spans="1:21" ht="18.75">
      <c r="A17" s="35">
        <v>13010000</v>
      </c>
      <c r="B17" s="41" t="s">
        <v>36</v>
      </c>
      <c r="C17" s="9">
        <f t="shared" si="0"/>
        <v>200239</v>
      </c>
      <c r="D17" s="39">
        <f>D18</f>
        <v>200239</v>
      </c>
      <c r="E17" s="32"/>
      <c r="F17" s="32"/>
      <c r="G17" s="38"/>
      <c r="H17" s="38"/>
      <c r="I17" s="38"/>
      <c r="J17" s="38"/>
      <c r="K17" s="38"/>
      <c r="L17" s="38"/>
      <c r="M17" s="38"/>
      <c r="N17" s="11">
        <f t="shared" si="2"/>
        <v>0</v>
      </c>
      <c r="O17" s="39">
        <f>O18</f>
        <v>0</v>
      </c>
      <c r="P17" s="39"/>
      <c r="Q17" s="40"/>
      <c r="R17" s="12">
        <f t="shared" si="3"/>
        <v>200239</v>
      </c>
      <c r="S17" s="33">
        <f t="shared" si="5"/>
        <v>200239</v>
      </c>
      <c r="T17" s="11"/>
      <c r="U17" s="11"/>
    </row>
    <row r="18" spans="1:21" ht="56.25">
      <c r="A18" s="35">
        <v>13010100</v>
      </c>
      <c r="B18" s="36" t="s">
        <v>37</v>
      </c>
      <c r="C18" s="9">
        <f t="shared" si="0"/>
        <v>200239</v>
      </c>
      <c r="D18" s="33">
        <v>200239</v>
      </c>
      <c r="E18" s="32"/>
      <c r="F18" s="32"/>
      <c r="G18" s="32">
        <v>151807</v>
      </c>
      <c r="H18" s="32">
        <v>151807</v>
      </c>
      <c r="I18" s="32">
        <v>151807</v>
      </c>
      <c r="J18" s="32">
        <v>151807</v>
      </c>
      <c r="K18" s="32">
        <v>151807</v>
      </c>
      <c r="L18" s="32">
        <v>151807</v>
      </c>
      <c r="M18" s="32">
        <v>151807</v>
      </c>
      <c r="N18" s="11">
        <f t="shared" si="2"/>
        <v>0</v>
      </c>
      <c r="O18" s="33"/>
      <c r="P18" s="33"/>
      <c r="Q18" s="34"/>
      <c r="R18" s="12">
        <f t="shared" si="3"/>
        <v>200239</v>
      </c>
      <c r="S18" s="33">
        <f t="shared" si="5"/>
        <v>200239</v>
      </c>
      <c r="T18" s="11"/>
      <c r="U18" s="11"/>
    </row>
    <row r="19" spans="1:21" ht="18.75">
      <c r="A19" s="8">
        <v>20000000</v>
      </c>
      <c r="B19" s="42" t="s">
        <v>38</v>
      </c>
      <c r="C19" s="9">
        <f t="shared" si="0"/>
        <v>1311700</v>
      </c>
      <c r="D19" s="9">
        <f>D27+D20+D25</f>
        <v>566000</v>
      </c>
      <c r="E19" s="9">
        <f>E27+E20</f>
        <v>745700</v>
      </c>
      <c r="F19" s="10">
        <f>F27+F20</f>
        <v>0</v>
      </c>
      <c r="G19" s="10" t="e">
        <f>#REF!+G27</f>
        <v>#REF!</v>
      </c>
      <c r="H19" s="10" t="e">
        <f>#REF!+H27</f>
        <v>#REF!</v>
      </c>
      <c r="I19" s="10" t="e">
        <f>#REF!+I27</f>
        <v>#REF!</v>
      </c>
      <c r="J19" s="10" t="e">
        <f>#REF!+J27</f>
        <v>#REF!</v>
      </c>
      <c r="K19" s="10" t="e">
        <f>#REF!+K27</f>
        <v>#REF!</v>
      </c>
      <c r="L19" s="10" t="e">
        <f>#REF!+L27</f>
        <v>#REF!</v>
      </c>
      <c r="M19" s="10" t="e">
        <f>#REF!+M27</f>
        <v>#REF!</v>
      </c>
      <c r="N19" s="11">
        <f t="shared" si="2"/>
        <v>0</v>
      </c>
      <c r="O19" s="12">
        <f>O20+O25</f>
        <v>0</v>
      </c>
      <c r="P19" s="13">
        <f>P27</f>
        <v>0</v>
      </c>
      <c r="Q19" s="13">
        <f>Q27</f>
        <v>0</v>
      </c>
      <c r="R19" s="12">
        <f t="shared" si="3"/>
        <v>1311700</v>
      </c>
      <c r="S19" s="12">
        <f t="shared" si="5"/>
        <v>566000</v>
      </c>
      <c r="T19" s="12">
        <f>T27</f>
        <v>745700</v>
      </c>
      <c r="U19" s="12">
        <f>U27</f>
        <v>0</v>
      </c>
    </row>
    <row r="20" spans="1:21" ht="37.5">
      <c r="A20" s="26">
        <v>22000000</v>
      </c>
      <c r="B20" s="27" t="s">
        <v>39</v>
      </c>
      <c r="C20" s="9">
        <f t="shared" si="0"/>
        <v>558800</v>
      </c>
      <c r="D20" s="22">
        <f>D21</f>
        <v>558800</v>
      </c>
      <c r="E20" s="22">
        <f>E21</f>
        <v>0</v>
      </c>
      <c r="F20" s="22">
        <f>F21</f>
        <v>0</v>
      </c>
      <c r="G20" s="22" t="e">
        <f>#REF!+G21</f>
        <v>#REF!</v>
      </c>
      <c r="H20" s="22" t="e">
        <f>#REF!+H21</f>
        <v>#REF!</v>
      </c>
      <c r="I20" s="22" t="e">
        <f>#REF!+I21</f>
        <v>#REF!</v>
      </c>
      <c r="J20" s="22" t="e">
        <f>#REF!+J21</f>
        <v>#REF!</v>
      </c>
      <c r="K20" s="22" t="e">
        <f>#REF!+K21</f>
        <v>#REF!</v>
      </c>
      <c r="L20" s="22" t="e">
        <f>#REF!+L21</f>
        <v>#REF!</v>
      </c>
      <c r="M20" s="22" t="e">
        <f>#REF!+M21</f>
        <v>#REF!</v>
      </c>
      <c r="N20" s="11">
        <f t="shared" si="2"/>
        <v>0</v>
      </c>
      <c r="O20" s="24">
        <f>O21</f>
        <v>0</v>
      </c>
      <c r="P20" s="24">
        <f>P21</f>
        <v>0</v>
      </c>
      <c r="Q20" s="24">
        <f>Q21</f>
        <v>0</v>
      </c>
      <c r="R20" s="12">
        <f t="shared" si="3"/>
        <v>558800</v>
      </c>
      <c r="S20" s="24">
        <f t="shared" si="5"/>
        <v>558800</v>
      </c>
      <c r="T20" s="24"/>
      <c r="U20" s="24"/>
    </row>
    <row r="21" spans="1:21" ht="18.75">
      <c r="A21" s="26">
        <v>22010000</v>
      </c>
      <c r="B21" s="27" t="s">
        <v>40</v>
      </c>
      <c r="C21" s="9">
        <f t="shared" si="0"/>
        <v>558800</v>
      </c>
      <c r="D21" s="22">
        <f>SUM(D22:D24)</f>
        <v>558800</v>
      </c>
      <c r="E21" s="22"/>
      <c r="F21" s="22">
        <f t="shared" ref="F21:M21" si="6">SUM(F22:F32)</f>
        <v>0</v>
      </c>
      <c r="G21" s="22">
        <f t="shared" si="6"/>
        <v>745700</v>
      </c>
      <c r="H21" s="22" t="e">
        <f t="shared" si="6"/>
        <v>#REF!</v>
      </c>
      <c r="I21" s="22" t="e">
        <f t="shared" si="6"/>
        <v>#REF!</v>
      </c>
      <c r="J21" s="22" t="e">
        <f t="shared" si="6"/>
        <v>#REF!</v>
      </c>
      <c r="K21" s="22" t="e">
        <f t="shared" si="6"/>
        <v>#REF!</v>
      </c>
      <c r="L21" s="22" t="e">
        <f t="shared" si="6"/>
        <v>#REF!</v>
      </c>
      <c r="M21" s="22" t="e">
        <f t="shared" si="6"/>
        <v>#REF!</v>
      </c>
      <c r="N21" s="11">
        <f t="shared" si="2"/>
        <v>0</v>
      </c>
      <c r="O21" s="24">
        <f>SUM(O22:O24)</f>
        <v>0</v>
      </c>
      <c r="P21" s="24">
        <f>SUM(P22:P24)</f>
        <v>0</v>
      </c>
      <c r="Q21" s="24">
        <f>SUM(Q22:Q24)</f>
        <v>0</v>
      </c>
      <c r="R21" s="12">
        <f t="shared" si="3"/>
        <v>558800</v>
      </c>
      <c r="S21" s="24">
        <f t="shared" si="5"/>
        <v>558800</v>
      </c>
      <c r="T21" s="24"/>
      <c r="U21" s="24"/>
    </row>
    <row r="22" spans="1:21" ht="56.25">
      <c r="A22" s="26">
        <v>22010300</v>
      </c>
      <c r="B22" s="27" t="s">
        <v>41</v>
      </c>
      <c r="C22" s="9">
        <f t="shared" si="0"/>
        <v>15000</v>
      </c>
      <c r="D22" s="22">
        <v>15000</v>
      </c>
      <c r="E22" s="22"/>
      <c r="F22" s="23"/>
      <c r="G22" s="23"/>
      <c r="H22" s="23"/>
      <c r="I22" s="23"/>
      <c r="J22" s="23"/>
      <c r="K22" s="23"/>
      <c r="L22" s="23"/>
      <c r="M22" s="23"/>
      <c r="N22" s="11">
        <f t="shared" si="2"/>
        <v>0</v>
      </c>
      <c r="O22" s="24"/>
      <c r="P22" s="25"/>
      <c r="Q22" s="25"/>
      <c r="R22" s="12">
        <f t="shared" si="3"/>
        <v>15000</v>
      </c>
      <c r="S22" s="24">
        <f t="shared" si="5"/>
        <v>15000</v>
      </c>
      <c r="T22" s="24"/>
      <c r="U22" s="24"/>
    </row>
    <row r="23" spans="1:21" ht="18.75">
      <c r="A23" s="26">
        <v>22012500</v>
      </c>
      <c r="B23" s="43" t="s">
        <v>42</v>
      </c>
      <c r="C23" s="9">
        <f t="shared" si="0"/>
        <v>130000</v>
      </c>
      <c r="D23" s="22">
        <v>130000</v>
      </c>
      <c r="E23" s="22"/>
      <c r="F23" s="23"/>
      <c r="G23" s="23"/>
      <c r="H23" s="23"/>
      <c r="I23" s="23"/>
      <c r="J23" s="23"/>
      <c r="K23" s="23"/>
      <c r="L23" s="23"/>
      <c r="M23" s="23"/>
      <c r="N23" s="11">
        <f t="shared" si="2"/>
        <v>0</v>
      </c>
      <c r="O23" s="24"/>
      <c r="P23" s="25"/>
      <c r="Q23" s="25"/>
      <c r="R23" s="12">
        <f t="shared" si="3"/>
        <v>130000</v>
      </c>
      <c r="S23" s="24">
        <f t="shared" si="5"/>
        <v>130000</v>
      </c>
      <c r="T23" s="24"/>
      <c r="U23" s="24"/>
    </row>
    <row r="24" spans="1:21" ht="37.5">
      <c r="A24" s="26">
        <v>22012600</v>
      </c>
      <c r="B24" s="27" t="s">
        <v>43</v>
      </c>
      <c r="C24" s="9">
        <f t="shared" si="0"/>
        <v>413800</v>
      </c>
      <c r="D24" s="22">
        <v>413800</v>
      </c>
      <c r="E24" s="22"/>
      <c r="F24" s="23"/>
      <c r="G24" s="23"/>
      <c r="H24" s="23"/>
      <c r="I24" s="23"/>
      <c r="J24" s="23"/>
      <c r="K24" s="23"/>
      <c r="L24" s="23"/>
      <c r="M24" s="23"/>
      <c r="N24" s="11">
        <f t="shared" si="2"/>
        <v>0</v>
      </c>
      <c r="O24" s="24"/>
      <c r="P24" s="25"/>
      <c r="Q24" s="25"/>
      <c r="R24" s="12">
        <f t="shared" si="3"/>
        <v>413800</v>
      </c>
      <c r="S24" s="24">
        <f t="shared" si="5"/>
        <v>413800</v>
      </c>
      <c r="T24" s="24"/>
      <c r="U24" s="24"/>
    </row>
    <row r="25" spans="1:21" ht="18.75">
      <c r="A25" s="26">
        <v>24060000</v>
      </c>
      <c r="B25" s="27" t="s">
        <v>44</v>
      </c>
      <c r="C25" s="9">
        <f t="shared" si="0"/>
        <v>7200</v>
      </c>
      <c r="D25" s="22">
        <f t="shared" ref="D25:M25" si="7">D26</f>
        <v>7200</v>
      </c>
      <c r="E25" s="22">
        <f t="shared" si="7"/>
        <v>0</v>
      </c>
      <c r="F25" s="22">
        <f t="shared" si="7"/>
        <v>0</v>
      </c>
      <c r="G25" s="22">
        <f t="shared" si="7"/>
        <v>0</v>
      </c>
      <c r="H25" s="22">
        <f t="shared" si="7"/>
        <v>0</v>
      </c>
      <c r="I25" s="22">
        <f t="shared" si="7"/>
        <v>0</v>
      </c>
      <c r="J25" s="22">
        <f t="shared" si="7"/>
        <v>0</v>
      </c>
      <c r="K25" s="22">
        <f t="shared" si="7"/>
        <v>0</v>
      </c>
      <c r="L25" s="22">
        <f t="shared" si="7"/>
        <v>0</v>
      </c>
      <c r="M25" s="22">
        <f t="shared" si="7"/>
        <v>0</v>
      </c>
      <c r="N25" s="11">
        <f t="shared" si="2"/>
        <v>0</v>
      </c>
      <c r="O25" s="24">
        <f>O26</f>
        <v>0</v>
      </c>
      <c r="P25" s="24">
        <f>P26</f>
        <v>0</v>
      </c>
      <c r="Q25" s="24">
        <f>Q26</f>
        <v>0</v>
      </c>
      <c r="R25" s="12">
        <f t="shared" si="3"/>
        <v>7200</v>
      </c>
      <c r="S25" s="24">
        <f t="shared" si="5"/>
        <v>7200</v>
      </c>
      <c r="T25" s="12"/>
      <c r="U25" s="12"/>
    </row>
    <row r="26" spans="1:21" ht="18.75">
      <c r="A26" s="26">
        <v>24060300</v>
      </c>
      <c r="B26" s="27" t="s">
        <v>44</v>
      </c>
      <c r="C26" s="9">
        <f t="shared" si="0"/>
        <v>7200</v>
      </c>
      <c r="D26" s="22">
        <v>7200</v>
      </c>
      <c r="E26" s="22"/>
      <c r="F26" s="23"/>
      <c r="G26" s="23"/>
      <c r="H26" s="23"/>
      <c r="I26" s="23"/>
      <c r="J26" s="23"/>
      <c r="K26" s="10"/>
      <c r="L26" s="10"/>
      <c r="M26" s="10"/>
      <c r="N26" s="11">
        <f t="shared" si="2"/>
        <v>0</v>
      </c>
      <c r="O26" s="24"/>
      <c r="P26" s="13"/>
      <c r="Q26" s="13"/>
      <c r="R26" s="12">
        <f t="shared" si="3"/>
        <v>7200</v>
      </c>
      <c r="S26" s="24">
        <f t="shared" si="5"/>
        <v>7200</v>
      </c>
      <c r="T26" s="12"/>
      <c r="U26" s="12"/>
    </row>
    <row r="27" spans="1:21" ht="19.5">
      <c r="A27" s="44">
        <v>25000000</v>
      </c>
      <c r="B27" s="45" t="s">
        <v>45</v>
      </c>
      <c r="C27" s="9">
        <f t="shared" si="0"/>
        <v>745700</v>
      </c>
      <c r="D27" s="9"/>
      <c r="E27" s="9">
        <f>E28</f>
        <v>745700</v>
      </c>
      <c r="F27" s="10"/>
      <c r="G27" s="10">
        <f>E27+F27</f>
        <v>745700</v>
      </c>
      <c r="H27" s="10" t="e">
        <f>F27+#REF!</f>
        <v>#REF!</v>
      </c>
      <c r="I27" s="10" t="e">
        <f>#REF!+G27</f>
        <v>#REF!</v>
      </c>
      <c r="J27" s="10" t="e">
        <f>G27+H27</f>
        <v>#REF!</v>
      </c>
      <c r="K27" s="10" t="e">
        <f>H27+I27</f>
        <v>#REF!</v>
      </c>
      <c r="L27" s="10" t="e">
        <f>I27+J27</f>
        <v>#REF!</v>
      </c>
      <c r="M27" s="10" t="e">
        <f>J27+K27</f>
        <v>#REF!</v>
      </c>
      <c r="N27" s="11">
        <f t="shared" si="2"/>
        <v>0</v>
      </c>
      <c r="O27" s="12"/>
      <c r="P27" s="13">
        <f>P28</f>
        <v>0</v>
      </c>
      <c r="Q27" s="13"/>
      <c r="R27" s="12">
        <f t="shared" si="3"/>
        <v>745700</v>
      </c>
      <c r="S27" s="12">
        <f t="shared" si="5"/>
        <v>0</v>
      </c>
      <c r="T27" s="12">
        <f>T28</f>
        <v>745700</v>
      </c>
      <c r="U27" s="12"/>
    </row>
    <row r="28" spans="1:21" ht="58.5">
      <c r="A28" s="26">
        <v>25010000</v>
      </c>
      <c r="B28" s="46" t="s">
        <v>46</v>
      </c>
      <c r="C28" s="9">
        <f t="shared" si="0"/>
        <v>745700</v>
      </c>
      <c r="D28" s="22"/>
      <c r="E28" s="22">
        <f>E29+E30+E31+E32</f>
        <v>745700</v>
      </c>
      <c r="F28" s="22">
        <f>F29+F30</f>
        <v>0</v>
      </c>
      <c r="G28" s="23"/>
      <c r="H28" s="23"/>
      <c r="I28" s="23"/>
      <c r="J28" s="23"/>
      <c r="K28" s="10"/>
      <c r="L28" s="10"/>
      <c r="M28" s="10"/>
      <c r="N28" s="11">
        <f t="shared" si="2"/>
        <v>0</v>
      </c>
      <c r="O28" s="24"/>
      <c r="P28" s="25">
        <f>P29+P30</f>
        <v>0</v>
      </c>
      <c r="Q28" s="25"/>
      <c r="R28" s="12">
        <f t="shared" si="3"/>
        <v>745700</v>
      </c>
      <c r="S28" s="12"/>
      <c r="T28" s="24">
        <f>T29+T30+T31+T32</f>
        <v>745700</v>
      </c>
      <c r="U28" s="12"/>
    </row>
    <row r="29" spans="1:21" ht="37.5">
      <c r="A29" s="26">
        <v>25010100</v>
      </c>
      <c r="B29" s="47" t="s">
        <v>47</v>
      </c>
      <c r="C29" s="9">
        <f t="shared" si="0"/>
        <v>104600</v>
      </c>
      <c r="D29" s="22">
        <f>D30</f>
        <v>0</v>
      </c>
      <c r="E29" s="22">
        <v>104600</v>
      </c>
      <c r="F29" s="22"/>
      <c r="G29" s="23"/>
      <c r="H29" s="23"/>
      <c r="I29" s="23"/>
      <c r="J29" s="23">
        <f>G29+H29</f>
        <v>0</v>
      </c>
      <c r="K29" s="10">
        <f>D29+G29</f>
        <v>0</v>
      </c>
      <c r="L29" s="10">
        <f>E29+H29</f>
        <v>104600</v>
      </c>
      <c r="M29" s="10">
        <f>F29+I29</f>
        <v>0</v>
      </c>
      <c r="N29" s="11">
        <f t="shared" si="2"/>
        <v>0</v>
      </c>
      <c r="O29" s="24"/>
      <c r="P29" s="25"/>
      <c r="Q29" s="25"/>
      <c r="R29" s="12">
        <f t="shared" si="3"/>
        <v>104600</v>
      </c>
      <c r="S29" s="12"/>
      <c r="T29" s="24">
        <f>E29+P29</f>
        <v>104600</v>
      </c>
      <c r="U29" s="12"/>
    </row>
    <row r="30" spans="1:21" ht="37.5">
      <c r="A30" s="26">
        <v>25010200</v>
      </c>
      <c r="B30" s="47" t="s">
        <v>48</v>
      </c>
      <c r="C30" s="9">
        <f t="shared" si="0"/>
        <v>600000</v>
      </c>
      <c r="D30" s="22"/>
      <c r="E30" s="22">
        <v>600000</v>
      </c>
      <c r="F30" s="22"/>
      <c r="G30" s="23"/>
      <c r="H30" s="23"/>
      <c r="I30" s="23"/>
      <c r="J30" s="23">
        <f>G30+H30</f>
        <v>0</v>
      </c>
      <c r="K30" s="10">
        <f>D30+G30</f>
        <v>0</v>
      </c>
      <c r="L30" s="10">
        <f>E30+H30</f>
        <v>600000</v>
      </c>
      <c r="M30" s="10"/>
      <c r="N30" s="11">
        <f t="shared" si="2"/>
        <v>0</v>
      </c>
      <c r="O30" s="24"/>
      <c r="P30" s="25"/>
      <c r="Q30" s="25"/>
      <c r="R30" s="12">
        <f t="shared" si="3"/>
        <v>600000</v>
      </c>
      <c r="S30" s="12"/>
      <c r="T30" s="24">
        <f>E30+P30</f>
        <v>600000</v>
      </c>
      <c r="U30" s="12"/>
    </row>
    <row r="31" spans="1:21" ht="18.75">
      <c r="A31" s="26">
        <v>25010300</v>
      </c>
      <c r="B31" s="47" t="s">
        <v>49</v>
      </c>
      <c r="C31" s="9">
        <f t="shared" si="0"/>
        <v>11100</v>
      </c>
      <c r="D31" s="22"/>
      <c r="E31" s="22">
        <v>11100</v>
      </c>
      <c r="F31" s="22"/>
      <c r="G31" s="23"/>
      <c r="H31" s="23"/>
      <c r="I31" s="23"/>
      <c r="J31" s="23"/>
      <c r="K31" s="10"/>
      <c r="L31" s="10"/>
      <c r="M31" s="10"/>
      <c r="N31" s="11">
        <f t="shared" si="2"/>
        <v>0</v>
      </c>
      <c r="O31" s="24"/>
      <c r="P31" s="25"/>
      <c r="Q31" s="25"/>
      <c r="R31" s="12">
        <f t="shared" si="3"/>
        <v>11100</v>
      </c>
      <c r="S31" s="12"/>
      <c r="T31" s="24">
        <f>E31+P31</f>
        <v>11100</v>
      </c>
      <c r="U31" s="12"/>
    </row>
    <row r="32" spans="1:21" ht="56.25">
      <c r="A32" s="26">
        <v>25010400</v>
      </c>
      <c r="B32" s="48" t="s">
        <v>50</v>
      </c>
      <c r="C32" s="9">
        <f t="shared" si="0"/>
        <v>30000</v>
      </c>
      <c r="D32" s="22"/>
      <c r="E32" s="22">
        <v>30000</v>
      </c>
      <c r="F32" s="22"/>
      <c r="G32" s="23"/>
      <c r="H32" s="23"/>
      <c r="I32" s="23"/>
      <c r="J32" s="23"/>
      <c r="K32" s="10"/>
      <c r="L32" s="10"/>
      <c r="M32" s="10"/>
      <c r="N32" s="11">
        <f t="shared" si="2"/>
        <v>0</v>
      </c>
      <c r="O32" s="24"/>
      <c r="P32" s="25"/>
      <c r="Q32" s="25"/>
      <c r="R32" s="12">
        <f t="shared" si="3"/>
        <v>30000</v>
      </c>
      <c r="S32" s="12"/>
      <c r="T32" s="24">
        <f>E32+P32</f>
        <v>30000</v>
      </c>
      <c r="U32" s="12"/>
    </row>
    <row r="33" spans="1:21" ht="37.5">
      <c r="A33" s="49"/>
      <c r="B33" s="50" t="s">
        <v>51</v>
      </c>
      <c r="C33" s="9">
        <f t="shared" si="0"/>
        <v>32511939</v>
      </c>
      <c r="D33" s="51">
        <f>D9+D19</f>
        <v>31766239</v>
      </c>
      <c r="E33" s="51">
        <f>E9+E19</f>
        <v>745700</v>
      </c>
      <c r="F33" s="51">
        <f>F9+F19</f>
        <v>0</v>
      </c>
      <c r="G33" s="52" t="e">
        <f>G9+G19+G27</f>
        <v>#REF!</v>
      </c>
      <c r="H33" s="52" t="e">
        <f>H9+H19</f>
        <v>#REF!</v>
      </c>
      <c r="I33" s="52" t="e">
        <f>I9+I19</f>
        <v>#REF!</v>
      </c>
      <c r="J33" s="52" t="e">
        <f>G33+H33</f>
        <v>#REF!</v>
      </c>
      <c r="K33" s="10" t="e">
        <f t="shared" ref="K33:M34" si="8">D33+G33</f>
        <v>#REF!</v>
      </c>
      <c r="L33" s="10" t="e">
        <f t="shared" si="8"/>
        <v>#REF!</v>
      </c>
      <c r="M33" s="10" t="e">
        <f t="shared" si="8"/>
        <v>#REF!</v>
      </c>
      <c r="N33" s="11">
        <f t="shared" si="2"/>
        <v>0</v>
      </c>
      <c r="O33" s="53">
        <f>O9+O19</f>
        <v>0</v>
      </c>
      <c r="P33" s="53">
        <f>P9+P19</f>
        <v>0</v>
      </c>
      <c r="Q33" s="53">
        <f>Q9+Q19</f>
        <v>0</v>
      </c>
      <c r="R33" s="12">
        <f t="shared" si="3"/>
        <v>32511939</v>
      </c>
      <c r="S33" s="53">
        <f>S9+S19</f>
        <v>31766239</v>
      </c>
      <c r="T33" s="53">
        <f>T9+T19</f>
        <v>745700</v>
      </c>
      <c r="U33" s="53">
        <f>U9+U19</f>
        <v>0</v>
      </c>
    </row>
    <row r="34" spans="1:21" ht="18.75">
      <c r="A34" s="8">
        <v>40000000</v>
      </c>
      <c r="B34" s="42" t="s">
        <v>52</v>
      </c>
      <c r="C34" s="54">
        <f t="shared" si="0"/>
        <v>107306664.61</v>
      </c>
      <c r="D34" s="54">
        <f>D35</f>
        <v>106537241.61</v>
      </c>
      <c r="E34" s="9">
        <f>E35</f>
        <v>769423</v>
      </c>
      <c r="F34" s="9">
        <f>F35</f>
        <v>484423</v>
      </c>
      <c r="G34" s="10" t="e">
        <f>G36+#REF!</f>
        <v>#REF!</v>
      </c>
      <c r="H34" s="10" t="e">
        <f>H36+#REF!</f>
        <v>#REF!</v>
      </c>
      <c r="I34" s="10" t="e">
        <f>I36+#REF!</f>
        <v>#REF!</v>
      </c>
      <c r="J34" s="10" t="e">
        <f>G34+H34</f>
        <v>#REF!</v>
      </c>
      <c r="K34" s="10" t="e">
        <f t="shared" si="8"/>
        <v>#REF!</v>
      </c>
      <c r="L34" s="10" t="e">
        <f t="shared" si="8"/>
        <v>#REF!</v>
      </c>
      <c r="M34" s="10" t="e">
        <f t="shared" si="8"/>
        <v>#REF!</v>
      </c>
      <c r="N34" s="55">
        <f t="shared" si="2"/>
        <v>811858.77</v>
      </c>
      <c r="O34" s="56">
        <f>O35</f>
        <v>750528.77</v>
      </c>
      <c r="P34" s="12">
        <f>P35</f>
        <v>61330</v>
      </c>
      <c r="Q34" s="12">
        <f>Q35</f>
        <v>75000</v>
      </c>
      <c r="R34" s="56">
        <f t="shared" si="3"/>
        <v>108118523.38</v>
      </c>
      <c r="S34" s="56">
        <f t="shared" ref="S34:U52" si="9">D34+O34</f>
        <v>107287770.38</v>
      </c>
      <c r="T34" s="12">
        <f t="shared" si="9"/>
        <v>830753</v>
      </c>
      <c r="U34" s="12">
        <f t="shared" si="9"/>
        <v>559423</v>
      </c>
    </row>
    <row r="35" spans="1:21" ht="18.75">
      <c r="A35" s="8">
        <v>41000000</v>
      </c>
      <c r="B35" s="42" t="s">
        <v>53</v>
      </c>
      <c r="C35" s="54">
        <f t="shared" si="0"/>
        <v>107306664.61</v>
      </c>
      <c r="D35" s="54">
        <f>D36+D38+D42+D44</f>
        <v>106537241.61</v>
      </c>
      <c r="E35" s="9">
        <f>E36+E38+E42+E44</f>
        <v>769423</v>
      </c>
      <c r="F35" s="9">
        <f>F36+F38+F42+F44</f>
        <v>484423</v>
      </c>
      <c r="G35" s="9"/>
      <c r="H35" s="9"/>
      <c r="I35" s="9"/>
      <c r="J35" s="9"/>
      <c r="K35" s="9"/>
      <c r="L35" s="9"/>
      <c r="M35" s="9"/>
      <c r="N35" s="55">
        <f t="shared" si="2"/>
        <v>811858.77</v>
      </c>
      <c r="O35" s="56">
        <f>O36+O38+O42+O44</f>
        <v>750528.77</v>
      </c>
      <c r="P35" s="12">
        <f>P36+P38+P42+P44</f>
        <v>61330</v>
      </c>
      <c r="Q35" s="12">
        <f>Q36+Q38+Q42+Q44</f>
        <v>75000</v>
      </c>
      <c r="R35" s="56">
        <f t="shared" si="3"/>
        <v>108118523.38</v>
      </c>
      <c r="S35" s="56">
        <f t="shared" si="9"/>
        <v>107287770.38</v>
      </c>
      <c r="T35" s="12">
        <f t="shared" si="9"/>
        <v>830753</v>
      </c>
      <c r="U35" s="12">
        <f t="shared" si="9"/>
        <v>559423</v>
      </c>
    </row>
    <row r="36" spans="1:21" ht="19.5">
      <c r="A36" s="57">
        <v>41020000</v>
      </c>
      <c r="B36" s="50" t="s">
        <v>54</v>
      </c>
      <c r="C36" s="9">
        <f t="shared" si="0"/>
        <v>278500</v>
      </c>
      <c r="D36" s="10">
        <f>D37</f>
        <v>278500</v>
      </c>
      <c r="E36" s="10">
        <f>E37</f>
        <v>0</v>
      </c>
      <c r="F36" s="10">
        <f>F37</f>
        <v>0</v>
      </c>
      <c r="G36" s="9">
        <f t="shared" ref="G36:M36" si="10">G37+G38</f>
        <v>0</v>
      </c>
      <c r="H36" s="9">
        <f t="shared" si="10"/>
        <v>0</v>
      </c>
      <c r="I36" s="9">
        <f t="shared" si="10"/>
        <v>0</v>
      </c>
      <c r="J36" s="9">
        <f t="shared" si="10"/>
        <v>0</v>
      </c>
      <c r="K36" s="9">
        <f t="shared" si="10"/>
        <v>278500</v>
      </c>
      <c r="L36" s="9">
        <f t="shared" si="10"/>
        <v>0</v>
      </c>
      <c r="M36" s="9">
        <f t="shared" si="10"/>
        <v>0</v>
      </c>
      <c r="N36" s="11">
        <f t="shared" si="2"/>
        <v>0</v>
      </c>
      <c r="O36" s="12">
        <f>O37</f>
        <v>0</v>
      </c>
      <c r="P36" s="12">
        <f>P37</f>
        <v>0</v>
      </c>
      <c r="Q36" s="12">
        <f>Q37</f>
        <v>0</v>
      </c>
      <c r="R36" s="13">
        <f t="shared" si="3"/>
        <v>278500</v>
      </c>
      <c r="S36" s="12">
        <f t="shared" si="9"/>
        <v>278500</v>
      </c>
      <c r="T36" s="12">
        <f t="shared" si="9"/>
        <v>0</v>
      </c>
      <c r="U36" s="12">
        <f t="shared" si="9"/>
        <v>0</v>
      </c>
    </row>
    <row r="37" spans="1:21" ht="18.75">
      <c r="A37" s="26">
        <v>41020100</v>
      </c>
      <c r="B37" s="58" t="s">
        <v>55</v>
      </c>
      <c r="C37" s="9">
        <f t="shared" si="0"/>
        <v>278500</v>
      </c>
      <c r="D37" s="22">
        <v>278500</v>
      </c>
      <c r="E37" s="23"/>
      <c r="F37" s="23"/>
      <c r="G37" s="59"/>
      <c r="H37" s="59"/>
      <c r="I37" s="59"/>
      <c r="J37" s="22">
        <f>G37+H37</f>
        <v>0</v>
      </c>
      <c r="K37" s="9">
        <f>D37+G37</f>
        <v>278500</v>
      </c>
      <c r="L37" s="9">
        <f>E37+H37</f>
        <v>0</v>
      </c>
      <c r="M37" s="9">
        <f>F37+I37</f>
        <v>0</v>
      </c>
      <c r="N37" s="11">
        <f t="shared" si="2"/>
        <v>0</v>
      </c>
      <c r="O37" s="25"/>
      <c r="P37" s="24"/>
      <c r="Q37" s="24"/>
      <c r="R37" s="13">
        <f t="shared" si="3"/>
        <v>278500</v>
      </c>
      <c r="S37" s="28">
        <f t="shared" si="9"/>
        <v>278500</v>
      </c>
      <c r="T37" s="12">
        <f t="shared" si="9"/>
        <v>0</v>
      </c>
      <c r="U37" s="12">
        <f t="shared" si="9"/>
        <v>0</v>
      </c>
    </row>
    <row r="38" spans="1:21" ht="37.5">
      <c r="A38" s="49">
        <v>41030000</v>
      </c>
      <c r="B38" s="50" t="s">
        <v>56</v>
      </c>
      <c r="C38" s="9">
        <f t="shared" si="0"/>
        <v>34297200</v>
      </c>
      <c r="D38" s="9">
        <f>D39+D40+D41</f>
        <v>34297200</v>
      </c>
      <c r="E38" s="52">
        <f>SUM(E39:E41)</f>
        <v>0</v>
      </c>
      <c r="F38" s="52"/>
      <c r="G38" s="59"/>
      <c r="H38" s="59"/>
      <c r="I38" s="59"/>
      <c r="J38" s="22"/>
      <c r="K38" s="9"/>
      <c r="L38" s="9"/>
      <c r="M38" s="9"/>
      <c r="N38" s="11">
        <f t="shared" si="2"/>
        <v>0</v>
      </c>
      <c r="O38" s="12">
        <f>SUM(O39:O41)</f>
        <v>0</v>
      </c>
      <c r="P38" s="53">
        <f>SUM(P39:P40)</f>
        <v>0</v>
      </c>
      <c r="Q38" s="53"/>
      <c r="R38" s="12">
        <f t="shared" si="3"/>
        <v>34297200</v>
      </c>
      <c r="S38" s="60">
        <f t="shared" si="9"/>
        <v>34297200</v>
      </c>
      <c r="T38" s="12">
        <f t="shared" si="9"/>
        <v>0</v>
      </c>
      <c r="U38" s="12">
        <f t="shared" si="9"/>
        <v>0</v>
      </c>
    </row>
    <row r="39" spans="1:21" ht="37.5">
      <c r="A39" s="26">
        <v>41033900</v>
      </c>
      <c r="B39" s="47" t="s">
        <v>57</v>
      </c>
      <c r="C39" s="9">
        <f t="shared" si="0"/>
        <v>24086800</v>
      </c>
      <c r="D39" s="22">
        <v>24086800</v>
      </c>
      <c r="E39" s="23"/>
      <c r="F39" s="52"/>
      <c r="G39" s="59"/>
      <c r="H39" s="59"/>
      <c r="I39" s="59"/>
      <c r="J39" s="22"/>
      <c r="K39" s="9"/>
      <c r="L39" s="9"/>
      <c r="M39" s="9"/>
      <c r="N39" s="11">
        <f t="shared" si="2"/>
        <v>0</v>
      </c>
      <c r="O39" s="24"/>
      <c r="P39" s="24"/>
      <c r="Q39" s="24"/>
      <c r="R39" s="12">
        <f t="shared" si="3"/>
        <v>24086800</v>
      </c>
      <c r="S39" s="28">
        <f t="shared" si="9"/>
        <v>24086800</v>
      </c>
      <c r="T39" s="12">
        <f t="shared" si="9"/>
        <v>0</v>
      </c>
      <c r="U39" s="12">
        <f t="shared" si="9"/>
        <v>0</v>
      </c>
    </row>
    <row r="40" spans="1:21" ht="37.5">
      <c r="A40" s="26">
        <v>41034200</v>
      </c>
      <c r="B40" s="47" t="s">
        <v>58</v>
      </c>
      <c r="C40" s="9">
        <f t="shared" si="0"/>
        <v>8878400</v>
      </c>
      <c r="D40" s="22">
        <v>8878400</v>
      </c>
      <c r="E40" s="23"/>
      <c r="F40" s="23"/>
      <c r="G40" s="9">
        <f>SUM(G42:G56)</f>
        <v>0</v>
      </c>
      <c r="H40" s="9">
        <f>SUM(H47:H62)</f>
        <v>0</v>
      </c>
      <c r="I40" s="9">
        <f>SUM(I47:I66)</f>
        <v>0</v>
      </c>
      <c r="J40" s="9">
        <f>SUM(J47:J66)</f>
        <v>0</v>
      </c>
      <c r="K40" s="9">
        <f>SUM(K47:K66)</f>
        <v>0</v>
      </c>
      <c r="L40" s="9">
        <f>SUM(L47:L66)</f>
        <v>0</v>
      </c>
      <c r="M40" s="9">
        <f>SUM(M47:M66)</f>
        <v>0</v>
      </c>
      <c r="N40" s="11">
        <f t="shared" si="2"/>
        <v>0</v>
      </c>
      <c r="O40" s="24"/>
      <c r="P40" s="12"/>
      <c r="Q40" s="12"/>
      <c r="R40" s="12">
        <f t="shared" si="3"/>
        <v>8878400</v>
      </c>
      <c r="S40" s="28">
        <f t="shared" si="9"/>
        <v>8878400</v>
      </c>
      <c r="T40" s="12">
        <f t="shared" si="9"/>
        <v>0</v>
      </c>
      <c r="U40" s="12">
        <f t="shared" si="9"/>
        <v>0</v>
      </c>
    </row>
    <row r="41" spans="1:21" ht="56.25">
      <c r="A41" s="26">
        <v>41034500</v>
      </c>
      <c r="B41" s="61" t="s">
        <v>59</v>
      </c>
      <c r="C41" s="9">
        <f t="shared" si="0"/>
        <v>1332000</v>
      </c>
      <c r="D41" s="22">
        <v>1332000</v>
      </c>
      <c r="E41" s="23"/>
      <c r="F41" s="23"/>
      <c r="G41" s="9"/>
      <c r="H41" s="9"/>
      <c r="I41" s="9"/>
      <c r="J41" s="9"/>
      <c r="K41" s="9"/>
      <c r="L41" s="9"/>
      <c r="M41" s="9"/>
      <c r="N41" s="11">
        <f t="shared" si="2"/>
        <v>0</v>
      </c>
      <c r="O41" s="24"/>
      <c r="P41" s="12"/>
      <c r="Q41" s="12"/>
      <c r="R41" s="12">
        <f t="shared" si="3"/>
        <v>1332000</v>
      </c>
      <c r="S41" s="28">
        <f t="shared" si="9"/>
        <v>1332000</v>
      </c>
      <c r="T41" s="12">
        <f t="shared" si="9"/>
        <v>0</v>
      </c>
      <c r="U41" s="12">
        <f t="shared" si="9"/>
        <v>0</v>
      </c>
    </row>
    <row r="42" spans="1:21" ht="37.5">
      <c r="A42" s="57">
        <v>41040000</v>
      </c>
      <c r="B42" s="50" t="s">
        <v>60</v>
      </c>
      <c r="C42" s="9">
        <f t="shared" si="0"/>
        <v>10176780</v>
      </c>
      <c r="D42" s="9">
        <f>D43</f>
        <v>10176780</v>
      </c>
      <c r="E42" s="10">
        <f>E43</f>
        <v>0</v>
      </c>
      <c r="F42" s="10">
        <f>F43</f>
        <v>0</v>
      </c>
      <c r="G42" s="22"/>
      <c r="H42" s="22"/>
      <c r="I42" s="22"/>
      <c r="J42" s="22">
        <f>G42+H42</f>
        <v>0</v>
      </c>
      <c r="K42" s="9">
        <f t="shared" ref="K42:M45" si="11">D42+G42</f>
        <v>10176780</v>
      </c>
      <c r="L42" s="9">
        <f t="shared" si="11"/>
        <v>0</v>
      </c>
      <c r="M42" s="9">
        <f t="shared" si="11"/>
        <v>0</v>
      </c>
      <c r="N42" s="11">
        <f t="shared" si="2"/>
        <v>0</v>
      </c>
      <c r="O42" s="12">
        <f>O43</f>
        <v>0</v>
      </c>
      <c r="P42" s="12">
        <f>P43</f>
        <v>0</v>
      </c>
      <c r="Q42" s="12">
        <f>Q43</f>
        <v>0</v>
      </c>
      <c r="R42" s="12">
        <f t="shared" si="3"/>
        <v>10176780</v>
      </c>
      <c r="S42" s="60">
        <f t="shared" si="9"/>
        <v>10176780</v>
      </c>
      <c r="T42" s="12">
        <f t="shared" si="9"/>
        <v>0</v>
      </c>
      <c r="U42" s="12">
        <f t="shared" si="9"/>
        <v>0</v>
      </c>
    </row>
    <row r="43" spans="1:21" ht="75">
      <c r="A43" s="26">
        <v>41040200</v>
      </c>
      <c r="B43" s="62" t="s">
        <v>61</v>
      </c>
      <c r="C43" s="9">
        <f t="shared" si="0"/>
        <v>10176780</v>
      </c>
      <c r="D43" s="22">
        <v>10176780</v>
      </c>
      <c r="E43" s="22"/>
      <c r="F43" s="22"/>
      <c r="G43" s="22"/>
      <c r="H43" s="22"/>
      <c r="I43" s="22"/>
      <c r="J43" s="22">
        <f>G43+H43</f>
        <v>0</v>
      </c>
      <c r="K43" s="9">
        <f t="shared" si="11"/>
        <v>10176780</v>
      </c>
      <c r="L43" s="9">
        <f t="shared" si="11"/>
        <v>0</v>
      </c>
      <c r="M43" s="9">
        <f t="shared" si="11"/>
        <v>0</v>
      </c>
      <c r="N43" s="11">
        <f t="shared" si="2"/>
        <v>0</v>
      </c>
      <c r="O43" s="24"/>
      <c r="P43" s="24"/>
      <c r="Q43" s="24"/>
      <c r="R43" s="12">
        <f t="shared" si="3"/>
        <v>10176780</v>
      </c>
      <c r="S43" s="28">
        <f t="shared" si="9"/>
        <v>10176780</v>
      </c>
      <c r="T43" s="12">
        <f t="shared" si="9"/>
        <v>0</v>
      </c>
      <c r="U43" s="12">
        <f t="shared" si="9"/>
        <v>0</v>
      </c>
    </row>
    <row r="44" spans="1:21" ht="37.5">
      <c r="A44" s="49">
        <v>41050000</v>
      </c>
      <c r="B44" s="50" t="s">
        <v>62</v>
      </c>
      <c r="C44" s="10">
        <f t="shared" si="0"/>
        <v>62554184.609999999</v>
      </c>
      <c r="D44" s="9">
        <f>SUM(D45:D57)</f>
        <v>61784761.609999999</v>
      </c>
      <c r="E44" s="9">
        <f>SUM(E45:E56)</f>
        <v>769423</v>
      </c>
      <c r="F44" s="9">
        <f>SUM(F45:F56)</f>
        <v>484423</v>
      </c>
      <c r="G44" s="59"/>
      <c r="H44" s="59"/>
      <c r="I44" s="59"/>
      <c r="J44" s="22">
        <f>G44+H44</f>
        <v>0</v>
      </c>
      <c r="K44" s="9">
        <f t="shared" si="11"/>
        <v>61784761.609999999</v>
      </c>
      <c r="L44" s="9">
        <f t="shared" si="11"/>
        <v>769423</v>
      </c>
      <c r="M44" s="9">
        <f t="shared" si="11"/>
        <v>484423</v>
      </c>
      <c r="N44" s="55">
        <f t="shared" si="2"/>
        <v>811858.77</v>
      </c>
      <c r="O44" s="56">
        <f>SUM(O45:O57)</f>
        <v>750528.77</v>
      </c>
      <c r="P44" s="12">
        <f>SUM(P45:P56)</f>
        <v>61330</v>
      </c>
      <c r="Q44" s="12">
        <f>SUM(Q45:Q56)</f>
        <v>75000</v>
      </c>
      <c r="R44" s="56">
        <f t="shared" si="3"/>
        <v>63366043.380000003</v>
      </c>
      <c r="S44" s="63">
        <f t="shared" si="9"/>
        <v>62535290.380000003</v>
      </c>
      <c r="T44" s="12">
        <f t="shared" si="9"/>
        <v>830753</v>
      </c>
      <c r="U44" s="12">
        <f t="shared" si="9"/>
        <v>559423</v>
      </c>
    </row>
    <row r="45" spans="1:21" ht="281.25">
      <c r="A45" s="26">
        <v>41050100</v>
      </c>
      <c r="B45" s="64" t="s">
        <v>63</v>
      </c>
      <c r="C45" s="9">
        <f t="shared" si="0"/>
        <v>10680595</v>
      </c>
      <c r="D45" s="22">
        <v>10680595</v>
      </c>
      <c r="E45" s="22"/>
      <c r="F45" s="51"/>
      <c r="G45" s="59"/>
      <c r="H45" s="59"/>
      <c r="I45" s="59"/>
      <c r="J45" s="22">
        <f>G45+H45</f>
        <v>0</v>
      </c>
      <c r="K45" s="9">
        <f t="shared" si="11"/>
        <v>10680595</v>
      </c>
      <c r="L45" s="9">
        <f t="shared" si="11"/>
        <v>0</v>
      </c>
      <c r="M45" s="9">
        <f t="shared" si="11"/>
        <v>0</v>
      </c>
      <c r="N45" s="55">
        <f t="shared" si="2"/>
        <v>2965.77</v>
      </c>
      <c r="O45" s="65">
        <v>2965.77</v>
      </c>
      <c r="P45" s="24"/>
      <c r="Q45" s="24"/>
      <c r="R45" s="56">
        <f t="shared" si="3"/>
        <v>10683560.77</v>
      </c>
      <c r="S45" s="66">
        <f t="shared" si="9"/>
        <v>10683560.77</v>
      </c>
      <c r="T45" s="12">
        <f t="shared" si="9"/>
        <v>0</v>
      </c>
      <c r="U45" s="12">
        <f t="shared" si="9"/>
        <v>0</v>
      </c>
    </row>
    <row r="46" spans="1:21" ht="93.75">
      <c r="A46" s="26">
        <v>41050200</v>
      </c>
      <c r="B46" s="64" t="s">
        <v>64</v>
      </c>
      <c r="C46" s="9">
        <f t="shared" si="0"/>
        <v>6840600</v>
      </c>
      <c r="D46" s="22">
        <v>6840600</v>
      </c>
      <c r="E46" s="22"/>
      <c r="F46" s="51"/>
      <c r="G46" s="59"/>
      <c r="H46" s="59"/>
      <c r="I46" s="59"/>
      <c r="J46" s="22"/>
      <c r="K46" s="9">
        <f>D46+G46</f>
        <v>6840600</v>
      </c>
      <c r="L46" s="9"/>
      <c r="M46" s="9"/>
      <c r="N46" s="11">
        <f t="shared" si="2"/>
        <v>0</v>
      </c>
      <c r="O46" s="24"/>
      <c r="P46" s="24"/>
      <c r="Q46" s="24"/>
      <c r="R46" s="12">
        <f t="shared" si="3"/>
        <v>6840600</v>
      </c>
      <c r="S46" s="28">
        <f t="shared" si="9"/>
        <v>6840600</v>
      </c>
      <c r="T46" s="12">
        <f t="shared" si="9"/>
        <v>0</v>
      </c>
      <c r="U46" s="12">
        <f t="shared" si="9"/>
        <v>0</v>
      </c>
    </row>
    <row r="47" spans="1:21" ht="262.5">
      <c r="A47" s="26">
        <v>41050300</v>
      </c>
      <c r="B47" s="64" t="s">
        <v>65</v>
      </c>
      <c r="C47" s="9">
        <f t="shared" si="0"/>
        <v>36687700</v>
      </c>
      <c r="D47" s="22">
        <v>36687700</v>
      </c>
      <c r="E47" s="22"/>
      <c r="F47" s="51"/>
      <c r="G47" s="59"/>
      <c r="H47" s="59"/>
      <c r="I47" s="59"/>
      <c r="J47" s="22"/>
      <c r="K47" s="9"/>
      <c r="L47" s="9"/>
      <c r="M47" s="9"/>
      <c r="N47" s="11">
        <f t="shared" si="2"/>
        <v>0</v>
      </c>
      <c r="O47" s="24"/>
      <c r="P47" s="24"/>
      <c r="Q47" s="24"/>
      <c r="R47" s="12">
        <f t="shared" si="3"/>
        <v>36687700</v>
      </c>
      <c r="S47" s="28">
        <f t="shared" si="9"/>
        <v>36687700</v>
      </c>
      <c r="T47" s="12">
        <f t="shared" si="9"/>
        <v>0</v>
      </c>
      <c r="U47" s="12">
        <f t="shared" si="9"/>
        <v>0</v>
      </c>
    </row>
    <row r="48" spans="1:21" ht="225">
      <c r="A48" s="26">
        <v>41050700</v>
      </c>
      <c r="B48" s="64" t="s">
        <v>66</v>
      </c>
      <c r="C48" s="9">
        <f t="shared" si="0"/>
        <v>1520300</v>
      </c>
      <c r="D48" s="22">
        <v>1520300</v>
      </c>
      <c r="E48" s="22"/>
      <c r="F48" s="67"/>
      <c r="G48" s="59"/>
      <c r="H48" s="59"/>
      <c r="I48" s="59"/>
      <c r="J48" s="22"/>
      <c r="K48" s="9"/>
      <c r="L48" s="9"/>
      <c r="M48" s="9"/>
      <c r="N48" s="11">
        <f t="shared" si="2"/>
        <v>0</v>
      </c>
      <c r="O48" s="24"/>
      <c r="P48" s="24"/>
      <c r="Q48" s="24"/>
      <c r="R48" s="68">
        <f t="shared" si="3"/>
        <v>1520300</v>
      </c>
      <c r="S48" s="28">
        <f t="shared" si="9"/>
        <v>1520300</v>
      </c>
      <c r="T48" s="12">
        <f t="shared" si="9"/>
        <v>0</v>
      </c>
      <c r="U48" s="12">
        <f t="shared" si="9"/>
        <v>0</v>
      </c>
    </row>
    <row r="49" spans="1:21" ht="131.25">
      <c r="A49" s="26">
        <v>41050900</v>
      </c>
      <c r="B49" s="69" t="s">
        <v>67</v>
      </c>
      <c r="C49" s="9">
        <f t="shared" si="0"/>
        <v>689192</v>
      </c>
      <c r="D49" s="22">
        <v>689192</v>
      </c>
      <c r="E49" s="22"/>
      <c r="F49" s="67"/>
      <c r="G49" s="59"/>
      <c r="H49" s="59"/>
      <c r="I49" s="59"/>
      <c r="J49" s="22"/>
      <c r="K49" s="9"/>
      <c r="L49" s="9"/>
      <c r="M49" s="9"/>
      <c r="N49" s="11"/>
      <c r="O49" s="24"/>
      <c r="P49" s="24"/>
      <c r="Q49" s="24"/>
      <c r="R49" s="68">
        <f t="shared" si="3"/>
        <v>689192</v>
      </c>
      <c r="S49" s="28">
        <f t="shared" si="9"/>
        <v>689192</v>
      </c>
      <c r="T49" s="12">
        <f t="shared" si="9"/>
        <v>0</v>
      </c>
      <c r="U49" s="12">
        <f t="shared" si="9"/>
        <v>0</v>
      </c>
    </row>
    <row r="50" spans="1:21" ht="112.5">
      <c r="A50" s="26">
        <v>41051400</v>
      </c>
      <c r="B50" s="64" t="s">
        <v>68</v>
      </c>
      <c r="C50" s="9">
        <f t="shared" si="0"/>
        <v>430533</v>
      </c>
      <c r="D50" s="22">
        <v>430533</v>
      </c>
      <c r="E50" s="22"/>
      <c r="F50" s="67"/>
      <c r="G50" s="59"/>
      <c r="H50" s="59"/>
      <c r="I50" s="59"/>
      <c r="J50" s="22"/>
      <c r="K50" s="9"/>
      <c r="L50" s="9"/>
      <c r="M50" s="9"/>
      <c r="N50" s="11">
        <f>O50+P50</f>
        <v>0</v>
      </c>
      <c r="O50" s="24"/>
      <c r="P50" s="24"/>
      <c r="Q50" s="24"/>
      <c r="R50" s="68">
        <f t="shared" si="3"/>
        <v>430533</v>
      </c>
      <c r="S50" s="28">
        <f t="shared" si="9"/>
        <v>430533</v>
      </c>
      <c r="T50" s="12"/>
      <c r="U50" s="12"/>
    </row>
    <row r="51" spans="1:21" ht="56.25">
      <c r="A51" s="26">
        <v>41051500</v>
      </c>
      <c r="B51" s="27" t="s">
        <v>69</v>
      </c>
      <c r="C51" s="9">
        <f t="shared" si="0"/>
        <v>169020</v>
      </c>
      <c r="D51" s="22">
        <v>169020</v>
      </c>
      <c r="E51" s="22"/>
      <c r="F51" s="67"/>
      <c r="G51" s="59"/>
      <c r="H51" s="59"/>
      <c r="I51" s="59"/>
      <c r="J51" s="22"/>
      <c r="K51" s="9"/>
      <c r="L51" s="9"/>
      <c r="M51" s="9"/>
      <c r="N51" s="11">
        <f>O51+P51</f>
        <v>0</v>
      </c>
      <c r="O51" s="24"/>
      <c r="P51" s="24"/>
      <c r="Q51" s="24"/>
      <c r="R51" s="13">
        <f t="shared" si="3"/>
        <v>169020</v>
      </c>
      <c r="S51" s="28">
        <f t="shared" si="9"/>
        <v>169020</v>
      </c>
      <c r="T51" s="12">
        <f>E51+P51</f>
        <v>0</v>
      </c>
      <c r="U51" s="12">
        <f>F51+Q51</f>
        <v>0</v>
      </c>
    </row>
    <row r="52" spans="1:21" ht="75">
      <c r="A52" s="26">
        <v>41052000</v>
      </c>
      <c r="B52" s="27" t="s">
        <v>70</v>
      </c>
      <c r="C52" s="9">
        <f t="shared" si="0"/>
        <v>82500</v>
      </c>
      <c r="D52" s="22">
        <v>82500</v>
      </c>
      <c r="E52" s="22"/>
      <c r="F52" s="67"/>
      <c r="G52" s="59"/>
      <c r="H52" s="59"/>
      <c r="I52" s="59"/>
      <c r="J52" s="22"/>
      <c r="K52" s="9"/>
      <c r="L52" s="9"/>
      <c r="M52" s="9"/>
      <c r="N52" s="11">
        <f>O52+P52</f>
        <v>0</v>
      </c>
      <c r="O52" s="24"/>
      <c r="P52" s="24"/>
      <c r="Q52" s="24"/>
      <c r="R52" s="13">
        <f t="shared" si="3"/>
        <v>82500</v>
      </c>
      <c r="S52" s="28">
        <f t="shared" si="9"/>
        <v>82500</v>
      </c>
      <c r="T52" s="12">
        <f>E52+P52</f>
        <v>0</v>
      </c>
      <c r="U52" s="12">
        <f>F52+Q52</f>
        <v>0</v>
      </c>
    </row>
    <row r="53" spans="1:21" ht="75">
      <c r="A53" s="26">
        <v>41052200</v>
      </c>
      <c r="B53" s="30" t="s">
        <v>71</v>
      </c>
      <c r="C53" s="9"/>
      <c r="D53" s="22"/>
      <c r="E53" s="22"/>
      <c r="F53" s="67"/>
      <c r="G53" s="59"/>
      <c r="H53" s="59"/>
      <c r="I53" s="59"/>
      <c r="J53" s="22"/>
      <c r="K53" s="9"/>
      <c r="L53" s="9"/>
      <c r="M53" s="9"/>
      <c r="N53" s="11"/>
      <c r="O53" s="24">
        <v>500000</v>
      </c>
      <c r="P53" s="24"/>
      <c r="Q53" s="24"/>
      <c r="R53" s="13"/>
      <c r="S53" s="28"/>
      <c r="T53" s="12"/>
      <c r="U53" s="12"/>
    </row>
    <row r="54" spans="1:21" ht="56.25">
      <c r="A54" s="70">
        <v>41053300</v>
      </c>
      <c r="B54" s="58" t="s">
        <v>72</v>
      </c>
      <c r="C54" s="9">
        <f>D54+E54</f>
        <v>750000</v>
      </c>
      <c r="D54" s="22">
        <v>750000</v>
      </c>
      <c r="E54" s="22"/>
      <c r="F54" s="22"/>
      <c r="G54" s="59"/>
      <c r="H54" s="59"/>
      <c r="I54" s="59"/>
      <c r="J54" s="22"/>
      <c r="K54" s="9"/>
      <c r="L54" s="9"/>
      <c r="M54" s="9"/>
      <c r="N54" s="55">
        <f>O54+P54</f>
        <v>0</v>
      </c>
      <c r="O54" s="65"/>
      <c r="P54" s="24"/>
      <c r="Q54" s="24"/>
      <c r="R54" s="13">
        <f>S54+T54</f>
        <v>750000</v>
      </c>
      <c r="S54" s="28">
        <f>D54+O54</f>
        <v>750000</v>
      </c>
      <c r="T54" s="12">
        <f>E54+P54</f>
        <v>0</v>
      </c>
      <c r="U54" s="12">
        <f>F54+Q54</f>
        <v>0</v>
      </c>
    </row>
    <row r="55" spans="1:21" ht="37.5">
      <c r="A55" s="70">
        <v>41053600</v>
      </c>
      <c r="B55" s="58" t="s">
        <v>73</v>
      </c>
      <c r="C55" s="9">
        <f>D55+E55</f>
        <v>240000</v>
      </c>
      <c r="D55" s="22"/>
      <c r="E55" s="22">
        <v>240000</v>
      </c>
      <c r="F55" s="22"/>
      <c r="G55" s="59"/>
      <c r="H55" s="59"/>
      <c r="I55" s="59"/>
      <c r="J55" s="22"/>
      <c r="K55" s="9"/>
      <c r="L55" s="9"/>
      <c r="M55" s="9"/>
      <c r="N55" s="55">
        <f>O55+P55</f>
        <v>0</v>
      </c>
      <c r="O55" s="65"/>
      <c r="P55" s="24"/>
      <c r="Q55" s="24"/>
      <c r="R55" s="13">
        <f>S55+T55</f>
        <v>240000</v>
      </c>
      <c r="S55" s="28">
        <f t="shared" ref="S55:T57" si="12">D55+O55</f>
        <v>0</v>
      </c>
      <c r="T55" s="12">
        <f t="shared" si="12"/>
        <v>240000</v>
      </c>
      <c r="U55" s="12"/>
    </row>
    <row r="56" spans="1:21" ht="18.75">
      <c r="A56" s="26">
        <v>41053900</v>
      </c>
      <c r="B56" s="27" t="s">
        <v>74</v>
      </c>
      <c r="C56" s="10">
        <f>D56+E56</f>
        <v>3913744.61</v>
      </c>
      <c r="D56" s="71">
        <v>3384321.61</v>
      </c>
      <c r="E56" s="22">
        <v>529423</v>
      </c>
      <c r="F56" s="22">
        <v>484423</v>
      </c>
      <c r="G56" s="59"/>
      <c r="H56" s="59"/>
      <c r="I56" s="59"/>
      <c r="J56" s="22"/>
      <c r="K56" s="9"/>
      <c r="L56" s="9"/>
      <c r="M56" s="9"/>
      <c r="N56" s="55">
        <f>O56+P56</f>
        <v>308893</v>
      </c>
      <c r="O56" s="65">
        <v>247563</v>
      </c>
      <c r="P56" s="24">
        <v>61330</v>
      </c>
      <c r="Q56" s="24">
        <v>75000</v>
      </c>
      <c r="R56" s="56">
        <f>S56+T56</f>
        <v>4222637.6099999994</v>
      </c>
      <c r="S56" s="66">
        <f t="shared" si="12"/>
        <v>3631884.61</v>
      </c>
      <c r="T56" s="24">
        <f t="shared" si="12"/>
        <v>590753</v>
      </c>
      <c r="U56" s="24">
        <f>F56+Q56</f>
        <v>559423</v>
      </c>
    </row>
    <row r="57" spans="1:21" ht="56.25">
      <c r="A57" s="26">
        <v>41054300</v>
      </c>
      <c r="B57" s="27" t="s">
        <v>75</v>
      </c>
      <c r="C57" s="9">
        <f>D57+E57</f>
        <v>550000</v>
      </c>
      <c r="D57" s="71">
        <v>550000</v>
      </c>
      <c r="E57" s="22"/>
      <c r="F57" s="22"/>
      <c r="G57" s="59"/>
      <c r="H57" s="59"/>
      <c r="I57" s="59"/>
      <c r="J57" s="22"/>
      <c r="K57" s="9"/>
      <c r="L57" s="9"/>
      <c r="M57" s="9"/>
      <c r="N57" s="55">
        <f>O57+P57</f>
        <v>0</v>
      </c>
      <c r="O57" s="65"/>
      <c r="P57" s="24"/>
      <c r="Q57" s="24"/>
      <c r="R57" s="56">
        <f>S57+T57</f>
        <v>550000</v>
      </c>
      <c r="S57" s="66">
        <f t="shared" si="12"/>
        <v>550000</v>
      </c>
      <c r="T57" s="24">
        <f t="shared" si="12"/>
        <v>0</v>
      </c>
      <c r="U57" s="24">
        <f>F57+Q57</f>
        <v>0</v>
      </c>
    </row>
    <row r="58" spans="1:21" ht="19.5">
      <c r="A58" s="72"/>
      <c r="B58" s="72" t="s">
        <v>76</v>
      </c>
      <c r="C58" s="54">
        <f>C33+C34</f>
        <v>139818603.61000001</v>
      </c>
      <c r="D58" s="54">
        <f>D34+D33</f>
        <v>138303480.61000001</v>
      </c>
      <c r="E58" s="9">
        <f>E34+E33</f>
        <v>1515123</v>
      </c>
      <c r="F58" s="9">
        <f>F34+F33</f>
        <v>484423</v>
      </c>
      <c r="G58" s="9" t="e">
        <f>G33+G34</f>
        <v>#REF!</v>
      </c>
      <c r="H58" s="9">
        <f>H28+H29</f>
        <v>0</v>
      </c>
      <c r="I58" s="9">
        <f>I24+I25</f>
        <v>0</v>
      </c>
      <c r="J58" s="9">
        <f>J24+J25</f>
        <v>0</v>
      </c>
      <c r="K58" s="9">
        <f>K24+K25</f>
        <v>0</v>
      </c>
      <c r="L58" s="9">
        <f>L24+L25</f>
        <v>0</v>
      </c>
      <c r="M58" s="9">
        <f>M24+M25</f>
        <v>0</v>
      </c>
      <c r="N58" s="55">
        <f>O58+P58</f>
        <v>811858.77</v>
      </c>
      <c r="O58" s="56">
        <f>O34+O33</f>
        <v>750528.77</v>
      </c>
      <c r="P58" s="12">
        <f>P34+P33</f>
        <v>61330</v>
      </c>
      <c r="Q58" s="12">
        <f>Q34+Q33</f>
        <v>75000</v>
      </c>
      <c r="R58" s="56">
        <f>S58+T58</f>
        <v>140630462.38</v>
      </c>
      <c r="S58" s="63">
        <f>S33+S34</f>
        <v>139054009.38</v>
      </c>
      <c r="T58" s="12">
        <f>T33+T34</f>
        <v>1576453</v>
      </c>
      <c r="U58" s="12">
        <f>U33+U34</f>
        <v>559423</v>
      </c>
    </row>
    <row r="59" spans="1:21" ht="18.75">
      <c r="A59" s="7"/>
      <c r="B59" s="7"/>
      <c r="C59" s="7"/>
      <c r="D59" s="73"/>
      <c r="E59" s="73"/>
      <c r="F59" s="73"/>
      <c r="G59" s="73"/>
      <c r="H59" s="73"/>
      <c r="I59" s="73"/>
      <c r="J59" s="73"/>
      <c r="K59" s="7"/>
      <c r="L59" s="7"/>
      <c r="M59" s="7"/>
      <c r="N59" s="7"/>
      <c r="O59" s="7"/>
      <c r="P59" s="7"/>
      <c r="Q59" s="7"/>
      <c r="R59" s="7"/>
      <c r="S59" s="7"/>
      <c r="T59" s="7"/>
      <c r="U59" s="7"/>
    </row>
    <row r="60" spans="1:21" ht="20.25">
      <c r="A60" s="461" t="s">
        <v>77</v>
      </c>
      <c r="B60" s="461"/>
      <c r="C60" s="461"/>
      <c r="D60" s="461"/>
      <c r="E60" s="461"/>
      <c r="F60" s="461"/>
      <c r="G60" s="73"/>
      <c r="H60" s="73"/>
      <c r="I60" s="73"/>
      <c r="J60" s="73"/>
      <c r="K60" s="7"/>
      <c r="L60" s="7"/>
      <c r="M60" s="7"/>
      <c r="N60" s="7"/>
      <c r="O60" s="7"/>
      <c r="P60" s="74" t="s">
        <v>78</v>
      </c>
      <c r="Q60" s="7"/>
      <c r="R60" s="75"/>
      <c r="S60" s="76"/>
      <c r="T60" s="7"/>
      <c r="U60" s="7"/>
    </row>
  </sheetData>
  <mergeCells count="23">
    <mergeCell ref="P7:Q7"/>
    <mergeCell ref="R7:R8"/>
    <mergeCell ref="K7:K8"/>
    <mergeCell ref="L7:M7"/>
    <mergeCell ref="A60:F60"/>
    <mergeCell ref="N7:N8"/>
    <mergeCell ref="O7:O8"/>
    <mergeCell ref="A4:U4"/>
    <mergeCell ref="A6:A8"/>
    <mergeCell ref="B6:B8"/>
    <mergeCell ref="C6:F6"/>
    <mergeCell ref="G6:J6"/>
    <mergeCell ref="K6:M6"/>
    <mergeCell ref="N6:Q6"/>
    <mergeCell ref="R6:U6"/>
    <mergeCell ref="C7:C8"/>
    <mergeCell ref="D7:D8"/>
    <mergeCell ref="S7:S8"/>
    <mergeCell ref="T7:U7"/>
    <mergeCell ref="E7:F7"/>
    <mergeCell ref="G7:G8"/>
    <mergeCell ref="H7:I7"/>
    <mergeCell ref="J7:J8"/>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P23"/>
  <sheetViews>
    <sheetView topLeftCell="D1" workbookViewId="0">
      <selection activeCell="F14" sqref="F14"/>
    </sheetView>
  </sheetViews>
  <sheetFormatPr defaultRowHeight="14.25"/>
  <cols>
    <col min="1" max="1" width="12.625" customWidth="1"/>
    <col min="2" max="2" width="29.375" customWidth="1"/>
    <col min="3" max="5" width="15.125" customWidth="1"/>
    <col min="6" max="6" width="14.375" customWidth="1"/>
    <col min="7" max="7" width="0" hidden="1" customWidth="1"/>
    <col min="8" max="8" width="15.25" customWidth="1"/>
    <col min="9" max="10" width="14.75" customWidth="1"/>
    <col min="11" max="11" width="14.375" customWidth="1"/>
    <col min="12" max="12" width="0" hidden="1" customWidth="1"/>
    <col min="13" max="13" width="16.375" customWidth="1"/>
    <col min="14" max="14" width="15.125" customWidth="1"/>
    <col min="15" max="15" width="14.375" customWidth="1"/>
    <col min="16" max="16" width="14.125" customWidth="1"/>
  </cols>
  <sheetData>
    <row r="1" spans="1:16" ht="18.75">
      <c r="A1" s="77"/>
      <c r="B1" s="78"/>
      <c r="C1" s="78"/>
      <c r="D1" s="78"/>
      <c r="E1" s="78"/>
      <c r="F1" s="78"/>
      <c r="G1" s="78"/>
      <c r="H1" s="78"/>
      <c r="I1" s="79"/>
      <c r="J1" s="79"/>
      <c r="K1" s="79"/>
      <c r="L1" s="79"/>
      <c r="M1" s="79"/>
      <c r="N1" s="79"/>
      <c r="O1" s="80" t="s">
        <v>79</v>
      </c>
      <c r="P1" s="80"/>
    </row>
    <row r="2" spans="1:16" ht="18.75">
      <c r="A2" s="77"/>
      <c r="B2" s="78"/>
      <c r="C2" s="78"/>
      <c r="D2" s="78"/>
      <c r="E2" s="78"/>
      <c r="F2" s="78"/>
      <c r="G2" s="78"/>
      <c r="H2" s="78"/>
      <c r="I2" s="79"/>
      <c r="J2" s="79"/>
      <c r="K2" s="79"/>
      <c r="L2" s="79"/>
      <c r="M2" s="465" t="s">
        <v>12</v>
      </c>
      <c r="N2" s="465"/>
      <c r="O2" s="465"/>
      <c r="P2" s="465"/>
    </row>
    <row r="3" spans="1:16" ht="18.75">
      <c r="A3" s="77"/>
      <c r="B3" s="78"/>
      <c r="C3" s="78"/>
      <c r="D3" s="78"/>
      <c r="E3" s="78"/>
      <c r="F3" s="78"/>
      <c r="G3" s="78"/>
      <c r="H3" s="78"/>
      <c r="I3" s="79"/>
      <c r="J3" s="79"/>
      <c r="K3" s="79"/>
      <c r="L3" s="79"/>
      <c r="M3" s="79"/>
      <c r="N3" s="79"/>
      <c r="O3" s="80" t="s">
        <v>80</v>
      </c>
      <c r="P3" s="80"/>
    </row>
    <row r="4" spans="1:16" ht="15.75">
      <c r="A4" s="77"/>
      <c r="B4" s="78"/>
      <c r="C4" s="78"/>
      <c r="D4" s="78"/>
      <c r="E4" s="78"/>
      <c r="F4" s="78"/>
      <c r="G4" s="78"/>
      <c r="H4" s="78"/>
      <c r="I4" s="79"/>
      <c r="J4" s="79"/>
      <c r="K4" s="79"/>
      <c r="L4" s="79"/>
      <c r="M4" s="79"/>
      <c r="N4" s="79"/>
      <c r="O4" s="79"/>
      <c r="P4" s="79"/>
    </row>
    <row r="5" spans="1:16" ht="18.75">
      <c r="A5" s="466" t="s">
        <v>81</v>
      </c>
      <c r="B5" s="466"/>
      <c r="C5" s="466"/>
      <c r="D5" s="466"/>
      <c r="E5" s="466"/>
      <c r="F5" s="466"/>
      <c r="G5" s="466"/>
      <c r="H5" s="466"/>
      <c r="I5" s="466"/>
      <c r="J5" s="466"/>
      <c r="K5" s="466"/>
      <c r="L5" s="466"/>
      <c r="M5" s="466"/>
      <c r="N5" s="466"/>
      <c r="O5" s="466"/>
      <c r="P5" s="466"/>
    </row>
    <row r="6" spans="1:16" ht="18.75">
      <c r="A6" s="77"/>
      <c r="B6" s="81"/>
      <c r="C6" s="81"/>
      <c r="D6" s="81"/>
      <c r="E6" s="81"/>
      <c r="F6" s="81"/>
      <c r="G6" s="81"/>
      <c r="H6" s="81"/>
      <c r="I6" s="82"/>
      <c r="J6" s="82"/>
      <c r="K6" s="82"/>
      <c r="L6" s="79"/>
      <c r="M6" s="79"/>
      <c r="N6" s="79"/>
      <c r="O6" s="79"/>
      <c r="P6" s="83" t="s">
        <v>82</v>
      </c>
    </row>
    <row r="7" spans="1:16">
      <c r="A7" s="467" t="s">
        <v>17</v>
      </c>
      <c r="B7" s="467"/>
      <c r="C7" s="467"/>
      <c r="D7" s="467"/>
      <c r="E7" s="467"/>
      <c r="F7" s="467"/>
      <c r="G7" s="84"/>
      <c r="H7" s="468" t="s">
        <v>18</v>
      </c>
      <c r="I7" s="468"/>
      <c r="J7" s="468"/>
      <c r="K7" s="468"/>
      <c r="L7" s="85"/>
      <c r="M7" s="469" t="s">
        <v>19</v>
      </c>
      <c r="N7" s="469"/>
      <c r="O7" s="469"/>
      <c r="P7" s="469"/>
    </row>
    <row r="8" spans="1:16">
      <c r="A8" s="470" t="s">
        <v>83</v>
      </c>
      <c r="B8" s="471" t="s">
        <v>84</v>
      </c>
      <c r="C8" s="471" t="s">
        <v>85</v>
      </c>
      <c r="D8" s="464" t="s">
        <v>21</v>
      </c>
      <c r="E8" s="464" t="s">
        <v>22</v>
      </c>
      <c r="F8" s="464"/>
      <c r="G8" s="86"/>
      <c r="H8" s="464" t="s">
        <v>85</v>
      </c>
      <c r="I8" s="464" t="s">
        <v>21</v>
      </c>
      <c r="J8" s="464" t="s">
        <v>22</v>
      </c>
      <c r="K8" s="464"/>
      <c r="L8" s="87"/>
      <c r="M8" s="463" t="s">
        <v>85</v>
      </c>
      <c r="N8" s="464" t="s">
        <v>21</v>
      </c>
      <c r="O8" s="464" t="s">
        <v>22</v>
      </c>
      <c r="P8" s="464"/>
    </row>
    <row r="9" spans="1:16" ht="25.5">
      <c r="A9" s="470"/>
      <c r="B9" s="471"/>
      <c r="C9" s="471"/>
      <c r="D9" s="464"/>
      <c r="E9" s="88" t="s">
        <v>25</v>
      </c>
      <c r="F9" s="88" t="s">
        <v>86</v>
      </c>
      <c r="G9" s="89"/>
      <c r="H9" s="464"/>
      <c r="I9" s="464"/>
      <c r="J9" s="88" t="s">
        <v>25</v>
      </c>
      <c r="K9" s="88" t="s">
        <v>86</v>
      </c>
      <c r="L9" s="87"/>
      <c r="M9" s="463"/>
      <c r="N9" s="464"/>
      <c r="O9" s="88" t="s">
        <v>25</v>
      </c>
      <c r="P9" s="88" t="s">
        <v>86</v>
      </c>
    </row>
    <row r="10" spans="1:16" ht="18.75">
      <c r="A10" s="472" t="s">
        <v>87</v>
      </c>
      <c r="B10" s="472"/>
      <c r="C10" s="90">
        <f t="shared" ref="C10:C15" si="0">D10+E10</f>
        <v>4962658.3000000007</v>
      </c>
      <c r="D10" s="91">
        <f>D11</f>
        <v>1271041.7800000003</v>
      </c>
      <c r="E10" s="91">
        <f>E11</f>
        <v>3691616.52</v>
      </c>
      <c r="F10" s="91">
        <f>F11</f>
        <v>3691616.52</v>
      </c>
      <c r="G10" s="92"/>
      <c r="H10" s="93">
        <f t="shared" ref="H10:H15" si="1">I10+J10</f>
        <v>31000</v>
      </c>
      <c r="I10" s="91">
        <f>I11</f>
        <v>-431467.67</v>
      </c>
      <c r="J10" s="93">
        <f>J11</f>
        <v>462467.67</v>
      </c>
      <c r="K10" s="93">
        <f>K11</f>
        <v>462467.67</v>
      </c>
      <c r="L10" s="92">
        <f>L11</f>
        <v>0</v>
      </c>
      <c r="M10" s="93">
        <f t="shared" ref="M10:M15" si="2">N10+O10</f>
        <v>4993658.3000000007</v>
      </c>
      <c r="N10" s="93">
        <f>N11</f>
        <v>839574.11000000034</v>
      </c>
      <c r="O10" s="93">
        <f>O11</f>
        <v>4154084.19</v>
      </c>
      <c r="P10" s="93">
        <f>P11</f>
        <v>4154084.19</v>
      </c>
    </row>
    <row r="11" spans="1:16" ht="18.75">
      <c r="A11" s="94">
        <v>200000</v>
      </c>
      <c r="B11" s="95" t="s">
        <v>88</v>
      </c>
      <c r="C11" s="90">
        <f t="shared" si="0"/>
        <v>4962658.3000000007</v>
      </c>
      <c r="D11" s="96">
        <f>+D12</f>
        <v>1271041.7800000003</v>
      </c>
      <c r="E11" s="96">
        <f>+E12</f>
        <v>3691616.52</v>
      </c>
      <c r="F11" s="96">
        <f>+F12</f>
        <v>3691616.52</v>
      </c>
      <c r="G11" s="97"/>
      <c r="H11" s="93">
        <f t="shared" si="1"/>
        <v>31000</v>
      </c>
      <c r="I11" s="96">
        <f>I12</f>
        <v>-431467.67</v>
      </c>
      <c r="J11" s="96">
        <f>J12</f>
        <v>462467.67</v>
      </c>
      <c r="K11" s="96">
        <f>K12</f>
        <v>462467.67</v>
      </c>
      <c r="L11" s="98"/>
      <c r="M11" s="93">
        <f t="shared" si="2"/>
        <v>4993658.3000000007</v>
      </c>
      <c r="N11" s="96">
        <f>+N12</f>
        <v>839574.11000000034</v>
      </c>
      <c r="O11" s="96">
        <f>+O12</f>
        <v>4154084.19</v>
      </c>
      <c r="P11" s="96">
        <f>+P12</f>
        <v>4154084.19</v>
      </c>
    </row>
    <row r="12" spans="1:16" ht="58.5">
      <c r="A12" s="99">
        <v>208000</v>
      </c>
      <c r="B12" s="100" t="s">
        <v>89</v>
      </c>
      <c r="C12" s="90">
        <f t="shared" si="0"/>
        <v>4962658.3000000007</v>
      </c>
      <c r="D12" s="96">
        <f>D14+D13</f>
        <v>1271041.7800000003</v>
      </c>
      <c r="E12" s="96">
        <f>E14+E13</f>
        <v>3691616.52</v>
      </c>
      <c r="F12" s="96">
        <f>F14+F13</f>
        <v>3691616.52</v>
      </c>
      <c r="G12" s="97"/>
      <c r="H12" s="93">
        <f t="shared" si="1"/>
        <v>31000</v>
      </c>
      <c r="I12" s="96">
        <f>I14+I13</f>
        <v>-431467.67</v>
      </c>
      <c r="J12" s="96">
        <f>J14+J13</f>
        <v>462467.67</v>
      </c>
      <c r="K12" s="96">
        <f>K14+K13</f>
        <v>462467.67</v>
      </c>
      <c r="L12" s="98"/>
      <c r="M12" s="93">
        <f t="shared" si="2"/>
        <v>4993658.3000000007</v>
      </c>
      <c r="N12" s="101">
        <f>N14+N13</f>
        <v>839574.11000000034</v>
      </c>
      <c r="O12" s="101">
        <f>O14+O13</f>
        <v>4154084.19</v>
      </c>
      <c r="P12" s="101">
        <f>P14+P13</f>
        <v>4154084.19</v>
      </c>
    </row>
    <row r="13" spans="1:16" ht="19.5">
      <c r="A13" s="99">
        <v>208100</v>
      </c>
      <c r="B13" s="100" t="s">
        <v>90</v>
      </c>
      <c r="C13" s="90">
        <f t="shared" si="0"/>
        <v>4962658.3</v>
      </c>
      <c r="D13" s="96">
        <v>4947808.78</v>
      </c>
      <c r="E13" s="102">
        <v>14849.52</v>
      </c>
      <c r="F13" s="102">
        <v>14849.52</v>
      </c>
      <c r="G13" s="102"/>
      <c r="H13" s="93">
        <f t="shared" si="1"/>
        <v>31000</v>
      </c>
      <c r="I13" s="103">
        <v>31000</v>
      </c>
      <c r="J13" s="103"/>
      <c r="K13" s="103"/>
      <c r="L13" s="98"/>
      <c r="M13" s="93">
        <f t="shared" si="2"/>
        <v>4993658.3</v>
      </c>
      <c r="N13" s="103">
        <f t="shared" ref="N13:P14" si="3">D13+I13</f>
        <v>4978808.78</v>
      </c>
      <c r="O13" s="103">
        <f t="shared" si="3"/>
        <v>14849.52</v>
      </c>
      <c r="P13" s="104">
        <f t="shared" si="3"/>
        <v>14849.52</v>
      </c>
    </row>
    <row r="14" spans="1:16" ht="93.75">
      <c r="A14" s="105">
        <v>208400</v>
      </c>
      <c r="B14" s="106" t="s">
        <v>91</v>
      </c>
      <c r="C14" s="90">
        <f t="shared" si="0"/>
        <v>0</v>
      </c>
      <c r="D14" s="103">
        <v>-3676767</v>
      </c>
      <c r="E14" s="103">
        <v>3676767</v>
      </c>
      <c r="F14" s="103">
        <v>3676767</v>
      </c>
      <c r="G14" s="107"/>
      <c r="H14" s="93">
        <f t="shared" si="1"/>
        <v>0</v>
      </c>
      <c r="I14" s="103">
        <v>-462467.67</v>
      </c>
      <c r="J14" s="103">
        <v>462467.67</v>
      </c>
      <c r="K14" s="103">
        <v>462467.67</v>
      </c>
      <c r="L14" s="98"/>
      <c r="M14" s="93">
        <f t="shared" si="2"/>
        <v>0</v>
      </c>
      <c r="N14" s="103">
        <f t="shared" si="3"/>
        <v>-4139234.67</v>
      </c>
      <c r="O14" s="103">
        <f t="shared" si="3"/>
        <v>4139234.67</v>
      </c>
      <c r="P14" s="103">
        <f t="shared" si="3"/>
        <v>4139234.67</v>
      </c>
    </row>
    <row r="15" spans="1:16" ht="18.75">
      <c r="A15" s="105" t="s">
        <v>92</v>
      </c>
      <c r="B15" s="108" t="s">
        <v>93</v>
      </c>
      <c r="C15" s="90">
        <f t="shared" si="0"/>
        <v>4962658.3000000007</v>
      </c>
      <c r="D15" s="101">
        <f>+D11</f>
        <v>1271041.7800000003</v>
      </c>
      <c r="E15" s="109">
        <f>+E11</f>
        <v>3691616.52</v>
      </c>
      <c r="F15" s="109">
        <f>+F11</f>
        <v>3691616.52</v>
      </c>
      <c r="G15" s="109"/>
      <c r="H15" s="93">
        <f t="shared" si="1"/>
        <v>31000</v>
      </c>
      <c r="I15" s="101">
        <f>+I11</f>
        <v>-431467.67</v>
      </c>
      <c r="J15" s="101">
        <f>+J11</f>
        <v>462467.67</v>
      </c>
      <c r="K15" s="101">
        <f>+K11</f>
        <v>462467.67</v>
      </c>
      <c r="L15" s="98"/>
      <c r="M15" s="93">
        <f t="shared" si="2"/>
        <v>4993658.3000000007</v>
      </c>
      <c r="N15" s="101">
        <f>+N11</f>
        <v>839574.11000000034</v>
      </c>
      <c r="O15" s="101">
        <f>+O11</f>
        <v>4154084.19</v>
      </c>
      <c r="P15" s="101">
        <f>+P11</f>
        <v>4154084.19</v>
      </c>
    </row>
    <row r="16" spans="1:16" ht="18.75">
      <c r="A16" s="473" t="s">
        <v>94</v>
      </c>
      <c r="B16" s="473"/>
      <c r="C16" s="90"/>
      <c r="D16" s="101"/>
      <c r="E16" s="109"/>
      <c r="F16" s="109"/>
      <c r="G16" s="109"/>
      <c r="H16" s="93"/>
      <c r="I16" s="101"/>
      <c r="J16" s="101"/>
      <c r="K16" s="101"/>
      <c r="L16" s="98"/>
      <c r="M16" s="93"/>
      <c r="N16" s="101"/>
      <c r="O16" s="101"/>
      <c r="P16" s="101"/>
    </row>
    <row r="17" spans="1:16" ht="37.5">
      <c r="A17" s="94">
        <v>600000</v>
      </c>
      <c r="B17" s="95" t="s">
        <v>95</v>
      </c>
      <c r="C17" s="90">
        <f>D17+E17</f>
        <v>4962658.3000000007</v>
      </c>
      <c r="D17" s="96">
        <f>D18</f>
        <v>1271041.7800000003</v>
      </c>
      <c r="E17" s="97">
        <f>E18</f>
        <v>3691616.52</v>
      </c>
      <c r="F17" s="97">
        <f>F18</f>
        <v>3691616.52</v>
      </c>
      <c r="G17" s="97"/>
      <c r="H17" s="93">
        <f>I17+J17</f>
        <v>493467.67</v>
      </c>
      <c r="I17" s="96">
        <f>+I20+I19</f>
        <v>31000</v>
      </c>
      <c r="J17" s="96">
        <f>J18</f>
        <v>462467.67</v>
      </c>
      <c r="K17" s="96">
        <f>K18</f>
        <v>462467.67</v>
      </c>
      <c r="L17" s="98"/>
      <c r="M17" s="93">
        <f>N17+O17</f>
        <v>4993658.3000000007</v>
      </c>
      <c r="N17" s="96">
        <f>N18</f>
        <v>839574.11000000034</v>
      </c>
      <c r="O17" s="96">
        <f>+O20+O18</f>
        <v>4154084.19</v>
      </c>
      <c r="P17" s="96">
        <f>+P20+P18</f>
        <v>4154084.19</v>
      </c>
    </row>
    <row r="18" spans="1:16" ht="39">
      <c r="A18" s="99">
        <v>602000</v>
      </c>
      <c r="B18" s="100" t="s">
        <v>96</v>
      </c>
      <c r="C18" s="90">
        <f>D18+E18</f>
        <v>4962658.3000000007</v>
      </c>
      <c r="D18" s="96">
        <f>D19+D21</f>
        <v>1271041.7800000003</v>
      </c>
      <c r="E18" s="97">
        <f>E19+E21</f>
        <v>3691616.52</v>
      </c>
      <c r="F18" s="97">
        <f>F19+F21</f>
        <v>3691616.52</v>
      </c>
      <c r="G18" s="102"/>
      <c r="H18" s="93">
        <f>I18+J18</f>
        <v>31000</v>
      </c>
      <c r="I18" s="96">
        <f>I19+I21</f>
        <v>-431467.67</v>
      </c>
      <c r="J18" s="96">
        <f>J19+J21</f>
        <v>462467.67</v>
      </c>
      <c r="K18" s="96">
        <f>K19+K21</f>
        <v>462467.67</v>
      </c>
      <c r="L18" s="98"/>
      <c r="M18" s="93">
        <f>N18+O18</f>
        <v>4993658.3000000007</v>
      </c>
      <c r="N18" s="101">
        <f>N19+N21</f>
        <v>839574.11000000034</v>
      </c>
      <c r="O18" s="101">
        <f>O19+O21</f>
        <v>4154084.19</v>
      </c>
      <c r="P18" s="101">
        <f>P19+P21</f>
        <v>4154084.19</v>
      </c>
    </row>
    <row r="19" spans="1:16" ht="18.75">
      <c r="A19" s="94">
        <v>602100</v>
      </c>
      <c r="B19" s="106" t="s">
        <v>90</v>
      </c>
      <c r="C19" s="90">
        <f>D19+E19</f>
        <v>4962658.3</v>
      </c>
      <c r="D19" s="96">
        <v>4947808.78</v>
      </c>
      <c r="E19" s="97">
        <f>E13</f>
        <v>14849.52</v>
      </c>
      <c r="F19" s="97">
        <f>F13</f>
        <v>14849.52</v>
      </c>
      <c r="G19" s="97"/>
      <c r="H19" s="93">
        <f>I19+J19</f>
        <v>31000</v>
      </c>
      <c r="I19" s="110">
        <f>I13</f>
        <v>31000</v>
      </c>
      <c r="J19" s="110">
        <f>J13</f>
        <v>0</v>
      </c>
      <c r="K19" s="111">
        <f>K13</f>
        <v>0</v>
      </c>
      <c r="L19" s="98"/>
      <c r="M19" s="93">
        <f>N19+O19</f>
        <v>4993658.3</v>
      </c>
      <c r="N19" s="103">
        <f>N13</f>
        <v>4978808.78</v>
      </c>
      <c r="O19" s="103">
        <f>O13</f>
        <v>14849.52</v>
      </c>
      <c r="P19" s="103">
        <f>P13</f>
        <v>14849.52</v>
      </c>
    </row>
    <row r="20" spans="1:16" ht="19.5">
      <c r="A20" s="99"/>
      <c r="B20" s="100"/>
      <c r="C20" s="112">
        <f>D20+E20</f>
        <v>0</v>
      </c>
      <c r="D20" s="102"/>
      <c r="E20" s="102"/>
      <c r="F20" s="102"/>
      <c r="G20" s="102"/>
      <c r="H20" s="92">
        <f>I20+J20</f>
        <v>0</v>
      </c>
      <c r="I20" s="97"/>
      <c r="J20" s="97"/>
      <c r="K20" s="97"/>
      <c r="L20" s="98"/>
      <c r="M20" s="93">
        <f>N20+O20</f>
        <v>0</v>
      </c>
      <c r="N20" s="103"/>
      <c r="O20" s="103"/>
      <c r="P20" s="103"/>
    </row>
    <row r="21" spans="1:16" ht="93.75">
      <c r="A21" s="105">
        <v>602400</v>
      </c>
      <c r="B21" s="106" t="s">
        <v>91</v>
      </c>
      <c r="C21" s="112">
        <f>D21+E21</f>
        <v>0</v>
      </c>
      <c r="D21" s="103">
        <v>-3676767</v>
      </c>
      <c r="E21" s="103">
        <v>3676767</v>
      </c>
      <c r="F21" s="103">
        <v>3676767</v>
      </c>
      <c r="G21" s="111"/>
      <c r="H21" s="92">
        <f>I21+J21</f>
        <v>0</v>
      </c>
      <c r="I21" s="103">
        <v>-462467.67</v>
      </c>
      <c r="J21" s="103">
        <v>462467.67</v>
      </c>
      <c r="K21" s="103">
        <v>462467.67</v>
      </c>
      <c r="L21" s="98"/>
      <c r="M21" s="93">
        <f>N21+O21</f>
        <v>0</v>
      </c>
      <c r="N21" s="103">
        <f>D21+I21</f>
        <v>-4139234.67</v>
      </c>
      <c r="O21" s="103">
        <f>E21+J21</f>
        <v>4139234.67</v>
      </c>
      <c r="P21" s="103">
        <f>F21+K21</f>
        <v>4139234.67</v>
      </c>
    </row>
    <row r="22" spans="1:16" ht="18.75">
      <c r="A22" s="113" t="s">
        <v>92</v>
      </c>
      <c r="B22" s="114" t="s">
        <v>97</v>
      </c>
      <c r="C22" s="115">
        <f>C17</f>
        <v>4962658.3000000007</v>
      </c>
      <c r="D22" s="115">
        <f>D17</f>
        <v>1271041.7800000003</v>
      </c>
      <c r="E22" s="115">
        <f>E17</f>
        <v>3691616.52</v>
      </c>
      <c r="F22" s="115">
        <f>F17</f>
        <v>3691616.52</v>
      </c>
      <c r="G22" s="116"/>
      <c r="H22" s="104">
        <f>H17</f>
        <v>493467.67</v>
      </c>
      <c r="I22" s="115"/>
      <c r="J22" s="115">
        <f t="shared" ref="J22:P22" si="4">J17</f>
        <v>462467.67</v>
      </c>
      <c r="K22" s="115">
        <f t="shared" si="4"/>
        <v>462467.67</v>
      </c>
      <c r="L22" s="115">
        <f t="shared" si="4"/>
        <v>0</v>
      </c>
      <c r="M22" s="104">
        <f t="shared" si="4"/>
        <v>4993658.3000000007</v>
      </c>
      <c r="N22" s="115">
        <f t="shared" si="4"/>
        <v>839574.11000000034</v>
      </c>
      <c r="O22" s="115">
        <f t="shared" si="4"/>
        <v>4154084.19</v>
      </c>
      <c r="P22" s="115">
        <f t="shared" si="4"/>
        <v>4154084.19</v>
      </c>
    </row>
    <row r="23" spans="1:16" ht="20.25">
      <c r="A23" s="474" t="s">
        <v>98</v>
      </c>
      <c r="B23" s="474"/>
      <c r="C23" s="474"/>
      <c r="D23" s="474"/>
      <c r="E23" s="474"/>
      <c r="F23" s="474"/>
      <c r="G23" s="474"/>
      <c r="H23" s="474"/>
      <c r="I23" s="474"/>
      <c r="J23" s="474"/>
      <c r="K23" s="79"/>
      <c r="L23" s="79"/>
      <c r="M23" s="79"/>
      <c r="N23" s="79"/>
      <c r="O23" s="79"/>
      <c r="P23" s="79"/>
    </row>
  </sheetData>
  <mergeCells count="19">
    <mergeCell ref="A10:B10"/>
    <mergeCell ref="A16:B16"/>
    <mergeCell ref="A23:J23"/>
    <mergeCell ref="H8:H9"/>
    <mergeCell ref="I8:I9"/>
    <mergeCell ref="J8:K8"/>
    <mergeCell ref="M8:M9"/>
    <mergeCell ref="N8:N9"/>
    <mergeCell ref="O8:P8"/>
    <mergeCell ref="M2:P2"/>
    <mergeCell ref="A5:P5"/>
    <mergeCell ref="A7:F7"/>
    <mergeCell ref="H7:K7"/>
    <mergeCell ref="M7:P7"/>
    <mergeCell ref="A8:A9"/>
    <mergeCell ref="B8:B9"/>
    <mergeCell ref="C8:C9"/>
    <mergeCell ref="D8:D9"/>
    <mergeCell ref="E8:F8"/>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N111"/>
  <sheetViews>
    <sheetView workbookViewId="0">
      <selection activeCell="N10" sqref="N10"/>
    </sheetView>
  </sheetViews>
  <sheetFormatPr defaultRowHeight="14.25"/>
  <cols>
    <col min="1" max="1" width="13.25" customWidth="1"/>
    <col min="2" max="2" width="8" customWidth="1"/>
    <col min="3" max="3" width="7.625" customWidth="1"/>
    <col min="4" max="4" width="45.875" customWidth="1"/>
    <col min="5" max="5" width="17.5" customWidth="1"/>
    <col min="6" max="6" width="17" customWidth="1"/>
    <col min="7" max="7" width="16.25" customWidth="1"/>
    <col min="8" max="8" width="15.25" customWidth="1"/>
    <col min="9" max="9" width="13.375" customWidth="1"/>
    <col min="10" max="10" width="15.125" customWidth="1"/>
    <col min="11" max="11" width="15.25" customWidth="1"/>
    <col min="12" max="12" width="13.625" customWidth="1"/>
    <col min="13" max="13" width="12.125" customWidth="1"/>
    <col min="14" max="14" width="13" customWidth="1"/>
    <col min="15" max="15" width="14.5" customWidth="1"/>
    <col min="16" max="16" width="19" customWidth="1"/>
    <col min="17" max="17" width="15.875" customWidth="1"/>
    <col min="18" max="18" width="15.625" customWidth="1"/>
    <col min="19" max="19" width="14.375" customWidth="1"/>
    <col min="20" max="20" width="12.625" customWidth="1"/>
    <col min="21" max="21" width="14.75" customWidth="1"/>
    <col min="22" max="22" width="15.25" customWidth="1"/>
    <col min="23" max="23" width="16" customWidth="1"/>
    <col min="24" max="24" width="13.625" customWidth="1"/>
    <col min="25" max="25" width="10.625" customWidth="1"/>
    <col min="26" max="26" width="13" customWidth="1"/>
    <col min="27" max="27" width="16.25" customWidth="1"/>
    <col min="28" max="28" width="17.875" customWidth="1"/>
    <col min="29" max="29" width="17.375" customWidth="1"/>
    <col min="30" max="30" width="19.25" customWidth="1"/>
    <col min="31" max="31" width="17.375" customWidth="1"/>
    <col min="32" max="32" width="15.875" customWidth="1"/>
    <col min="33" max="33" width="14.5" customWidth="1"/>
    <col min="34" max="34" width="15.125" customWidth="1"/>
    <col min="35" max="35" width="14.875" customWidth="1"/>
    <col min="36" max="36" width="13" customWidth="1"/>
    <col min="37" max="37" width="12.625" customWidth="1"/>
    <col min="38" max="38" width="13" customWidth="1"/>
    <col min="39" max="39" width="15.5" customWidth="1"/>
    <col min="40" max="40" width="18.5" customWidth="1"/>
  </cols>
  <sheetData>
    <row r="1" spans="1:40" ht="15.75">
      <c r="A1" s="117"/>
      <c r="B1" s="117"/>
      <c r="C1" s="118"/>
      <c r="D1" s="117"/>
      <c r="E1" s="119"/>
      <c r="F1" s="119"/>
      <c r="G1" s="119"/>
      <c r="H1" s="119"/>
      <c r="I1" s="119"/>
      <c r="J1" s="119"/>
      <c r="K1" s="119"/>
      <c r="L1" s="119"/>
      <c r="M1" s="120"/>
      <c r="N1" s="482" t="s">
        <v>562</v>
      </c>
      <c r="O1" s="482"/>
      <c r="P1" s="482"/>
      <c r="Q1" s="119"/>
      <c r="R1" s="119"/>
      <c r="S1" s="119"/>
      <c r="T1" s="119"/>
      <c r="U1" s="119"/>
      <c r="V1" s="119"/>
      <c r="W1" s="119"/>
      <c r="X1" s="119"/>
      <c r="Y1" s="120"/>
      <c r="Z1" s="475"/>
      <c r="AA1" s="475"/>
      <c r="AB1" s="475"/>
      <c r="AC1" s="119"/>
      <c r="AD1" s="119"/>
      <c r="AE1" s="119"/>
      <c r="AF1" s="119"/>
      <c r="AG1" s="119"/>
      <c r="AH1" s="119"/>
      <c r="AI1" s="119"/>
      <c r="AJ1" s="119"/>
      <c r="AK1" s="120"/>
      <c r="AL1" s="117"/>
      <c r="AM1" s="117"/>
      <c r="AN1" s="117"/>
    </row>
    <row r="2" spans="1:40" ht="18">
      <c r="A2" s="117"/>
      <c r="B2" s="117"/>
      <c r="C2" s="118"/>
      <c r="D2" s="117"/>
      <c r="E2" s="119"/>
      <c r="F2" s="119"/>
      <c r="G2" s="119"/>
      <c r="H2" s="119"/>
      <c r="I2" s="119"/>
      <c r="J2" s="119"/>
      <c r="K2" s="119"/>
      <c r="L2" s="119"/>
      <c r="M2" s="120"/>
      <c r="N2" s="483"/>
      <c r="O2" s="483"/>
      <c r="P2" s="483"/>
      <c r="Q2" s="119"/>
      <c r="R2" s="119"/>
      <c r="S2" s="119"/>
      <c r="T2" s="119"/>
      <c r="U2" s="119"/>
      <c r="V2" s="119"/>
      <c r="W2" s="119"/>
      <c r="X2" s="119"/>
      <c r="Y2" s="120"/>
      <c r="Z2" s="121"/>
      <c r="AA2" s="122"/>
      <c r="AB2" s="123"/>
      <c r="AC2" s="119"/>
      <c r="AD2" s="119"/>
      <c r="AE2" s="119"/>
      <c r="AF2" s="119"/>
      <c r="AG2" s="119"/>
      <c r="AH2" s="119"/>
      <c r="AI2" s="119"/>
      <c r="AJ2" s="119"/>
      <c r="AK2" s="120"/>
      <c r="AL2" s="121"/>
      <c r="AM2" s="122"/>
      <c r="AN2" s="123"/>
    </row>
    <row r="3" spans="1:40" ht="20.25">
      <c r="A3" s="476" t="s">
        <v>99</v>
      </c>
      <c r="B3" s="476"/>
      <c r="C3" s="476"/>
      <c r="D3" s="476"/>
      <c r="E3" s="476"/>
      <c r="F3" s="476"/>
      <c r="G3" s="476"/>
      <c r="H3" s="476"/>
      <c r="I3" s="476"/>
      <c r="J3" s="476"/>
      <c r="K3" s="476"/>
      <c r="L3" s="476"/>
      <c r="M3" s="476"/>
      <c r="N3" s="476"/>
      <c r="O3" s="476"/>
      <c r="P3" s="476"/>
      <c r="Q3" s="124"/>
      <c r="R3" s="124"/>
      <c r="S3" s="124"/>
      <c r="T3" s="124"/>
      <c r="U3" s="124"/>
      <c r="V3" s="124"/>
      <c r="W3" s="124"/>
      <c r="X3" s="124"/>
      <c r="Y3" s="124"/>
      <c r="Z3" s="124"/>
      <c r="AA3" s="124"/>
      <c r="AB3" s="124"/>
      <c r="AC3" s="124"/>
      <c r="AD3" s="124"/>
      <c r="AE3" s="124"/>
      <c r="AF3" s="124"/>
      <c r="AG3" s="124"/>
      <c r="AH3" s="124"/>
      <c r="AI3" s="124"/>
      <c r="AJ3" s="124"/>
      <c r="AK3" s="124"/>
      <c r="AL3" s="124"/>
      <c r="AM3" s="124"/>
      <c r="AN3" s="124"/>
    </row>
    <row r="4" spans="1:40" ht="15.75">
      <c r="A4" s="477" t="s">
        <v>100</v>
      </c>
      <c r="B4" s="478" t="s">
        <v>101</v>
      </c>
      <c r="C4" s="478" t="s">
        <v>102</v>
      </c>
      <c r="D4" s="477" t="s">
        <v>103</v>
      </c>
      <c r="E4" s="479"/>
      <c r="F4" s="479"/>
      <c r="G4" s="479"/>
      <c r="H4" s="479"/>
      <c r="I4" s="479"/>
      <c r="J4" s="479"/>
      <c r="K4" s="479"/>
      <c r="L4" s="479"/>
      <c r="M4" s="479"/>
      <c r="N4" s="479"/>
      <c r="O4" s="479"/>
      <c r="P4" s="479"/>
      <c r="Q4" s="480" t="s">
        <v>104</v>
      </c>
      <c r="R4" s="480"/>
      <c r="S4" s="480"/>
      <c r="T4" s="480"/>
      <c r="U4" s="480"/>
      <c r="V4" s="480"/>
      <c r="W4" s="480"/>
      <c r="X4" s="480"/>
      <c r="Y4" s="480"/>
      <c r="Z4" s="480"/>
      <c r="AA4" s="480"/>
      <c r="AB4" s="480"/>
      <c r="AC4" s="480" t="s">
        <v>105</v>
      </c>
      <c r="AD4" s="480"/>
      <c r="AE4" s="480"/>
      <c r="AF4" s="480"/>
      <c r="AG4" s="480"/>
      <c r="AH4" s="480"/>
      <c r="AI4" s="480"/>
      <c r="AJ4" s="480"/>
      <c r="AK4" s="480"/>
      <c r="AL4" s="480"/>
      <c r="AM4" s="480"/>
      <c r="AN4" s="480"/>
    </row>
    <row r="5" spans="1:40" ht="15.75">
      <c r="A5" s="477"/>
      <c r="B5" s="478"/>
      <c r="C5" s="478"/>
      <c r="D5" s="477"/>
      <c r="E5" s="484" t="s">
        <v>21</v>
      </c>
      <c r="F5" s="484"/>
      <c r="G5" s="484"/>
      <c r="H5" s="484"/>
      <c r="I5" s="484"/>
      <c r="J5" s="484" t="s">
        <v>22</v>
      </c>
      <c r="K5" s="484"/>
      <c r="L5" s="484"/>
      <c r="M5" s="484"/>
      <c r="N5" s="484"/>
      <c r="O5" s="484"/>
      <c r="P5" s="484" t="s">
        <v>25</v>
      </c>
      <c r="Q5" s="484" t="s">
        <v>21</v>
      </c>
      <c r="R5" s="484"/>
      <c r="S5" s="484"/>
      <c r="T5" s="484"/>
      <c r="U5" s="484"/>
      <c r="V5" s="484" t="s">
        <v>22</v>
      </c>
      <c r="W5" s="484"/>
      <c r="X5" s="484"/>
      <c r="Y5" s="484"/>
      <c r="Z5" s="484"/>
      <c r="AA5" s="484"/>
      <c r="AB5" s="484" t="s">
        <v>25</v>
      </c>
      <c r="AC5" s="484" t="s">
        <v>21</v>
      </c>
      <c r="AD5" s="484"/>
      <c r="AE5" s="484"/>
      <c r="AF5" s="484"/>
      <c r="AG5" s="484"/>
      <c r="AH5" s="484" t="s">
        <v>22</v>
      </c>
      <c r="AI5" s="484"/>
      <c r="AJ5" s="484"/>
      <c r="AK5" s="484"/>
      <c r="AL5" s="484"/>
      <c r="AM5" s="484"/>
      <c r="AN5" s="484" t="s">
        <v>25</v>
      </c>
    </row>
    <row r="6" spans="1:40" ht="15.75">
      <c r="A6" s="477"/>
      <c r="B6" s="478"/>
      <c r="C6" s="478"/>
      <c r="D6" s="477"/>
      <c r="E6" s="481" t="s">
        <v>106</v>
      </c>
      <c r="F6" s="481" t="s">
        <v>107</v>
      </c>
      <c r="G6" s="481" t="s">
        <v>108</v>
      </c>
      <c r="H6" s="481"/>
      <c r="I6" s="481" t="s">
        <v>109</v>
      </c>
      <c r="J6" s="481" t="s">
        <v>106</v>
      </c>
      <c r="K6" s="481" t="s">
        <v>26</v>
      </c>
      <c r="L6" s="481" t="s">
        <v>107</v>
      </c>
      <c r="M6" s="481" t="s">
        <v>108</v>
      </c>
      <c r="N6" s="481"/>
      <c r="O6" s="481" t="s">
        <v>109</v>
      </c>
      <c r="P6" s="484"/>
      <c r="Q6" s="481" t="s">
        <v>106</v>
      </c>
      <c r="R6" s="481" t="s">
        <v>107</v>
      </c>
      <c r="S6" s="481" t="s">
        <v>108</v>
      </c>
      <c r="T6" s="481"/>
      <c r="U6" s="481" t="s">
        <v>109</v>
      </c>
      <c r="V6" s="481" t="s">
        <v>106</v>
      </c>
      <c r="W6" s="481" t="s">
        <v>26</v>
      </c>
      <c r="X6" s="481" t="s">
        <v>107</v>
      </c>
      <c r="Y6" s="481" t="s">
        <v>108</v>
      </c>
      <c r="Z6" s="481"/>
      <c r="AA6" s="481" t="s">
        <v>109</v>
      </c>
      <c r="AB6" s="484"/>
      <c r="AC6" s="481" t="s">
        <v>106</v>
      </c>
      <c r="AD6" s="481" t="s">
        <v>107</v>
      </c>
      <c r="AE6" s="481" t="s">
        <v>108</v>
      </c>
      <c r="AF6" s="481"/>
      <c r="AG6" s="481" t="s">
        <v>109</v>
      </c>
      <c r="AH6" s="481" t="s">
        <v>106</v>
      </c>
      <c r="AI6" s="481" t="s">
        <v>26</v>
      </c>
      <c r="AJ6" s="481" t="s">
        <v>107</v>
      </c>
      <c r="AK6" s="481" t="s">
        <v>108</v>
      </c>
      <c r="AL6" s="481"/>
      <c r="AM6" s="481" t="s">
        <v>109</v>
      </c>
      <c r="AN6" s="484"/>
    </row>
    <row r="7" spans="1:40">
      <c r="A7" s="477"/>
      <c r="B7" s="478"/>
      <c r="C7" s="478"/>
      <c r="D7" s="477"/>
      <c r="E7" s="481"/>
      <c r="F7" s="481"/>
      <c r="G7" s="481" t="s">
        <v>110</v>
      </c>
      <c r="H7" s="481" t="s">
        <v>111</v>
      </c>
      <c r="I7" s="481"/>
      <c r="J7" s="481"/>
      <c r="K7" s="481"/>
      <c r="L7" s="481"/>
      <c r="M7" s="481" t="s">
        <v>110</v>
      </c>
      <c r="N7" s="481" t="s">
        <v>111</v>
      </c>
      <c r="O7" s="481"/>
      <c r="P7" s="481"/>
      <c r="Q7" s="481"/>
      <c r="R7" s="481"/>
      <c r="S7" s="481" t="s">
        <v>110</v>
      </c>
      <c r="T7" s="481" t="s">
        <v>111</v>
      </c>
      <c r="U7" s="481"/>
      <c r="V7" s="481"/>
      <c r="W7" s="481"/>
      <c r="X7" s="481"/>
      <c r="Y7" s="481" t="s">
        <v>110</v>
      </c>
      <c r="Z7" s="481" t="s">
        <v>111</v>
      </c>
      <c r="AA7" s="481"/>
      <c r="AB7" s="481"/>
      <c r="AC7" s="481"/>
      <c r="AD7" s="481"/>
      <c r="AE7" s="481" t="s">
        <v>110</v>
      </c>
      <c r="AF7" s="481" t="s">
        <v>111</v>
      </c>
      <c r="AG7" s="481"/>
      <c r="AH7" s="481"/>
      <c r="AI7" s="481"/>
      <c r="AJ7" s="481"/>
      <c r="AK7" s="481" t="s">
        <v>110</v>
      </c>
      <c r="AL7" s="481" t="s">
        <v>111</v>
      </c>
      <c r="AM7" s="481"/>
      <c r="AN7" s="481"/>
    </row>
    <row r="8" spans="1:40">
      <c r="A8" s="477"/>
      <c r="B8" s="478"/>
      <c r="C8" s="478"/>
      <c r="D8" s="477"/>
      <c r="E8" s="481"/>
      <c r="F8" s="481"/>
      <c r="G8" s="481"/>
      <c r="H8" s="481"/>
      <c r="I8" s="481"/>
      <c r="J8" s="481"/>
      <c r="K8" s="481"/>
      <c r="L8" s="481"/>
      <c r="M8" s="481"/>
      <c r="N8" s="481"/>
      <c r="O8" s="481"/>
      <c r="P8" s="481"/>
      <c r="Q8" s="481"/>
      <c r="R8" s="481"/>
      <c r="S8" s="481"/>
      <c r="T8" s="481"/>
      <c r="U8" s="481"/>
      <c r="V8" s="481"/>
      <c r="W8" s="481"/>
      <c r="X8" s="481"/>
      <c r="Y8" s="481"/>
      <c r="Z8" s="481"/>
      <c r="AA8" s="481"/>
      <c r="AB8" s="481"/>
      <c r="AC8" s="481"/>
      <c r="AD8" s="481"/>
      <c r="AE8" s="481"/>
      <c r="AF8" s="481"/>
      <c r="AG8" s="481"/>
      <c r="AH8" s="481"/>
      <c r="AI8" s="481"/>
      <c r="AJ8" s="481"/>
      <c r="AK8" s="481"/>
      <c r="AL8" s="481"/>
      <c r="AM8" s="481"/>
      <c r="AN8" s="481"/>
    </row>
    <row r="9" spans="1:40" ht="18.75">
      <c r="A9" s="125">
        <v>1</v>
      </c>
      <c r="B9" s="126">
        <v>2</v>
      </c>
      <c r="C9" s="126">
        <v>3</v>
      </c>
      <c r="D9" s="125">
        <v>4</v>
      </c>
      <c r="E9" s="125">
        <v>5</v>
      </c>
      <c r="F9" s="125">
        <v>6</v>
      </c>
      <c r="G9" s="125">
        <v>7</v>
      </c>
      <c r="H9" s="125">
        <v>8</v>
      </c>
      <c r="I9" s="125">
        <v>9</v>
      </c>
      <c r="J9" s="125">
        <v>10</v>
      </c>
      <c r="K9" s="125">
        <v>11</v>
      </c>
      <c r="L9" s="125">
        <v>12</v>
      </c>
      <c r="M9" s="125">
        <v>13</v>
      </c>
      <c r="N9" s="125">
        <v>14</v>
      </c>
      <c r="O9" s="125">
        <v>15</v>
      </c>
      <c r="P9" s="125">
        <v>16</v>
      </c>
      <c r="Q9" s="125">
        <v>5</v>
      </c>
      <c r="R9" s="125">
        <v>6</v>
      </c>
      <c r="S9" s="125">
        <v>7</v>
      </c>
      <c r="T9" s="125">
        <v>8</v>
      </c>
      <c r="U9" s="125">
        <v>9</v>
      </c>
      <c r="V9" s="125">
        <v>10</v>
      </c>
      <c r="W9" s="125">
        <v>11</v>
      </c>
      <c r="X9" s="125">
        <v>12</v>
      </c>
      <c r="Y9" s="125">
        <v>13</v>
      </c>
      <c r="Z9" s="125">
        <v>14</v>
      </c>
      <c r="AA9" s="125">
        <v>15</v>
      </c>
      <c r="AB9" s="125">
        <v>16</v>
      </c>
      <c r="AC9" s="125">
        <v>5</v>
      </c>
      <c r="AD9" s="125">
        <v>6</v>
      </c>
      <c r="AE9" s="125">
        <v>7</v>
      </c>
      <c r="AF9" s="125">
        <v>8</v>
      </c>
      <c r="AG9" s="125">
        <v>9</v>
      </c>
      <c r="AH9" s="125">
        <v>10</v>
      </c>
      <c r="AI9" s="125">
        <v>11</v>
      </c>
      <c r="AJ9" s="125">
        <v>12</v>
      </c>
      <c r="AK9" s="125">
        <v>13</v>
      </c>
      <c r="AL9" s="125">
        <v>14</v>
      </c>
      <c r="AM9" s="127">
        <f>AM10</f>
        <v>0</v>
      </c>
      <c r="AN9" s="125">
        <v>16</v>
      </c>
    </row>
    <row r="10" spans="1:40" ht="18.75">
      <c r="A10" s="128" t="s">
        <v>112</v>
      </c>
      <c r="B10" s="129"/>
      <c r="C10" s="130"/>
      <c r="D10" s="131" t="s">
        <v>113</v>
      </c>
      <c r="E10" s="127">
        <f>E11</f>
        <v>2996700</v>
      </c>
      <c r="F10" s="127">
        <f>F11</f>
        <v>2996700</v>
      </c>
      <c r="G10" s="127">
        <f>G11</f>
        <v>2119225</v>
      </c>
      <c r="H10" s="127">
        <f>H11</f>
        <v>141825</v>
      </c>
      <c r="I10" s="127"/>
      <c r="J10" s="127">
        <f>J11</f>
        <v>0</v>
      </c>
      <c r="K10" s="127">
        <f>K11</f>
        <v>0</v>
      </c>
      <c r="L10" s="127">
        <f>L11</f>
        <v>0</v>
      </c>
      <c r="M10" s="127">
        <f>M11</f>
        <v>0</v>
      </c>
      <c r="N10" s="127">
        <f>N11</f>
        <v>0</v>
      </c>
      <c r="O10" s="127"/>
      <c r="P10" s="127">
        <f>P11</f>
        <v>2996700</v>
      </c>
      <c r="Q10" s="127">
        <f>Q11</f>
        <v>0</v>
      </c>
      <c r="R10" s="127">
        <f>R11</f>
        <v>0</v>
      </c>
      <c r="S10" s="132">
        <f>S11</f>
        <v>64370</v>
      </c>
      <c r="T10" s="132">
        <f>T11</f>
        <v>0</v>
      </c>
      <c r="U10" s="132"/>
      <c r="V10" s="132">
        <f>V11</f>
        <v>0</v>
      </c>
      <c r="W10" s="132">
        <f>W11</f>
        <v>0</v>
      </c>
      <c r="X10" s="132">
        <f>X11</f>
        <v>0</v>
      </c>
      <c r="Y10" s="132">
        <f>Y11</f>
        <v>0</v>
      </c>
      <c r="Z10" s="132">
        <f>Z11</f>
        <v>0</v>
      </c>
      <c r="AA10" s="132"/>
      <c r="AB10" s="132">
        <f>AB11</f>
        <v>0</v>
      </c>
      <c r="AC10" s="127">
        <f>AC11</f>
        <v>2996700</v>
      </c>
      <c r="AD10" s="127">
        <f>AD11</f>
        <v>2996700</v>
      </c>
      <c r="AE10" s="127">
        <f>AE11</f>
        <v>2183595</v>
      </c>
      <c r="AF10" s="127">
        <f>AF11</f>
        <v>141825</v>
      </c>
      <c r="AG10" s="127"/>
      <c r="AH10" s="127">
        <f>AH11</f>
        <v>0</v>
      </c>
      <c r="AI10" s="127">
        <f>AI11</f>
        <v>0</v>
      </c>
      <c r="AJ10" s="127">
        <f>AJ11</f>
        <v>0</v>
      </c>
      <c r="AK10" s="127">
        <f>AK11</f>
        <v>0</v>
      </c>
      <c r="AL10" s="127">
        <f>AL11</f>
        <v>0</v>
      </c>
      <c r="AM10" s="127">
        <f>AM11</f>
        <v>0</v>
      </c>
      <c r="AN10" s="127">
        <f>AN11</f>
        <v>2996700</v>
      </c>
    </row>
    <row r="11" spans="1:40" ht="18.75">
      <c r="A11" s="128" t="s">
        <v>114</v>
      </c>
      <c r="B11" s="129"/>
      <c r="C11" s="133"/>
      <c r="D11" s="134" t="s">
        <v>113</v>
      </c>
      <c r="E11" s="127">
        <f>E12+E13</f>
        <v>2996700</v>
      </c>
      <c r="F11" s="127">
        <f>F12+F13</f>
        <v>2996700</v>
      </c>
      <c r="G11" s="127">
        <f>G12+G13</f>
        <v>2119225</v>
      </c>
      <c r="H11" s="127">
        <f>H12+H13</f>
        <v>141825</v>
      </c>
      <c r="I11" s="127"/>
      <c r="J11" s="127">
        <f>J12+J13</f>
        <v>0</v>
      </c>
      <c r="K11" s="127">
        <f>K12+K13</f>
        <v>0</v>
      </c>
      <c r="L11" s="127">
        <f>L12+L13</f>
        <v>0</v>
      </c>
      <c r="M11" s="127">
        <f>M12+M13</f>
        <v>0</v>
      </c>
      <c r="N11" s="127">
        <f>N12+N13</f>
        <v>0</v>
      </c>
      <c r="O11" s="127"/>
      <c r="P11" s="127">
        <f>P12+P13</f>
        <v>2996700</v>
      </c>
      <c r="Q11" s="127">
        <f>Q12+Q13</f>
        <v>0</v>
      </c>
      <c r="R11" s="127">
        <f>R12+R13</f>
        <v>0</v>
      </c>
      <c r="S11" s="132">
        <f>S12+S13</f>
        <v>64370</v>
      </c>
      <c r="T11" s="132">
        <f>T12+T13</f>
        <v>0</v>
      </c>
      <c r="U11" s="132"/>
      <c r="V11" s="132">
        <f t="shared" ref="V11:AB11" si="0">V12+V13+V15</f>
        <v>0</v>
      </c>
      <c r="W11" s="132">
        <f t="shared" si="0"/>
        <v>0</v>
      </c>
      <c r="X11" s="132">
        <f t="shared" si="0"/>
        <v>0</v>
      </c>
      <c r="Y11" s="132">
        <f t="shared" si="0"/>
        <v>0</v>
      </c>
      <c r="Z11" s="132">
        <f t="shared" si="0"/>
        <v>0</v>
      </c>
      <c r="AA11" s="132">
        <f t="shared" si="0"/>
        <v>0</v>
      </c>
      <c r="AB11" s="132">
        <f t="shared" si="0"/>
        <v>0</v>
      </c>
      <c r="AC11" s="127">
        <f>AC12+AC13</f>
        <v>2996700</v>
      </c>
      <c r="AD11" s="127">
        <f>AD12+AD13</f>
        <v>2996700</v>
      </c>
      <c r="AE11" s="127">
        <f>AE12+AE13</f>
        <v>2183595</v>
      </c>
      <c r="AF11" s="127">
        <f>AF12+AF13</f>
        <v>141825</v>
      </c>
      <c r="AG11" s="127"/>
      <c r="AH11" s="127">
        <f t="shared" ref="AH11:AN11" si="1">AH12+AH13+AH15</f>
        <v>0</v>
      </c>
      <c r="AI11" s="127">
        <f t="shared" si="1"/>
        <v>0</v>
      </c>
      <c r="AJ11" s="127">
        <f t="shared" si="1"/>
        <v>0</v>
      </c>
      <c r="AK11" s="127">
        <f t="shared" si="1"/>
        <v>0</v>
      </c>
      <c r="AL11" s="127">
        <f t="shared" si="1"/>
        <v>0</v>
      </c>
      <c r="AM11" s="127">
        <f t="shared" si="1"/>
        <v>0</v>
      </c>
      <c r="AN11" s="127">
        <f t="shared" si="1"/>
        <v>2996700</v>
      </c>
    </row>
    <row r="12" spans="1:40" ht="63">
      <c r="A12" s="135" t="s">
        <v>115</v>
      </c>
      <c r="B12" s="135" t="s">
        <v>116</v>
      </c>
      <c r="C12" s="136" t="s">
        <v>117</v>
      </c>
      <c r="D12" s="137" t="s">
        <v>118</v>
      </c>
      <c r="E12" s="138">
        <v>2986850</v>
      </c>
      <c r="F12" s="127">
        <v>2986850</v>
      </c>
      <c r="G12" s="139">
        <v>2119225</v>
      </c>
      <c r="H12" s="139">
        <v>141825</v>
      </c>
      <c r="I12" s="127"/>
      <c r="J12" s="139"/>
      <c r="K12" s="139"/>
      <c r="L12" s="139"/>
      <c r="M12" s="139"/>
      <c r="N12" s="139"/>
      <c r="O12" s="139"/>
      <c r="P12" s="127">
        <f>E12+I12</f>
        <v>2986850</v>
      </c>
      <c r="Q12" s="138">
        <v>2918</v>
      </c>
      <c r="R12" s="127">
        <v>2918</v>
      </c>
      <c r="S12" s="139">
        <v>64370</v>
      </c>
      <c r="T12" s="140"/>
      <c r="U12" s="132"/>
      <c r="V12" s="140"/>
      <c r="W12" s="140"/>
      <c r="X12" s="140"/>
      <c r="Y12" s="140"/>
      <c r="Z12" s="140"/>
      <c r="AA12" s="140"/>
      <c r="AB12" s="127">
        <f>Q12+U12</f>
        <v>2918</v>
      </c>
      <c r="AC12" s="138">
        <f>E12+Q12</f>
        <v>2989768</v>
      </c>
      <c r="AD12" s="138">
        <f>F12+R12</f>
        <v>2989768</v>
      </c>
      <c r="AE12" s="138">
        <f t="shared" ref="AE12:AM12" si="2">G12+S12</f>
        <v>2183595</v>
      </c>
      <c r="AF12" s="138">
        <f t="shared" si="2"/>
        <v>141825</v>
      </c>
      <c r="AG12" s="138">
        <f t="shared" si="2"/>
        <v>0</v>
      </c>
      <c r="AH12" s="138">
        <f t="shared" si="2"/>
        <v>0</v>
      </c>
      <c r="AI12" s="138">
        <f t="shared" si="2"/>
        <v>0</v>
      </c>
      <c r="AJ12" s="138">
        <f t="shared" si="2"/>
        <v>0</v>
      </c>
      <c r="AK12" s="138">
        <f t="shared" si="2"/>
        <v>0</v>
      </c>
      <c r="AL12" s="138">
        <f t="shared" si="2"/>
        <v>0</v>
      </c>
      <c r="AM12" s="138">
        <f t="shared" si="2"/>
        <v>0</v>
      </c>
      <c r="AN12" s="127">
        <f>AC12+AG12</f>
        <v>2989768</v>
      </c>
    </row>
    <row r="13" spans="1:40" ht="18.75">
      <c r="A13" s="141" t="s">
        <v>119</v>
      </c>
      <c r="B13" s="141" t="s">
        <v>120</v>
      </c>
      <c r="C13" s="136" t="s">
        <v>121</v>
      </c>
      <c r="D13" s="142" t="s">
        <v>122</v>
      </c>
      <c r="E13" s="127">
        <v>9850</v>
      </c>
      <c r="F13" s="127">
        <v>9850</v>
      </c>
      <c r="G13" s="139">
        <v>0</v>
      </c>
      <c r="H13" s="139">
        <v>0</v>
      </c>
      <c r="I13" s="127"/>
      <c r="J13" s="139">
        <v>0</v>
      </c>
      <c r="K13" s="139">
        <v>0</v>
      </c>
      <c r="L13" s="139">
        <v>0</v>
      </c>
      <c r="M13" s="139">
        <v>0</v>
      </c>
      <c r="N13" s="139">
        <v>0</v>
      </c>
      <c r="O13" s="139"/>
      <c r="P13" s="127">
        <f>E13+I13</f>
        <v>9850</v>
      </c>
      <c r="Q13" s="127">
        <v>-2918</v>
      </c>
      <c r="R13" s="127">
        <v>-2918</v>
      </c>
      <c r="S13" s="140">
        <v>0</v>
      </c>
      <c r="T13" s="140">
        <v>0</v>
      </c>
      <c r="U13" s="132"/>
      <c r="V13" s="140">
        <v>0</v>
      </c>
      <c r="W13" s="140">
        <v>0</v>
      </c>
      <c r="X13" s="140">
        <v>0</v>
      </c>
      <c r="Y13" s="140">
        <v>0</v>
      </c>
      <c r="Z13" s="140">
        <v>0</v>
      </c>
      <c r="AA13" s="140"/>
      <c r="AB13" s="127">
        <f>Q13+U13</f>
        <v>-2918</v>
      </c>
      <c r="AC13" s="138">
        <f>E13+Q13</f>
        <v>6932</v>
      </c>
      <c r="AD13" s="138">
        <f>F13+R13</f>
        <v>6932</v>
      </c>
      <c r="AE13" s="139">
        <v>0</v>
      </c>
      <c r="AF13" s="139">
        <v>0</v>
      </c>
      <c r="AG13" s="127"/>
      <c r="AH13" s="139">
        <v>0</v>
      </c>
      <c r="AI13" s="139">
        <v>0</v>
      </c>
      <c r="AJ13" s="139">
        <v>0</v>
      </c>
      <c r="AK13" s="139">
        <v>0</v>
      </c>
      <c r="AL13" s="139">
        <v>0</v>
      </c>
      <c r="AM13" s="139"/>
      <c r="AN13" s="127">
        <f>AC13+AG13</f>
        <v>6932</v>
      </c>
    </row>
    <row r="14" spans="1:40" ht="18.75">
      <c r="A14" s="143"/>
      <c r="B14" s="143"/>
      <c r="C14" s="133"/>
      <c r="D14" s="144"/>
      <c r="E14" s="127"/>
      <c r="F14" s="127"/>
      <c r="G14" s="139"/>
      <c r="H14" s="139"/>
      <c r="I14" s="127"/>
      <c r="J14" s="139"/>
      <c r="K14" s="139"/>
      <c r="L14" s="139"/>
      <c r="M14" s="139"/>
      <c r="N14" s="139"/>
      <c r="O14" s="139"/>
      <c r="P14" s="127"/>
      <c r="Q14" s="132"/>
      <c r="R14" s="132"/>
      <c r="S14" s="140"/>
      <c r="T14" s="140"/>
      <c r="U14" s="132"/>
      <c r="V14" s="140"/>
      <c r="W14" s="140"/>
      <c r="X14" s="140"/>
      <c r="Y14" s="140"/>
      <c r="Z14" s="140"/>
      <c r="AA14" s="140"/>
      <c r="AB14" s="132"/>
      <c r="AC14" s="127"/>
      <c r="AD14" s="127"/>
      <c r="AE14" s="139"/>
      <c r="AF14" s="139"/>
      <c r="AG14" s="127"/>
      <c r="AH14" s="139"/>
      <c r="AI14" s="139"/>
      <c r="AJ14" s="139"/>
      <c r="AK14" s="139"/>
      <c r="AL14" s="139"/>
      <c r="AM14" s="139"/>
      <c r="AN14" s="127">
        <f>AC14+AG14</f>
        <v>0</v>
      </c>
    </row>
    <row r="15" spans="1:40" ht="31.5">
      <c r="A15" s="145" t="s">
        <v>123</v>
      </c>
      <c r="B15" s="145" t="s">
        <v>124</v>
      </c>
      <c r="C15" s="146" t="s">
        <v>125</v>
      </c>
      <c r="D15" s="144" t="s">
        <v>126</v>
      </c>
      <c r="E15" s="127"/>
      <c r="F15" s="127"/>
      <c r="G15" s="139"/>
      <c r="H15" s="139"/>
      <c r="I15" s="127"/>
      <c r="J15" s="139"/>
      <c r="K15" s="139"/>
      <c r="L15" s="139"/>
      <c r="M15" s="139"/>
      <c r="N15" s="139"/>
      <c r="O15" s="139"/>
      <c r="P15" s="127"/>
      <c r="Q15" s="132"/>
      <c r="R15" s="132"/>
      <c r="S15" s="140"/>
      <c r="T15" s="140"/>
      <c r="U15" s="132"/>
      <c r="V15" s="140"/>
      <c r="W15" s="140"/>
      <c r="X15" s="140"/>
      <c r="Y15" s="140"/>
      <c r="Z15" s="140"/>
      <c r="AA15" s="140"/>
      <c r="AB15" s="127">
        <f>Q15+V15</f>
        <v>0</v>
      </c>
      <c r="AC15" s="127"/>
      <c r="AD15" s="127"/>
      <c r="AE15" s="139"/>
      <c r="AF15" s="139"/>
      <c r="AG15" s="138">
        <f t="shared" ref="AG15:AM15" si="3">I15+U15</f>
        <v>0</v>
      </c>
      <c r="AH15" s="138">
        <f t="shared" si="3"/>
        <v>0</v>
      </c>
      <c r="AI15" s="138">
        <f t="shared" si="3"/>
        <v>0</v>
      </c>
      <c r="AJ15" s="138">
        <f t="shared" si="3"/>
        <v>0</v>
      </c>
      <c r="AK15" s="138">
        <f t="shared" si="3"/>
        <v>0</v>
      </c>
      <c r="AL15" s="138">
        <f t="shared" si="3"/>
        <v>0</v>
      </c>
      <c r="AM15" s="138">
        <f t="shared" si="3"/>
        <v>0</v>
      </c>
      <c r="AN15" s="127">
        <f>AC15+AH15</f>
        <v>0</v>
      </c>
    </row>
    <row r="16" spans="1:40" ht="18.75">
      <c r="A16" s="147" t="s">
        <v>127</v>
      </c>
      <c r="B16" s="148"/>
      <c r="C16" s="149"/>
      <c r="D16" s="131" t="s">
        <v>128</v>
      </c>
      <c r="E16" s="127">
        <f>E17</f>
        <v>7213255</v>
      </c>
      <c r="F16" s="127">
        <f>F17</f>
        <v>7213255</v>
      </c>
      <c r="G16" s="127">
        <f>G17</f>
        <v>977711</v>
      </c>
      <c r="H16" s="127">
        <f>H17</f>
        <v>55904</v>
      </c>
      <c r="I16" s="127"/>
      <c r="J16" s="127">
        <f t="shared" ref="J16:T16" si="4">J17</f>
        <v>820188.52</v>
      </c>
      <c r="K16" s="127">
        <f t="shared" si="4"/>
        <v>775188.52</v>
      </c>
      <c r="L16" s="127">
        <f t="shared" si="4"/>
        <v>45000</v>
      </c>
      <c r="M16" s="127">
        <f t="shared" si="4"/>
        <v>0</v>
      </c>
      <c r="N16" s="127">
        <f t="shared" si="4"/>
        <v>0</v>
      </c>
      <c r="O16" s="127">
        <f t="shared" si="4"/>
        <v>775188.52</v>
      </c>
      <c r="P16" s="127">
        <f t="shared" si="4"/>
        <v>8033443.5199999996</v>
      </c>
      <c r="Q16" s="127">
        <f t="shared" si="4"/>
        <v>-3473</v>
      </c>
      <c r="R16" s="127">
        <f t="shared" si="4"/>
        <v>-3473</v>
      </c>
      <c r="S16" s="127">
        <f t="shared" si="4"/>
        <v>5684</v>
      </c>
      <c r="T16" s="127">
        <f t="shared" si="4"/>
        <v>-5000</v>
      </c>
      <c r="U16" s="127"/>
      <c r="V16" s="127">
        <f t="shared" ref="V16:AF16" si="5">V17</f>
        <v>384191</v>
      </c>
      <c r="W16" s="127">
        <f t="shared" si="5"/>
        <v>397861</v>
      </c>
      <c r="X16" s="127">
        <f t="shared" si="5"/>
        <v>-13670</v>
      </c>
      <c r="Y16" s="127">
        <f t="shared" si="5"/>
        <v>0</v>
      </c>
      <c r="Z16" s="127">
        <f t="shared" si="5"/>
        <v>0</v>
      </c>
      <c r="AA16" s="127">
        <f t="shared" si="5"/>
        <v>397861</v>
      </c>
      <c r="AB16" s="127">
        <f t="shared" si="5"/>
        <v>380718</v>
      </c>
      <c r="AC16" s="127">
        <f t="shared" si="5"/>
        <v>7209782</v>
      </c>
      <c r="AD16" s="127">
        <f t="shared" si="5"/>
        <v>7209782</v>
      </c>
      <c r="AE16" s="127">
        <f t="shared" si="5"/>
        <v>983395</v>
      </c>
      <c r="AF16" s="127">
        <f t="shared" si="5"/>
        <v>50904</v>
      </c>
      <c r="AG16" s="127"/>
      <c r="AH16" s="127">
        <f t="shared" ref="AH16:AN16" si="6">AH17</f>
        <v>1204379.52</v>
      </c>
      <c r="AI16" s="127">
        <f t="shared" si="6"/>
        <v>1173049.52</v>
      </c>
      <c r="AJ16" s="127">
        <f t="shared" si="6"/>
        <v>31330</v>
      </c>
      <c r="AK16" s="127">
        <f t="shared" si="6"/>
        <v>0</v>
      </c>
      <c r="AL16" s="127">
        <f t="shared" si="6"/>
        <v>0</v>
      </c>
      <c r="AM16" s="127">
        <f t="shared" si="6"/>
        <v>1173049.52</v>
      </c>
      <c r="AN16" s="127">
        <f t="shared" si="6"/>
        <v>8414161.5199999996</v>
      </c>
    </row>
    <row r="17" spans="1:40" ht="18.75">
      <c r="A17" s="150" t="s">
        <v>129</v>
      </c>
      <c r="B17" s="148"/>
      <c r="C17" s="149"/>
      <c r="D17" s="134" t="s">
        <v>128</v>
      </c>
      <c r="E17" s="127">
        <f>SUM(E18:E34)</f>
        <v>7213255</v>
      </c>
      <c r="F17" s="127">
        <f>SUM(F18:F34)</f>
        <v>7213255</v>
      </c>
      <c r="G17" s="127">
        <f>G18+G19+G21+G23+G24+G32+G33+G31+G20</f>
        <v>977711</v>
      </c>
      <c r="H17" s="127">
        <f>H18+H19+H21+H23+H24+H29+H32+H33+H31+H20</f>
        <v>55904</v>
      </c>
      <c r="I17" s="127"/>
      <c r="J17" s="127">
        <f t="shared" ref="J17:O17" si="7">J18+J19+J21+J23+J24+J29+J32+J33+J31+J20+J25+J34+J28+J26</f>
        <v>820188.52</v>
      </c>
      <c r="K17" s="127">
        <f t="shared" si="7"/>
        <v>775188.52</v>
      </c>
      <c r="L17" s="127">
        <f t="shared" si="7"/>
        <v>45000</v>
      </c>
      <c r="M17" s="127">
        <f t="shared" si="7"/>
        <v>0</v>
      </c>
      <c r="N17" s="127">
        <f t="shared" si="7"/>
        <v>0</v>
      </c>
      <c r="O17" s="127">
        <f t="shared" si="7"/>
        <v>775188.52</v>
      </c>
      <c r="P17" s="127">
        <f>I17+E17+J17</f>
        <v>8033443.5199999996</v>
      </c>
      <c r="Q17" s="127">
        <f t="shared" ref="Q17:AA17" si="8">SUM(Q18:Q34)</f>
        <v>-3473</v>
      </c>
      <c r="R17" s="127">
        <f t="shared" si="8"/>
        <v>-3473</v>
      </c>
      <c r="S17" s="127">
        <f t="shared" si="8"/>
        <v>5684</v>
      </c>
      <c r="T17" s="127">
        <f t="shared" si="8"/>
        <v>-5000</v>
      </c>
      <c r="U17" s="127">
        <f t="shared" si="8"/>
        <v>0</v>
      </c>
      <c r="V17" s="127">
        <f t="shared" si="8"/>
        <v>384191</v>
      </c>
      <c r="W17" s="127">
        <f t="shared" si="8"/>
        <v>397861</v>
      </c>
      <c r="X17" s="127">
        <f t="shared" si="8"/>
        <v>-13670</v>
      </c>
      <c r="Y17" s="127">
        <f t="shared" si="8"/>
        <v>0</v>
      </c>
      <c r="Z17" s="127">
        <f t="shared" si="8"/>
        <v>0</v>
      </c>
      <c r="AA17" s="127">
        <f t="shared" si="8"/>
        <v>397861</v>
      </c>
      <c r="AB17" s="127">
        <f>U17+Q17+V17</f>
        <v>380718</v>
      </c>
      <c r="AC17" s="127">
        <f t="shared" ref="AC17:AM17" si="9">SUM(AC18:AC34)</f>
        <v>7209782</v>
      </c>
      <c r="AD17" s="127">
        <f t="shared" si="9"/>
        <v>7209782</v>
      </c>
      <c r="AE17" s="127">
        <f t="shared" si="9"/>
        <v>983395</v>
      </c>
      <c r="AF17" s="127">
        <f t="shared" si="9"/>
        <v>50904</v>
      </c>
      <c r="AG17" s="127">
        <f t="shared" si="9"/>
        <v>0</v>
      </c>
      <c r="AH17" s="127">
        <f t="shared" si="9"/>
        <v>1204379.52</v>
      </c>
      <c r="AI17" s="127">
        <f t="shared" si="9"/>
        <v>1173049.52</v>
      </c>
      <c r="AJ17" s="127">
        <f t="shared" si="9"/>
        <v>31330</v>
      </c>
      <c r="AK17" s="127">
        <f t="shared" si="9"/>
        <v>0</v>
      </c>
      <c r="AL17" s="127">
        <f t="shared" si="9"/>
        <v>0</v>
      </c>
      <c r="AM17" s="127">
        <f t="shared" si="9"/>
        <v>1173049.52</v>
      </c>
      <c r="AN17" s="127">
        <f>AC17+AH17</f>
        <v>8414161.5199999996</v>
      </c>
    </row>
    <row r="18" spans="1:40" ht="18.75">
      <c r="A18" s="141" t="s">
        <v>130</v>
      </c>
      <c r="B18" s="141" t="s">
        <v>120</v>
      </c>
      <c r="C18" s="136" t="s">
        <v>121</v>
      </c>
      <c r="D18" s="142" t="s">
        <v>122</v>
      </c>
      <c r="E18" s="151">
        <v>553594</v>
      </c>
      <c r="F18" s="152">
        <v>553594</v>
      </c>
      <c r="G18" s="153">
        <v>256841</v>
      </c>
      <c r="H18" s="153">
        <v>45457</v>
      </c>
      <c r="I18" s="152"/>
      <c r="J18" s="153"/>
      <c r="K18" s="153"/>
      <c r="L18" s="153"/>
      <c r="M18" s="153"/>
      <c r="N18" s="153"/>
      <c r="O18" s="153"/>
      <c r="P18" s="152">
        <f>E18+I18</f>
        <v>553594</v>
      </c>
      <c r="Q18" s="151">
        <v>9283</v>
      </c>
      <c r="R18" s="152">
        <v>9283</v>
      </c>
      <c r="S18" s="153">
        <v>10885</v>
      </c>
      <c r="T18" s="153">
        <v>-5000</v>
      </c>
      <c r="U18" s="154"/>
      <c r="V18" s="155"/>
      <c r="W18" s="155"/>
      <c r="X18" s="155"/>
      <c r="Y18" s="155"/>
      <c r="Z18" s="155"/>
      <c r="AA18" s="155"/>
      <c r="AB18" s="152">
        <f>Q18+U18</f>
        <v>9283</v>
      </c>
      <c r="AC18" s="138">
        <f t="shared" ref="AC18:AM33" si="10">E18+Q18</f>
        <v>562877</v>
      </c>
      <c r="AD18" s="138">
        <f t="shared" si="10"/>
        <v>562877</v>
      </c>
      <c r="AE18" s="138">
        <f t="shared" si="10"/>
        <v>267726</v>
      </c>
      <c r="AF18" s="138">
        <f t="shared" si="10"/>
        <v>40457</v>
      </c>
      <c r="AG18" s="138">
        <f t="shared" si="10"/>
        <v>0</v>
      </c>
      <c r="AH18" s="138">
        <f t="shared" si="10"/>
        <v>0</v>
      </c>
      <c r="AI18" s="138">
        <f t="shared" si="10"/>
        <v>0</v>
      </c>
      <c r="AJ18" s="138">
        <f t="shared" si="10"/>
        <v>0</v>
      </c>
      <c r="AK18" s="138">
        <f t="shared" si="10"/>
        <v>0</v>
      </c>
      <c r="AL18" s="138">
        <f t="shared" si="10"/>
        <v>0</v>
      </c>
      <c r="AM18" s="138">
        <f t="shared" si="10"/>
        <v>0</v>
      </c>
      <c r="AN18" s="152">
        <f>AC18+AG18</f>
        <v>562877</v>
      </c>
    </row>
    <row r="19" spans="1:40" ht="18.75">
      <c r="A19" s="156" t="s">
        <v>131</v>
      </c>
      <c r="B19" s="156" t="s">
        <v>132</v>
      </c>
      <c r="C19" s="156" t="s">
        <v>133</v>
      </c>
      <c r="D19" s="157" t="s">
        <v>134</v>
      </c>
      <c r="E19" s="127">
        <v>51130</v>
      </c>
      <c r="F19" s="127">
        <v>51130</v>
      </c>
      <c r="G19" s="127"/>
      <c r="H19" s="127"/>
      <c r="I19" s="127"/>
      <c r="J19" s="127"/>
      <c r="K19" s="127"/>
      <c r="L19" s="127"/>
      <c r="M19" s="127"/>
      <c r="N19" s="127"/>
      <c r="O19" s="127"/>
      <c r="P19" s="127">
        <f>E19+I19</f>
        <v>51130</v>
      </c>
      <c r="Q19" s="127">
        <v>-11400</v>
      </c>
      <c r="R19" s="127">
        <v>-11400</v>
      </c>
      <c r="S19" s="132"/>
      <c r="T19" s="132"/>
      <c r="U19" s="132"/>
      <c r="V19" s="132"/>
      <c r="W19" s="132"/>
      <c r="X19" s="132"/>
      <c r="Y19" s="132"/>
      <c r="Z19" s="132"/>
      <c r="AA19" s="132"/>
      <c r="AB19" s="132">
        <f>Q19+U19</f>
        <v>-11400</v>
      </c>
      <c r="AC19" s="138">
        <f t="shared" si="10"/>
        <v>39730</v>
      </c>
      <c r="AD19" s="138">
        <f t="shared" si="10"/>
        <v>39730</v>
      </c>
      <c r="AE19" s="138">
        <f t="shared" si="10"/>
        <v>0</v>
      </c>
      <c r="AF19" s="138">
        <f t="shared" si="10"/>
        <v>0</v>
      </c>
      <c r="AG19" s="138">
        <f t="shared" si="10"/>
        <v>0</v>
      </c>
      <c r="AH19" s="138">
        <f t="shared" si="10"/>
        <v>0</v>
      </c>
      <c r="AI19" s="138">
        <f t="shared" si="10"/>
        <v>0</v>
      </c>
      <c r="AJ19" s="138">
        <f t="shared" si="10"/>
        <v>0</v>
      </c>
      <c r="AK19" s="138">
        <f t="shared" si="10"/>
        <v>0</v>
      </c>
      <c r="AL19" s="138">
        <f t="shared" si="10"/>
        <v>0</v>
      </c>
      <c r="AM19" s="138">
        <f t="shared" si="10"/>
        <v>0</v>
      </c>
      <c r="AN19" s="127">
        <f>AC19+AG19</f>
        <v>39730</v>
      </c>
    </row>
    <row r="20" spans="1:40" ht="48">
      <c r="A20" s="156" t="s">
        <v>135</v>
      </c>
      <c r="B20" s="156" t="s">
        <v>136</v>
      </c>
      <c r="C20" s="136" t="s">
        <v>137</v>
      </c>
      <c r="D20" s="158" t="s">
        <v>138</v>
      </c>
      <c r="E20" s="138">
        <v>4306287</v>
      </c>
      <c r="F20" s="127">
        <v>4306287</v>
      </c>
      <c r="G20" s="127"/>
      <c r="H20" s="127"/>
      <c r="I20" s="127"/>
      <c r="J20" s="127">
        <v>67000</v>
      </c>
      <c r="K20" s="127">
        <v>67000</v>
      </c>
      <c r="L20" s="127"/>
      <c r="M20" s="127"/>
      <c r="N20" s="127"/>
      <c r="O20" s="127">
        <v>67000</v>
      </c>
      <c r="P20" s="127">
        <f>E20+I20+J20</f>
        <v>4373287</v>
      </c>
      <c r="Q20" s="138"/>
      <c r="R20" s="127"/>
      <c r="S20" s="152"/>
      <c r="T20" s="132"/>
      <c r="U20" s="132"/>
      <c r="V20" s="127"/>
      <c r="W20" s="127"/>
      <c r="X20" s="127"/>
      <c r="Y20" s="127"/>
      <c r="Z20" s="127"/>
      <c r="AA20" s="127"/>
      <c r="AB20" s="127">
        <f>Q20+U20+V20</f>
        <v>0</v>
      </c>
      <c r="AC20" s="138">
        <f t="shared" si="10"/>
        <v>4306287</v>
      </c>
      <c r="AD20" s="138">
        <f t="shared" si="10"/>
        <v>4306287</v>
      </c>
      <c r="AE20" s="138">
        <f t="shared" si="10"/>
        <v>0</v>
      </c>
      <c r="AF20" s="138">
        <f t="shared" si="10"/>
        <v>0</v>
      </c>
      <c r="AG20" s="138">
        <f t="shared" si="10"/>
        <v>0</v>
      </c>
      <c r="AH20" s="138">
        <f t="shared" si="10"/>
        <v>67000</v>
      </c>
      <c r="AI20" s="138">
        <f t="shared" si="10"/>
        <v>67000</v>
      </c>
      <c r="AJ20" s="138">
        <f t="shared" si="10"/>
        <v>0</v>
      </c>
      <c r="AK20" s="138">
        <f t="shared" si="10"/>
        <v>0</v>
      </c>
      <c r="AL20" s="138">
        <f t="shared" si="10"/>
        <v>0</v>
      </c>
      <c r="AM20" s="138">
        <f t="shared" si="10"/>
        <v>67000</v>
      </c>
      <c r="AN20" s="127">
        <f>AC20+AG20+AH20</f>
        <v>4373287</v>
      </c>
    </row>
    <row r="21" spans="1:40" ht="31.5">
      <c r="A21" s="156" t="s">
        <v>139</v>
      </c>
      <c r="B21" s="156" t="s">
        <v>140</v>
      </c>
      <c r="C21" s="156" t="s">
        <v>141</v>
      </c>
      <c r="D21" s="159" t="s">
        <v>142</v>
      </c>
      <c r="E21" s="127">
        <v>82500</v>
      </c>
      <c r="F21" s="127">
        <v>82500</v>
      </c>
      <c r="G21" s="127"/>
      <c r="H21" s="127"/>
      <c r="I21" s="127"/>
      <c r="J21" s="127"/>
      <c r="K21" s="127"/>
      <c r="L21" s="127"/>
      <c r="M21" s="127"/>
      <c r="N21" s="127"/>
      <c r="O21" s="127"/>
      <c r="P21" s="127">
        <f>E21+I21</f>
        <v>82500</v>
      </c>
      <c r="Q21" s="127"/>
      <c r="R21" s="127"/>
      <c r="S21" s="132"/>
      <c r="T21" s="132"/>
      <c r="U21" s="132"/>
      <c r="V21" s="132"/>
      <c r="W21" s="132"/>
      <c r="X21" s="132"/>
      <c r="Y21" s="132"/>
      <c r="Z21" s="132"/>
      <c r="AA21" s="132"/>
      <c r="AB21" s="127">
        <f>Q21+U21</f>
        <v>0</v>
      </c>
      <c r="AC21" s="138">
        <f t="shared" si="10"/>
        <v>82500</v>
      </c>
      <c r="AD21" s="138">
        <f t="shared" si="10"/>
        <v>82500</v>
      </c>
      <c r="AE21" s="138">
        <f t="shared" si="10"/>
        <v>0</v>
      </c>
      <c r="AF21" s="138">
        <f t="shared" si="10"/>
        <v>0</v>
      </c>
      <c r="AG21" s="138">
        <f t="shared" si="10"/>
        <v>0</v>
      </c>
      <c r="AH21" s="138">
        <f t="shared" si="10"/>
        <v>0</v>
      </c>
      <c r="AI21" s="138">
        <f t="shared" si="10"/>
        <v>0</v>
      </c>
      <c r="AJ21" s="138">
        <f t="shared" si="10"/>
        <v>0</v>
      </c>
      <c r="AK21" s="138">
        <f t="shared" si="10"/>
        <v>0</v>
      </c>
      <c r="AL21" s="138">
        <f t="shared" si="10"/>
        <v>0</v>
      </c>
      <c r="AM21" s="138">
        <f t="shared" si="10"/>
        <v>0</v>
      </c>
      <c r="AN21" s="127">
        <f>AC21+AG21</f>
        <v>82500</v>
      </c>
    </row>
    <row r="22" spans="1:40" ht="18.75">
      <c r="A22" s="156" t="s">
        <v>143</v>
      </c>
      <c r="B22" s="156" t="s">
        <v>144</v>
      </c>
      <c r="C22" s="136" t="s">
        <v>141</v>
      </c>
      <c r="D22" s="137" t="s">
        <v>145</v>
      </c>
      <c r="E22" s="138">
        <v>306600</v>
      </c>
      <c r="F22" s="127">
        <v>306600</v>
      </c>
      <c r="G22" s="127"/>
      <c r="H22" s="127"/>
      <c r="I22" s="127"/>
      <c r="J22" s="127"/>
      <c r="K22" s="127"/>
      <c r="L22" s="127"/>
      <c r="M22" s="127"/>
      <c r="N22" s="127"/>
      <c r="O22" s="127"/>
      <c r="P22" s="127">
        <f>E22+I22</f>
        <v>306600</v>
      </c>
      <c r="Q22" s="138"/>
      <c r="R22" s="127"/>
      <c r="S22" s="127"/>
      <c r="T22" s="132"/>
      <c r="U22" s="132"/>
      <c r="V22" s="132"/>
      <c r="W22" s="132"/>
      <c r="X22" s="132"/>
      <c r="Y22" s="132"/>
      <c r="Z22" s="132"/>
      <c r="AA22" s="132"/>
      <c r="AB22" s="127">
        <f>Q22+U22</f>
        <v>0</v>
      </c>
      <c r="AC22" s="138">
        <f t="shared" si="10"/>
        <v>306600</v>
      </c>
      <c r="AD22" s="138">
        <f t="shared" si="10"/>
        <v>306600</v>
      </c>
      <c r="AE22" s="138">
        <f t="shared" si="10"/>
        <v>0</v>
      </c>
      <c r="AF22" s="138">
        <f t="shared" si="10"/>
        <v>0</v>
      </c>
      <c r="AG22" s="138">
        <f t="shared" si="10"/>
        <v>0</v>
      </c>
      <c r="AH22" s="138">
        <f t="shared" si="10"/>
        <v>0</v>
      </c>
      <c r="AI22" s="138">
        <f t="shared" si="10"/>
        <v>0</v>
      </c>
      <c r="AJ22" s="138">
        <f t="shared" si="10"/>
        <v>0</v>
      </c>
      <c r="AK22" s="138">
        <f t="shared" si="10"/>
        <v>0</v>
      </c>
      <c r="AL22" s="138">
        <f t="shared" si="10"/>
        <v>0</v>
      </c>
      <c r="AM22" s="138">
        <f t="shared" si="10"/>
        <v>0</v>
      </c>
      <c r="AN22" s="127">
        <f>AC22+AG22</f>
        <v>306600</v>
      </c>
    </row>
    <row r="23" spans="1:40" ht="31.5">
      <c r="A23" s="156" t="s">
        <v>146</v>
      </c>
      <c r="B23" s="156" t="s">
        <v>147</v>
      </c>
      <c r="C23" s="136" t="s">
        <v>148</v>
      </c>
      <c r="D23" s="160" t="s">
        <v>149</v>
      </c>
      <c r="E23" s="138">
        <v>15000</v>
      </c>
      <c r="F23" s="127">
        <v>15000</v>
      </c>
      <c r="G23" s="127"/>
      <c r="H23" s="127"/>
      <c r="I23" s="127"/>
      <c r="J23" s="127"/>
      <c r="K23" s="127"/>
      <c r="L23" s="127"/>
      <c r="M23" s="127"/>
      <c r="N23" s="127"/>
      <c r="O23" s="127"/>
      <c r="P23" s="127">
        <f>E23+I23</f>
        <v>15000</v>
      </c>
      <c r="Q23" s="161"/>
      <c r="R23" s="132"/>
      <c r="S23" s="132"/>
      <c r="T23" s="132"/>
      <c r="U23" s="132"/>
      <c r="V23" s="132"/>
      <c r="W23" s="132"/>
      <c r="X23" s="132"/>
      <c r="Y23" s="132"/>
      <c r="Z23" s="132"/>
      <c r="AA23" s="132"/>
      <c r="AB23" s="127">
        <f>Q23+U23</f>
        <v>0</v>
      </c>
      <c r="AC23" s="138">
        <f t="shared" si="10"/>
        <v>15000</v>
      </c>
      <c r="AD23" s="138">
        <f t="shared" si="10"/>
        <v>15000</v>
      </c>
      <c r="AE23" s="138">
        <f t="shared" si="10"/>
        <v>0</v>
      </c>
      <c r="AF23" s="138">
        <f t="shared" si="10"/>
        <v>0</v>
      </c>
      <c r="AG23" s="138">
        <f t="shared" si="10"/>
        <v>0</v>
      </c>
      <c r="AH23" s="138">
        <f t="shared" si="10"/>
        <v>0</v>
      </c>
      <c r="AI23" s="138">
        <f t="shared" si="10"/>
        <v>0</v>
      </c>
      <c r="AJ23" s="138">
        <f t="shared" si="10"/>
        <v>0</v>
      </c>
      <c r="AK23" s="138">
        <f t="shared" si="10"/>
        <v>0</v>
      </c>
      <c r="AL23" s="138">
        <f t="shared" si="10"/>
        <v>0</v>
      </c>
      <c r="AM23" s="138">
        <f t="shared" si="10"/>
        <v>0</v>
      </c>
      <c r="AN23" s="127">
        <f>AC23+AG23</f>
        <v>15000</v>
      </c>
    </row>
    <row r="24" spans="1:40" ht="31.5">
      <c r="A24" s="156" t="s">
        <v>150</v>
      </c>
      <c r="B24" s="156" t="s">
        <v>151</v>
      </c>
      <c r="C24" s="156" t="s">
        <v>148</v>
      </c>
      <c r="D24" s="137" t="s">
        <v>152</v>
      </c>
      <c r="E24" s="127">
        <v>947390</v>
      </c>
      <c r="F24" s="127">
        <v>947390</v>
      </c>
      <c r="G24" s="153">
        <v>720870</v>
      </c>
      <c r="H24" s="139">
        <v>10447</v>
      </c>
      <c r="I24" s="127"/>
      <c r="J24" s="139"/>
      <c r="K24" s="139"/>
      <c r="L24" s="139"/>
      <c r="M24" s="139"/>
      <c r="N24" s="139"/>
      <c r="O24" s="139"/>
      <c r="P24" s="127">
        <f>E24+I24</f>
        <v>947390</v>
      </c>
      <c r="Q24" s="127"/>
      <c r="R24" s="152"/>
      <c r="S24" s="153">
        <v>-5201</v>
      </c>
      <c r="T24" s="140"/>
      <c r="U24" s="132"/>
      <c r="V24" s="140"/>
      <c r="W24" s="140"/>
      <c r="X24" s="140"/>
      <c r="Y24" s="140"/>
      <c r="Z24" s="140"/>
      <c r="AA24" s="140"/>
      <c r="AB24" s="127">
        <f>Q24+U24</f>
        <v>0</v>
      </c>
      <c r="AC24" s="138">
        <f t="shared" si="10"/>
        <v>947390</v>
      </c>
      <c r="AD24" s="138">
        <f t="shared" si="10"/>
        <v>947390</v>
      </c>
      <c r="AE24" s="138">
        <f t="shared" si="10"/>
        <v>715669</v>
      </c>
      <c r="AF24" s="138">
        <f t="shared" si="10"/>
        <v>10447</v>
      </c>
      <c r="AG24" s="138">
        <f t="shared" si="10"/>
        <v>0</v>
      </c>
      <c r="AH24" s="138">
        <f t="shared" si="10"/>
        <v>0</v>
      </c>
      <c r="AI24" s="138">
        <f t="shared" si="10"/>
        <v>0</v>
      </c>
      <c r="AJ24" s="138">
        <f t="shared" si="10"/>
        <v>0</v>
      </c>
      <c r="AK24" s="138">
        <f t="shared" si="10"/>
        <v>0</v>
      </c>
      <c r="AL24" s="138">
        <f t="shared" si="10"/>
        <v>0</v>
      </c>
      <c r="AM24" s="138">
        <f t="shared" si="10"/>
        <v>0</v>
      </c>
      <c r="AN24" s="127">
        <f>AC24+AG24</f>
        <v>947390</v>
      </c>
    </row>
    <row r="25" spans="1:40" ht="47.25">
      <c r="A25" s="156" t="s">
        <v>153</v>
      </c>
      <c r="B25" s="156" t="s">
        <v>154</v>
      </c>
      <c r="C25" s="156" t="s">
        <v>155</v>
      </c>
      <c r="D25" s="142" t="s">
        <v>156</v>
      </c>
      <c r="E25" s="127">
        <v>20000</v>
      </c>
      <c r="F25" s="127">
        <v>20000</v>
      </c>
      <c r="G25" s="139"/>
      <c r="H25" s="139"/>
      <c r="I25" s="127"/>
      <c r="J25" s="139"/>
      <c r="K25" s="139"/>
      <c r="L25" s="139"/>
      <c r="M25" s="139"/>
      <c r="N25" s="139"/>
      <c r="O25" s="139"/>
      <c r="P25" s="127">
        <f>E25+I25</f>
        <v>20000</v>
      </c>
      <c r="Q25" s="127"/>
      <c r="R25" s="127"/>
      <c r="S25" s="140"/>
      <c r="T25" s="140"/>
      <c r="U25" s="132"/>
      <c r="V25" s="140"/>
      <c r="W25" s="140"/>
      <c r="X25" s="140"/>
      <c r="Y25" s="140"/>
      <c r="Z25" s="140"/>
      <c r="AA25" s="140"/>
      <c r="AB25" s="127">
        <f>Q25+U25</f>
        <v>0</v>
      </c>
      <c r="AC25" s="138">
        <f t="shared" si="10"/>
        <v>20000</v>
      </c>
      <c r="AD25" s="138">
        <f t="shared" si="10"/>
        <v>20000</v>
      </c>
      <c r="AE25" s="138">
        <f t="shared" si="10"/>
        <v>0</v>
      </c>
      <c r="AF25" s="138">
        <f t="shared" si="10"/>
        <v>0</v>
      </c>
      <c r="AG25" s="138">
        <f t="shared" si="10"/>
        <v>0</v>
      </c>
      <c r="AH25" s="138">
        <f t="shared" si="10"/>
        <v>0</v>
      </c>
      <c r="AI25" s="138">
        <f t="shared" si="10"/>
        <v>0</v>
      </c>
      <c r="AJ25" s="138">
        <f t="shared" si="10"/>
        <v>0</v>
      </c>
      <c r="AK25" s="138">
        <f t="shared" si="10"/>
        <v>0</v>
      </c>
      <c r="AL25" s="138">
        <f t="shared" si="10"/>
        <v>0</v>
      </c>
      <c r="AM25" s="138">
        <f t="shared" si="10"/>
        <v>0</v>
      </c>
      <c r="AN25" s="127">
        <f>AC25+AG25</f>
        <v>20000</v>
      </c>
    </row>
    <row r="26" spans="1:40" ht="31.5">
      <c r="A26" s="145" t="s">
        <v>157</v>
      </c>
      <c r="B26" s="145" t="s">
        <v>124</v>
      </c>
      <c r="C26" s="146" t="s">
        <v>125</v>
      </c>
      <c r="D26" s="144" t="s">
        <v>126</v>
      </c>
      <c r="E26" s="127"/>
      <c r="F26" s="127"/>
      <c r="G26" s="139"/>
      <c r="H26" s="139"/>
      <c r="I26" s="127"/>
      <c r="J26" s="139">
        <v>350000</v>
      </c>
      <c r="K26" s="139">
        <v>350000</v>
      </c>
      <c r="L26" s="139"/>
      <c r="M26" s="139"/>
      <c r="N26" s="139"/>
      <c r="O26" s="139">
        <v>350000</v>
      </c>
      <c r="P26" s="127">
        <f>E26+J26</f>
        <v>350000</v>
      </c>
      <c r="Q26" s="127"/>
      <c r="R26" s="127"/>
      <c r="S26" s="140"/>
      <c r="T26" s="140"/>
      <c r="U26" s="132"/>
      <c r="V26" s="139"/>
      <c r="W26" s="139"/>
      <c r="X26" s="139"/>
      <c r="Y26" s="139"/>
      <c r="Z26" s="139"/>
      <c r="AA26" s="139"/>
      <c r="AB26" s="127">
        <f>Q26+V26</f>
        <v>0</v>
      </c>
      <c r="AC26" s="138"/>
      <c r="AD26" s="138"/>
      <c r="AE26" s="138"/>
      <c r="AF26" s="138"/>
      <c r="AG26" s="138"/>
      <c r="AH26" s="138">
        <f t="shared" si="10"/>
        <v>350000</v>
      </c>
      <c r="AI26" s="138">
        <f t="shared" si="10"/>
        <v>350000</v>
      </c>
      <c r="AJ26" s="138">
        <f t="shared" si="10"/>
        <v>0</v>
      </c>
      <c r="AK26" s="138">
        <f t="shared" si="10"/>
        <v>0</v>
      </c>
      <c r="AL26" s="138">
        <f t="shared" si="10"/>
        <v>0</v>
      </c>
      <c r="AM26" s="138">
        <f t="shared" si="10"/>
        <v>350000</v>
      </c>
      <c r="AN26" s="127">
        <f>AC26+AH26</f>
        <v>350000</v>
      </c>
    </row>
    <row r="27" spans="1:40" ht="18.75">
      <c r="A27" s="156" t="s">
        <v>158</v>
      </c>
      <c r="B27" s="156" t="s">
        <v>159</v>
      </c>
      <c r="C27" s="156" t="s">
        <v>160</v>
      </c>
      <c r="D27" s="142" t="s">
        <v>161</v>
      </c>
      <c r="E27" s="127">
        <v>3500</v>
      </c>
      <c r="F27" s="127">
        <v>3500</v>
      </c>
      <c r="G27" s="139"/>
      <c r="H27" s="139"/>
      <c r="I27" s="127"/>
      <c r="J27" s="139"/>
      <c r="K27" s="139"/>
      <c r="L27" s="139"/>
      <c r="M27" s="139"/>
      <c r="N27" s="139"/>
      <c r="O27" s="139"/>
      <c r="P27" s="127">
        <f>E27+I27</f>
        <v>3500</v>
      </c>
      <c r="Q27" s="127"/>
      <c r="R27" s="127"/>
      <c r="S27" s="140"/>
      <c r="T27" s="140"/>
      <c r="U27" s="132"/>
      <c r="V27" s="140"/>
      <c r="W27" s="140"/>
      <c r="X27" s="140"/>
      <c r="Y27" s="140"/>
      <c r="Z27" s="140"/>
      <c r="AA27" s="140"/>
      <c r="AB27" s="127">
        <f>Q27+U27</f>
        <v>0</v>
      </c>
      <c r="AC27" s="138">
        <f t="shared" ref="AC27:AM34" si="11">E27+Q27</f>
        <v>3500</v>
      </c>
      <c r="AD27" s="138">
        <f t="shared" si="11"/>
        <v>3500</v>
      </c>
      <c r="AE27" s="138">
        <f t="shared" si="11"/>
        <v>0</v>
      </c>
      <c r="AF27" s="138">
        <f t="shared" si="11"/>
        <v>0</v>
      </c>
      <c r="AG27" s="138">
        <f t="shared" si="11"/>
        <v>0</v>
      </c>
      <c r="AH27" s="138">
        <f t="shared" si="10"/>
        <v>0</v>
      </c>
      <c r="AI27" s="138">
        <f t="shared" si="10"/>
        <v>0</v>
      </c>
      <c r="AJ27" s="138">
        <f t="shared" si="10"/>
        <v>0</v>
      </c>
      <c r="AK27" s="138">
        <f t="shared" si="10"/>
        <v>0</v>
      </c>
      <c r="AL27" s="138">
        <f t="shared" si="10"/>
        <v>0</v>
      </c>
      <c r="AM27" s="138">
        <f t="shared" si="10"/>
        <v>0</v>
      </c>
      <c r="AN27" s="127">
        <f>AC27+AG27</f>
        <v>3500</v>
      </c>
    </row>
    <row r="28" spans="1:40" ht="18.75">
      <c r="A28" s="156" t="s">
        <v>162</v>
      </c>
      <c r="B28" s="156" t="s">
        <v>163</v>
      </c>
      <c r="C28" s="156" t="s">
        <v>164</v>
      </c>
      <c r="D28" s="142" t="s">
        <v>165</v>
      </c>
      <c r="E28" s="127"/>
      <c r="F28" s="127"/>
      <c r="G28" s="139"/>
      <c r="H28" s="139"/>
      <c r="I28" s="127"/>
      <c r="J28" s="139">
        <v>25000</v>
      </c>
      <c r="K28" s="139">
        <v>25000</v>
      </c>
      <c r="L28" s="139"/>
      <c r="M28" s="139"/>
      <c r="N28" s="139"/>
      <c r="O28" s="139">
        <v>25000</v>
      </c>
      <c r="P28" s="127">
        <f>E28+J28</f>
        <v>25000</v>
      </c>
      <c r="Q28" s="127"/>
      <c r="R28" s="127"/>
      <c r="S28" s="140"/>
      <c r="T28" s="140"/>
      <c r="U28" s="132"/>
      <c r="V28" s="162"/>
      <c r="W28" s="162"/>
      <c r="X28" s="140"/>
      <c r="Y28" s="140"/>
      <c r="Z28" s="140"/>
      <c r="AA28" s="139"/>
      <c r="AB28" s="127">
        <f>Q28+U28</f>
        <v>0</v>
      </c>
      <c r="AC28" s="138">
        <f t="shared" si="11"/>
        <v>0</v>
      </c>
      <c r="AD28" s="138">
        <f t="shared" si="11"/>
        <v>0</v>
      </c>
      <c r="AE28" s="138">
        <f t="shared" si="11"/>
        <v>0</v>
      </c>
      <c r="AF28" s="138">
        <f t="shared" si="11"/>
        <v>0</v>
      </c>
      <c r="AG28" s="138">
        <f t="shared" si="11"/>
        <v>0</v>
      </c>
      <c r="AH28" s="138">
        <f t="shared" si="10"/>
        <v>25000</v>
      </c>
      <c r="AI28" s="138">
        <f t="shared" si="10"/>
        <v>25000</v>
      </c>
      <c r="AJ28" s="138">
        <f t="shared" si="10"/>
        <v>0</v>
      </c>
      <c r="AK28" s="138">
        <f t="shared" si="10"/>
        <v>0</v>
      </c>
      <c r="AL28" s="138">
        <f t="shared" si="10"/>
        <v>0</v>
      </c>
      <c r="AM28" s="138">
        <f t="shared" si="10"/>
        <v>25000</v>
      </c>
      <c r="AN28" s="127">
        <f>AC28+AH28</f>
        <v>25000</v>
      </c>
    </row>
    <row r="29" spans="1:40" ht="31.5">
      <c r="A29" s="156" t="s">
        <v>166</v>
      </c>
      <c r="B29" s="156" t="s">
        <v>167</v>
      </c>
      <c r="C29" s="156" t="s">
        <v>164</v>
      </c>
      <c r="D29" s="163" t="s">
        <v>168</v>
      </c>
      <c r="E29" s="127"/>
      <c r="F29" s="127"/>
      <c r="G29" s="139"/>
      <c r="H29" s="139"/>
      <c r="I29" s="127"/>
      <c r="J29" s="139">
        <v>95549.52</v>
      </c>
      <c r="K29" s="139">
        <v>95549.52</v>
      </c>
      <c r="L29" s="139"/>
      <c r="M29" s="139"/>
      <c r="N29" s="139"/>
      <c r="O29" s="139">
        <v>95549.52</v>
      </c>
      <c r="P29" s="127">
        <f>E29+I29+J29</f>
        <v>95549.52</v>
      </c>
      <c r="Q29" s="132"/>
      <c r="R29" s="132"/>
      <c r="S29" s="140"/>
      <c r="T29" s="140"/>
      <c r="U29" s="132"/>
      <c r="V29" s="139"/>
      <c r="W29" s="153"/>
      <c r="X29" s="139"/>
      <c r="Y29" s="139"/>
      <c r="Z29" s="139"/>
      <c r="AA29" s="153"/>
      <c r="AB29" s="127">
        <f>Q29+U29+V29</f>
        <v>0</v>
      </c>
      <c r="AC29" s="138">
        <f t="shared" si="11"/>
        <v>0</v>
      </c>
      <c r="AD29" s="138">
        <f t="shared" si="11"/>
        <v>0</v>
      </c>
      <c r="AE29" s="138">
        <f t="shared" si="11"/>
        <v>0</v>
      </c>
      <c r="AF29" s="138">
        <f t="shared" si="11"/>
        <v>0</v>
      </c>
      <c r="AG29" s="138">
        <f t="shared" si="11"/>
        <v>0</v>
      </c>
      <c r="AH29" s="138">
        <f t="shared" si="10"/>
        <v>95549.52</v>
      </c>
      <c r="AI29" s="138">
        <f t="shared" si="10"/>
        <v>95549.52</v>
      </c>
      <c r="AJ29" s="138">
        <f t="shared" si="10"/>
        <v>0</v>
      </c>
      <c r="AK29" s="138">
        <f t="shared" si="10"/>
        <v>0</v>
      </c>
      <c r="AL29" s="138">
        <f t="shared" si="10"/>
        <v>0</v>
      </c>
      <c r="AM29" s="138">
        <f t="shared" si="10"/>
        <v>95549.52</v>
      </c>
      <c r="AN29" s="127">
        <f>AC29+AG29+AH29</f>
        <v>95549.52</v>
      </c>
    </row>
    <row r="30" spans="1:40" ht="47.25">
      <c r="A30" s="156" t="s">
        <v>169</v>
      </c>
      <c r="B30" s="156" t="s">
        <v>170</v>
      </c>
      <c r="C30" s="156" t="s">
        <v>171</v>
      </c>
      <c r="D30" s="164" t="s">
        <v>172</v>
      </c>
      <c r="E30" s="138"/>
      <c r="F30" s="127"/>
      <c r="G30" s="139"/>
      <c r="H30" s="139"/>
      <c r="I30" s="127"/>
      <c r="J30" s="139"/>
      <c r="K30" s="139"/>
      <c r="L30" s="139"/>
      <c r="M30" s="139"/>
      <c r="N30" s="139"/>
      <c r="O30" s="139"/>
      <c r="P30" s="127"/>
      <c r="Q30" s="161"/>
      <c r="R30" s="132"/>
      <c r="S30" s="140"/>
      <c r="T30" s="140"/>
      <c r="U30" s="132"/>
      <c r="V30" s="139">
        <v>500000</v>
      </c>
      <c r="W30" s="153">
        <v>500000</v>
      </c>
      <c r="X30" s="139"/>
      <c r="Y30" s="139"/>
      <c r="Z30" s="139"/>
      <c r="AA30" s="153">
        <v>500000</v>
      </c>
      <c r="AB30" s="127">
        <f>Q30+U30+V30</f>
        <v>500000</v>
      </c>
      <c r="AC30" s="138">
        <f t="shared" si="11"/>
        <v>0</v>
      </c>
      <c r="AD30" s="138">
        <f t="shared" si="11"/>
        <v>0</v>
      </c>
      <c r="AE30" s="138">
        <f t="shared" si="11"/>
        <v>0</v>
      </c>
      <c r="AF30" s="138">
        <f t="shared" si="11"/>
        <v>0</v>
      </c>
      <c r="AG30" s="138">
        <f t="shared" si="11"/>
        <v>0</v>
      </c>
      <c r="AH30" s="138">
        <f t="shared" si="10"/>
        <v>500000</v>
      </c>
      <c r="AI30" s="138">
        <f t="shared" si="10"/>
        <v>500000</v>
      </c>
      <c r="AJ30" s="138">
        <f t="shared" si="10"/>
        <v>0</v>
      </c>
      <c r="AK30" s="138">
        <f t="shared" si="10"/>
        <v>0</v>
      </c>
      <c r="AL30" s="138">
        <f t="shared" si="10"/>
        <v>0</v>
      </c>
      <c r="AM30" s="138">
        <f t="shared" si="10"/>
        <v>500000</v>
      </c>
      <c r="AN30" s="127">
        <f>AC30+AG30+AH30</f>
        <v>500000</v>
      </c>
    </row>
    <row r="31" spans="1:40" ht="32.25">
      <c r="A31" s="156" t="s">
        <v>173</v>
      </c>
      <c r="B31" s="156" t="s">
        <v>174</v>
      </c>
      <c r="C31" s="136" t="s">
        <v>175</v>
      </c>
      <c r="D31" s="158" t="s">
        <v>176</v>
      </c>
      <c r="E31" s="138">
        <v>55000</v>
      </c>
      <c r="F31" s="127">
        <v>55000</v>
      </c>
      <c r="G31" s="139"/>
      <c r="H31" s="139"/>
      <c r="I31" s="127"/>
      <c r="J31" s="139"/>
      <c r="K31" s="139"/>
      <c r="L31" s="139"/>
      <c r="M31" s="139"/>
      <c r="N31" s="139"/>
      <c r="O31" s="139"/>
      <c r="P31" s="127">
        <f>E31+I31</f>
        <v>55000</v>
      </c>
      <c r="Q31" s="138">
        <v>-38256</v>
      </c>
      <c r="R31" s="127">
        <v>-38256</v>
      </c>
      <c r="S31" s="140"/>
      <c r="T31" s="140"/>
      <c r="U31" s="132"/>
      <c r="V31" s="140"/>
      <c r="W31" s="140"/>
      <c r="X31" s="140"/>
      <c r="Y31" s="140"/>
      <c r="Z31" s="140"/>
      <c r="AA31" s="140"/>
      <c r="AB31" s="127">
        <f>Q31+U31</f>
        <v>-38256</v>
      </c>
      <c r="AC31" s="138">
        <f t="shared" si="11"/>
        <v>16744</v>
      </c>
      <c r="AD31" s="138">
        <f t="shared" si="11"/>
        <v>16744</v>
      </c>
      <c r="AE31" s="138">
        <f t="shared" si="11"/>
        <v>0</v>
      </c>
      <c r="AF31" s="138">
        <f t="shared" si="11"/>
        <v>0</v>
      </c>
      <c r="AG31" s="138">
        <f t="shared" si="11"/>
        <v>0</v>
      </c>
      <c r="AH31" s="138">
        <f t="shared" si="10"/>
        <v>0</v>
      </c>
      <c r="AI31" s="138">
        <f t="shared" si="10"/>
        <v>0</v>
      </c>
      <c r="AJ31" s="138">
        <f t="shared" si="10"/>
        <v>0</v>
      </c>
      <c r="AK31" s="138">
        <f t="shared" si="10"/>
        <v>0</v>
      </c>
      <c r="AL31" s="138">
        <f t="shared" si="10"/>
        <v>0</v>
      </c>
      <c r="AM31" s="138">
        <f t="shared" si="10"/>
        <v>0</v>
      </c>
      <c r="AN31" s="127">
        <f>AC31+AG31</f>
        <v>16744</v>
      </c>
    </row>
    <row r="32" spans="1:40" ht="31.5">
      <c r="A32" s="156" t="s">
        <v>177</v>
      </c>
      <c r="B32" s="156" t="s">
        <v>178</v>
      </c>
      <c r="C32" s="156" t="s">
        <v>179</v>
      </c>
      <c r="D32" s="165" t="s">
        <v>180</v>
      </c>
      <c r="E32" s="127">
        <v>10000</v>
      </c>
      <c r="F32" s="127">
        <v>10000</v>
      </c>
      <c r="G32" s="139"/>
      <c r="H32" s="139"/>
      <c r="I32" s="127"/>
      <c r="J32" s="139"/>
      <c r="K32" s="139"/>
      <c r="L32" s="139"/>
      <c r="M32" s="139"/>
      <c r="N32" s="139"/>
      <c r="O32" s="139"/>
      <c r="P32" s="127">
        <f>E32+I32</f>
        <v>10000</v>
      </c>
      <c r="Q32" s="132"/>
      <c r="R32" s="132"/>
      <c r="S32" s="140"/>
      <c r="T32" s="140"/>
      <c r="U32" s="132"/>
      <c r="V32" s="140"/>
      <c r="W32" s="140"/>
      <c r="X32" s="140"/>
      <c r="Y32" s="140"/>
      <c r="Z32" s="140"/>
      <c r="AA32" s="140"/>
      <c r="AB32" s="132">
        <f>Q32+U32</f>
        <v>0</v>
      </c>
      <c r="AC32" s="138">
        <f t="shared" si="11"/>
        <v>10000</v>
      </c>
      <c r="AD32" s="138">
        <f t="shared" si="11"/>
        <v>10000</v>
      </c>
      <c r="AE32" s="138">
        <f t="shared" si="11"/>
        <v>0</v>
      </c>
      <c r="AF32" s="138">
        <f t="shared" si="11"/>
        <v>0</v>
      </c>
      <c r="AG32" s="138">
        <f t="shared" si="11"/>
        <v>0</v>
      </c>
      <c r="AH32" s="138">
        <f t="shared" si="10"/>
        <v>0</v>
      </c>
      <c r="AI32" s="138">
        <f t="shared" si="10"/>
        <v>0</v>
      </c>
      <c r="AJ32" s="138">
        <f t="shared" si="10"/>
        <v>0</v>
      </c>
      <c r="AK32" s="138">
        <f t="shared" si="10"/>
        <v>0</v>
      </c>
      <c r="AL32" s="138">
        <f t="shared" si="10"/>
        <v>0</v>
      </c>
      <c r="AM32" s="138">
        <f t="shared" si="10"/>
        <v>0</v>
      </c>
      <c r="AN32" s="127">
        <f>AC32+AG32</f>
        <v>10000</v>
      </c>
    </row>
    <row r="33" spans="1:40" ht="32.25">
      <c r="A33" s="156" t="s">
        <v>181</v>
      </c>
      <c r="B33" s="156" t="s">
        <v>182</v>
      </c>
      <c r="C33" s="136" t="s">
        <v>183</v>
      </c>
      <c r="D33" s="158" t="s">
        <v>184</v>
      </c>
      <c r="E33" s="138"/>
      <c r="F33" s="127"/>
      <c r="G33" s="139"/>
      <c r="H33" s="139"/>
      <c r="I33" s="127"/>
      <c r="J33" s="139">
        <v>45000</v>
      </c>
      <c r="K33" s="139"/>
      <c r="L33" s="139">
        <v>45000</v>
      </c>
      <c r="M33" s="139"/>
      <c r="N33" s="139"/>
      <c r="O33" s="139"/>
      <c r="P33" s="127">
        <f>E33+I33+J33</f>
        <v>45000</v>
      </c>
      <c r="Q33" s="161"/>
      <c r="R33" s="132"/>
      <c r="S33" s="140"/>
      <c r="T33" s="140"/>
      <c r="U33" s="132"/>
      <c r="V33" s="139">
        <v>-13670</v>
      </c>
      <c r="W33" s="140"/>
      <c r="X33" s="139">
        <v>-13670</v>
      </c>
      <c r="Y33" s="140"/>
      <c r="Z33" s="140"/>
      <c r="AA33" s="140"/>
      <c r="AB33" s="127">
        <f>Q33+U33+V33</f>
        <v>-13670</v>
      </c>
      <c r="AC33" s="138">
        <f t="shared" si="11"/>
        <v>0</v>
      </c>
      <c r="AD33" s="138">
        <f t="shared" si="11"/>
        <v>0</v>
      </c>
      <c r="AE33" s="138">
        <f t="shared" si="11"/>
        <v>0</v>
      </c>
      <c r="AF33" s="138">
        <f t="shared" si="11"/>
        <v>0</v>
      </c>
      <c r="AG33" s="138">
        <f t="shared" si="11"/>
        <v>0</v>
      </c>
      <c r="AH33" s="138">
        <f t="shared" si="10"/>
        <v>31330</v>
      </c>
      <c r="AI33" s="138">
        <f t="shared" si="10"/>
        <v>0</v>
      </c>
      <c r="AJ33" s="138">
        <f t="shared" si="10"/>
        <v>31330</v>
      </c>
      <c r="AK33" s="138">
        <f t="shared" si="10"/>
        <v>0</v>
      </c>
      <c r="AL33" s="138">
        <f t="shared" si="10"/>
        <v>0</v>
      </c>
      <c r="AM33" s="138">
        <f t="shared" si="10"/>
        <v>0</v>
      </c>
      <c r="AN33" s="127">
        <f>AC33+AG33+AH33</f>
        <v>31330</v>
      </c>
    </row>
    <row r="34" spans="1:40" ht="48">
      <c r="A34" s="156" t="s">
        <v>185</v>
      </c>
      <c r="B34" s="156" t="s">
        <v>186</v>
      </c>
      <c r="C34" s="136" t="s">
        <v>120</v>
      </c>
      <c r="D34" s="166" t="s">
        <v>187</v>
      </c>
      <c r="E34" s="138">
        <v>862254</v>
      </c>
      <c r="F34" s="127">
        <v>862254</v>
      </c>
      <c r="G34" s="139"/>
      <c r="H34" s="139"/>
      <c r="I34" s="127"/>
      <c r="J34" s="139">
        <v>237639</v>
      </c>
      <c r="K34" s="139">
        <v>237639</v>
      </c>
      <c r="L34" s="139"/>
      <c r="M34" s="139"/>
      <c r="N34" s="139"/>
      <c r="O34" s="139">
        <v>237639</v>
      </c>
      <c r="P34" s="127">
        <f>E34+J34</f>
        <v>1099893</v>
      </c>
      <c r="Q34" s="138">
        <v>36900</v>
      </c>
      <c r="R34" s="127">
        <v>36900</v>
      </c>
      <c r="S34" s="139"/>
      <c r="T34" s="139"/>
      <c r="U34" s="127"/>
      <c r="V34" s="162">
        <v>-102139</v>
      </c>
      <c r="W34" s="162">
        <v>-102139</v>
      </c>
      <c r="X34" s="139"/>
      <c r="Y34" s="139"/>
      <c r="Z34" s="139"/>
      <c r="AA34" s="139">
        <v>-102139</v>
      </c>
      <c r="AB34" s="127">
        <f>Q34+U34+V34</f>
        <v>-65239</v>
      </c>
      <c r="AC34" s="138">
        <f t="shared" si="11"/>
        <v>899154</v>
      </c>
      <c r="AD34" s="138">
        <f t="shared" si="11"/>
        <v>899154</v>
      </c>
      <c r="AE34" s="138">
        <f t="shared" si="11"/>
        <v>0</v>
      </c>
      <c r="AF34" s="138">
        <f t="shared" si="11"/>
        <v>0</v>
      </c>
      <c r="AG34" s="138">
        <f t="shared" si="11"/>
        <v>0</v>
      </c>
      <c r="AH34" s="138">
        <f t="shared" si="11"/>
        <v>135500</v>
      </c>
      <c r="AI34" s="138">
        <f t="shared" si="11"/>
        <v>135500</v>
      </c>
      <c r="AJ34" s="138">
        <f t="shared" si="11"/>
        <v>0</v>
      </c>
      <c r="AK34" s="138">
        <f t="shared" si="11"/>
        <v>0</v>
      </c>
      <c r="AL34" s="138">
        <f t="shared" si="11"/>
        <v>0</v>
      </c>
      <c r="AM34" s="138">
        <f t="shared" si="11"/>
        <v>135500</v>
      </c>
      <c r="AN34" s="127">
        <f>AC34+AG34+AH34</f>
        <v>1034654</v>
      </c>
    </row>
    <row r="35" spans="1:40" ht="31.5">
      <c r="A35" s="167" t="s">
        <v>188</v>
      </c>
      <c r="B35" s="168"/>
      <c r="C35" s="133"/>
      <c r="D35" s="169" t="s">
        <v>189</v>
      </c>
      <c r="E35" s="127">
        <f>E36</f>
        <v>50099123.780000001</v>
      </c>
      <c r="F35" s="127">
        <f>F36</f>
        <v>50099123.780000001</v>
      </c>
      <c r="G35" s="127">
        <f>G36</f>
        <v>33705473</v>
      </c>
      <c r="H35" s="127">
        <f>H36</f>
        <v>3175950</v>
      </c>
      <c r="I35" s="127"/>
      <c r="J35" s="127">
        <f t="shared" ref="J35:T35" si="12">J36</f>
        <v>3260076</v>
      </c>
      <c r="K35" s="127">
        <f t="shared" si="12"/>
        <v>2630076</v>
      </c>
      <c r="L35" s="127">
        <f t="shared" si="12"/>
        <v>630000</v>
      </c>
      <c r="M35" s="127">
        <f t="shared" si="12"/>
        <v>0</v>
      </c>
      <c r="N35" s="127">
        <f t="shared" si="12"/>
        <v>0</v>
      </c>
      <c r="O35" s="127">
        <f t="shared" si="12"/>
        <v>2630076</v>
      </c>
      <c r="P35" s="127">
        <f t="shared" si="12"/>
        <v>53359199.780000001</v>
      </c>
      <c r="Q35" s="127">
        <f t="shared" si="12"/>
        <v>65393.33</v>
      </c>
      <c r="R35" s="127">
        <f t="shared" si="12"/>
        <v>65393.33</v>
      </c>
      <c r="S35" s="127">
        <f t="shared" si="12"/>
        <v>0</v>
      </c>
      <c r="T35" s="127">
        <f t="shared" si="12"/>
        <v>-11964</v>
      </c>
      <c r="U35" s="127"/>
      <c r="V35" s="127">
        <f t="shared" ref="V35:AF35" si="13">V36</f>
        <v>53606.67</v>
      </c>
      <c r="W35" s="127">
        <f t="shared" si="13"/>
        <v>53606.67</v>
      </c>
      <c r="X35" s="127">
        <f t="shared" si="13"/>
        <v>0</v>
      </c>
      <c r="Y35" s="127">
        <f t="shared" si="13"/>
        <v>0</v>
      </c>
      <c r="Z35" s="127">
        <f t="shared" si="13"/>
        <v>0</v>
      </c>
      <c r="AA35" s="127">
        <f t="shared" si="13"/>
        <v>53606.67</v>
      </c>
      <c r="AB35" s="127">
        <f t="shared" si="13"/>
        <v>119000</v>
      </c>
      <c r="AC35" s="127">
        <f t="shared" si="13"/>
        <v>50164517.109999999</v>
      </c>
      <c r="AD35" s="127">
        <f t="shared" si="13"/>
        <v>50164517.109999999</v>
      </c>
      <c r="AE35" s="127">
        <f t="shared" si="13"/>
        <v>33705473</v>
      </c>
      <c r="AF35" s="127">
        <f t="shared" si="13"/>
        <v>3163986</v>
      </c>
      <c r="AG35" s="127"/>
      <c r="AH35" s="127">
        <f t="shared" ref="AH35:AN35" si="14">AH36</f>
        <v>3313682.67</v>
      </c>
      <c r="AI35" s="127">
        <f t="shared" si="14"/>
        <v>2683682.67</v>
      </c>
      <c r="AJ35" s="127">
        <f t="shared" si="14"/>
        <v>630000</v>
      </c>
      <c r="AK35" s="127">
        <f t="shared" si="14"/>
        <v>0</v>
      </c>
      <c r="AL35" s="127">
        <f t="shared" si="14"/>
        <v>0</v>
      </c>
      <c r="AM35" s="127">
        <f t="shared" si="14"/>
        <v>2683682.67</v>
      </c>
      <c r="AN35" s="127">
        <f t="shared" si="14"/>
        <v>53478199.780000001</v>
      </c>
    </row>
    <row r="36" spans="1:40" ht="31.5">
      <c r="A36" s="167" t="s">
        <v>190</v>
      </c>
      <c r="B36" s="168"/>
      <c r="C36" s="133"/>
      <c r="D36" s="170" t="s">
        <v>189</v>
      </c>
      <c r="E36" s="127">
        <f>SUM(E37:E45)</f>
        <v>50099123.780000001</v>
      </c>
      <c r="F36" s="127">
        <f>SUM(F37:F45)</f>
        <v>50099123.780000001</v>
      </c>
      <c r="G36" s="127">
        <f>SUM(G37:G44)</f>
        <v>33705473</v>
      </c>
      <c r="H36" s="127">
        <f>SUM(H37:H44)</f>
        <v>3175950</v>
      </c>
      <c r="I36" s="127"/>
      <c r="J36" s="127">
        <f t="shared" ref="J36:O36" si="15">SUM(J37:J47)</f>
        <v>3260076</v>
      </c>
      <c r="K36" s="127">
        <f t="shared" si="15"/>
        <v>2630076</v>
      </c>
      <c r="L36" s="127">
        <f t="shared" si="15"/>
        <v>630000</v>
      </c>
      <c r="M36" s="127">
        <f t="shared" si="15"/>
        <v>0</v>
      </c>
      <c r="N36" s="127">
        <f t="shared" si="15"/>
        <v>0</v>
      </c>
      <c r="O36" s="127">
        <f t="shared" si="15"/>
        <v>2630076</v>
      </c>
      <c r="P36" s="127">
        <f>E36+I36+J36</f>
        <v>53359199.780000001</v>
      </c>
      <c r="Q36" s="127">
        <f>SUM(Q37:Q45)</f>
        <v>65393.33</v>
      </c>
      <c r="R36" s="127">
        <f>SUM(R37:R45)</f>
        <v>65393.33</v>
      </c>
      <c r="S36" s="127">
        <f>SUM(S37:S44)</f>
        <v>0</v>
      </c>
      <c r="T36" s="127">
        <f>SUM(T37:T44)</f>
        <v>-11964</v>
      </c>
      <c r="U36" s="127"/>
      <c r="V36" s="127">
        <f t="shared" ref="V36:AA36" si="16">SUM(V37:V47)</f>
        <v>53606.67</v>
      </c>
      <c r="W36" s="127">
        <f t="shared" si="16"/>
        <v>53606.67</v>
      </c>
      <c r="X36" s="127">
        <f t="shared" si="16"/>
        <v>0</v>
      </c>
      <c r="Y36" s="127">
        <f t="shared" si="16"/>
        <v>0</v>
      </c>
      <c r="Z36" s="127">
        <f t="shared" si="16"/>
        <v>0</v>
      </c>
      <c r="AA36" s="127">
        <f t="shared" si="16"/>
        <v>53606.67</v>
      </c>
      <c r="AB36" s="127">
        <f>Q36+V36</f>
        <v>119000</v>
      </c>
      <c r="AC36" s="127">
        <f t="shared" ref="AC36:AM36" si="17">SUM(AC37:AC47)</f>
        <v>50164517.109999999</v>
      </c>
      <c r="AD36" s="127">
        <f t="shared" si="17"/>
        <v>50164517.109999999</v>
      </c>
      <c r="AE36" s="127">
        <f t="shared" si="17"/>
        <v>33705473</v>
      </c>
      <c r="AF36" s="127">
        <f t="shared" si="17"/>
        <v>3163986</v>
      </c>
      <c r="AG36" s="127">
        <f t="shared" si="17"/>
        <v>0</v>
      </c>
      <c r="AH36" s="127">
        <f t="shared" si="17"/>
        <v>3313682.67</v>
      </c>
      <c r="AI36" s="127">
        <f t="shared" si="17"/>
        <v>2683682.67</v>
      </c>
      <c r="AJ36" s="127">
        <f t="shared" si="17"/>
        <v>630000</v>
      </c>
      <c r="AK36" s="127">
        <f t="shared" si="17"/>
        <v>0</v>
      </c>
      <c r="AL36" s="127">
        <f t="shared" si="17"/>
        <v>0</v>
      </c>
      <c r="AM36" s="127">
        <f t="shared" si="17"/>
        <v>2683682.67</v>
      </c>
      <c r="AN36" s="127">
        <f>AC36+AG36+AH36</f>
        <v>53478199.780000001</v>
      </c>
    </row>
    <row r="37" spans="1:40" ht="78.75">
      <c r="A37" s="156" t="s">
        <v>191</v>
      </c>
      <c r="B37" s="156" t="s">
        <v>192</v>
      </c>
      <c r="C37" s="156" t="s">
        <v>193</v>
      </c>
      <c r="D37" s="171" t="s">
        <v>194</v>
      </c>
      <c r="E37" s="127">
        <v>45261712.780000001</v>
      </c>
      <c r="F37" s="127">
        <v>45261712.780000001</v>
      </c>
      <c r="G37" s="139">
        <v>30541945</v>
      </c>
      <c r="H37" s="139">
        <v>3069273</v>
      </c>
      <c r="I37" s="127"/>
      <c r="J37" s="139">
        <v>1706379</v>
      </c>
      <c r="K37" s="139">
        <v>1076379</v>
      </c>
      <c r="L37" s="139">
        <v>630000</v>
      </c>
      <c r="M37" s="139"/>
      <c r="N37" s="139"/>
      <c r="O37" s="139">
        <v>1076379</v>
      </c>
      <c r="P37" s="127">
        <f>E37+I37+J37</f>
        <v>46968091.780000001</v>
      </c>
      <c r="Q37" s="127">
        <v>51393.33</v>
      </c>
      <c r="R37" s="127">
        <v>51393.33</v>
      </c>
      <c r="S37" s="153"/>
      <c r="T37" s="139">
        <v>-13024</v>
      </c>
      <c r="U37" s="132"/>
      <c r="V37" s="162">
        <v>53606.67</v>
      </c>
      <c r="W37" s="162">
        <v>53606.67</v>
      </c>
      <c r="X37" s="139"/>
      <c r="Y37" s="139"/>
      <c r="Z37" s="139"/>
      <c r="AA37" s="139">
        <v>53606.67</v>
      </c>
      <c r="AB37" s="127">
        <f>Q37+U37+V37</f>
        <v>105000</v>
      </c>
      <c r="AC37" s="138">
        <f t="shared" ref="AC37:AM44" si="18">E37+Q37</f>
        <v>45313106.109999999</v>
      </c>
      <c r="AD37" s="138">
        <f t="shared" si="18"/>
        <v>45313106.109999999</v>
      </c>
      <c r="AE37" s="138">
        <f t="shared" si="18"/>
        <v>30541945</v>
      </c>
      <c r="AF37" s="138">
        <f t="shared" si="18"/>
        <v>3056249</v>
      </c>
      <c r="AG37" s="138">
        <f t="shared" si="18"/>
        <v>0</v>
      </c>
      <c r="AH37" s="138">
        <f t="shared" si="18"/>
        <v>1759985.67</v>
      </c>
      <c r="AI37" s="138">
        <f t="shared" si="18"/>
        <v>1129985.67</v>
      </c>
      <c r="AJ37" s="138">
        <f t="shared" si="18"/>
        <v>630000</v>
      </c>
      <c r="AK37" s="138">
        <f t="shared" si="18"/>
        <v>0</v>
      </c>
      <c r="AL37" s="138">
        <f t="shared" si="18"/>
        <v>0</v>
      </c>
      <c r="AM37" s="138">
        <f t="shared" si="18"/>
        <v>1129985.67</v>
      </c>
      <c r="AN37" s="127">
        <f>AC37+AG37+AH37</f>
        <v>47073091.780000001</v>
      </c>
    </row>
    <row r="38" spans="1:40" ht="47.25">
      <c r="A38" s="156" t="s">
        <v>195</v>
      </c>
      <c r="B38" s="156" t="s">
        <v>196</v>
      </c>
      <c r="C38" s="156" t="s">
        <v>197</v>
      </c>
      <c r="D38" s="172" t="s">
        <v>198</v>
      </c>
      <c r="E38" s="127">
        <v>943183</v>
      </c>
      <c r="F38" s="127">
        <v>943183</v>
      </c>
      <c r="G38" s="139">
        <v>624110</v>
      </c>
      <c r="H38" s="139">
        <v>7580</v>
      </c>
      <c r="I38" s="127"/>
      <c r="J38" s="139">
        <v>11990</v>
      </c>
      <c r="K38" s="139">
        <v>11990</v>
      </c>
      <c r="L38" s="139"/>
      <c r="M38" s="139"/>
      <c r="N38" s="139"/>
      <c r="O38" s="139">
        <v>11990</v>
      </c>
      <c r="P38" s="127">
        <f>E38+I38</f>
        <v>943183</v>
      </c>
      <c r="Q38" s="127"/>
      <c r="R38" s="127"/>
      <c r="S38" s="140"/>
      <c r="T38" s="139">
        <v>75</v>
      </c>
      <c r="U38" s="132"/>
      <c r="V38" s="140"/>
      <c r="W38" s="140"/>
      <c r="X38" s="140"/>
      <c r="Y38" s="140"/>
      <c r="Z38" s="140"/>
      <c r="AA38" s="140"/>
      <c r="AB38" s="132">
        <f>Q38+V38</f>
        <v>0</v>
      </c>
      <c r="AC38" s="138">
        <f t="shared" si="18"/>
        <v>943183</v>
      </c>
      <c r="AD38" s="138">
        <f t="shared" si="18"/>
        <v>943183</v>
      </c>
      <c r="AE38" s="138">
        <f t="shared" si="18"/>
        <v>624110</v>
      </c>
      <c r="AF38" s="138">
        <f t="shared" si="18"/>
        <v>7655</v>
      </c>
      <c r="AG38" s="138">
        <f t="shared" si="18"/>
        <v>0</v>
      </c>
      <c r="AH38" s="138">
        <f t="shared" si="18"/>
        <v>11990</v>
      </c>
      <c r="AI38" s="138">
        <f t="shared" si="18"/>
        <v>11990</v>
      </c>
      <c r="AJ38" s="138">
        <f t="shared" si="18"/>
        <v>0</v>
      </c>
      <c r="AK38" s="138">
        <f t="shared" si="18"/>
        <v>0</v>
      </c>
      <c r="AL38" s="138">
        <f t="shared" si="18"/>
        <v>0</v>
      </c>
      <c r="AM38" s="138">
        <f t="shared" si="18"/>
        <v>11990</v>
      </c>
      <c r="AN38" s="127">
        <f>AC38+AG38</f>
        <v>943183</v>
      </c>
    </row>
    <row r="39" spans="1:40" ht="31.5">
      <c r="A39" s="156" t="s">
        <v>199</v>
      </c>
      <c r="B39" s="156" t="s">
        <v>200</v>
      </c>
      <c r="C39" s="136" t="s">
        <v>133</v>
      </c>
      <c r="D39" s="137" t="s">
        <v>201</v>
      </c>
      <c r="E39" s="138">
        <v>993360</v>
      </c>
      <c r="F39" s="127">
        <v>993360</v>
      </c>
      <c r="G39" s="139">
        <v>739070</v>
      </c>
      <c r="H39" s="139">
        <v>54109</v>
      </c>
      <c r="I39" s="127"/>
      <c r="J39" s="139">
        <v>10000</v>
      </c>
      <c r="K39" s="139">
        <v>10000</v>
      </c>
      <c r="L39" s="139"/>
      <c r="M39" s="139"/>
      <c r="N39" s="139"/>
      <c r="O39" s="139">
        <v>10000</v>
      </c>
      <c r="P39" s="127">
        <f>E39+I39</f>
        <v>993360</v>
      </c>
      <c r="Q39" s="161"/>
      <c r="R39" s="132"/>
      <c r="S39" s="140"/>
      <c r="T39" s="139">
        <v>330</v>
      </c>
      <c r="U39" s="132"/>
      <c r="V39" s="140"/>
      <c r="W39" s="140"/>
      <c r="X39" s="140"/>
      <c r="Y39" s="140"/>
      <c r="Z39" s="140"/>
      <c r="AA39" s="140"/>
      <c r="AB39" s="132">
        <f>Q39+V39</f>
        <v>0</v>
      </c>
      <c r="AC39" s="138">
        <f t="shared" si="18"/>
        <v>993360</v>
      </c>
      <c r="AD39" s="138">
        <f t="shared" si="18"/>
        <v>993360</v>
      </c>
      <c r="AE39" s="138">
        <f t="shared" si="18"/>
        <v>739070</v>
      </c>
      <c r="AF39" s="138">
        <f t="shared" si="18"/>
        <v>54439</v>
      </c>
      <c r="AG39" s="138">
        <f t="shared" si="18"/>
        <v>0</v>
      </c>
      <c r="AH39" s="138">
        <f t="shared" si="18"/>
        <v>10000</v>
      </c>
      <c r="AI39" s="138">
        <f t="shared" si="18"/>
        <v>10000</v>
      </c>
      <c r="AJ39" s="138">
        <f t="shared" si="18"/>
        <v>0</v>
      </c>
      <c r="AK39" s="138">
        <f t="shared" si="18"/>
        <v>0</v>
      </c>
      <c r="AL39" s="138">
        <f t="shared" si="18"/>
        <v>0</v>
      </c>
      <c r="AM39" s="138">
        <f t="shared" si="18"/>
        <v>10000</v>
      </c>
      <c r="AN39" s="127">
        <f>AC39+AG39</f>
        <v>993360</v>
      </c>
    </row>
    <row r="40" spans="1:40" ht="32.25">
      <c r="A40" s="156" t="s">
        <v>202</v>
      </c>
      <c r="B40" s="156" t="s">
        <v>203</v>
      </c>
      <c r="C40" s="136" t="s">
        <v>133</v>
      </c>
      <c r="D40" s="158" t="s">
        <v>204</v>
      </c>
      <c r="E40" s="138">
        <v>2031980</v>
      </c>
      <c r="F40" s="127">
        <v>2031980</v>
      </c>
      <c r="G40" s="139">
        <v>1459558</v>
      </c>
      <c r="H40" s="139">
        <v>41847</v>
      </c>
      <c r="I40" s="127"/>
      <c r="J40" s="139">
        <v>824000</v>
      </c>
      <c r="K40" s="139">
        <v>824000</v>
      </c>
      <c r="L40" s="139"/>
      <c r="M40" s="139"/>
      <c r="N40" s="139"/>
      <c r="O40" s="139">
        <v>824000</v>
      </c>
      <c r="P40" s="127">
        <f>E40+I40+J40</f>
        <v>2855980</v>
      </c>
      <c r="Q40" s="138">
        <v>14000</v>
      </c>
      <c r="R40" s="127">
        <v>14000</v>
      </c>
      <c r="S40" s="153"/>
      <c r="T40" s="139">
        <v>655</v>
      </c>
      <c r="U40" s="132"/>
      <c r="V40" s="139"/>
      <c r="W40" s="139"/>
      <c r="X40" s="139"/>
      <c r="Y40" s="139"/>
      <c r="Z40" s="139"/>
      <c r="AA40" s="139"/>
      <c r="AB40" s="132">
        <f>Q40+V40</f>
        <v>14000</v>
      </c>
      <c r="AC40" s="138">
        <f t="shared" si="18"/>
        <v>2045980</v>
      </c>
      <c r="AD40" s="138">
        <f t="shared" si="18"/>
        <v>2045980</v>
      </c>
      <c r="AE40" s="138">
        <f t="shared" si="18"/>
        <v>1459558</v>
      </c>
      <c r="AF40" s="138">
        <f t="shared" si="18"/>
        <v>42502</v>
      </c>
      <c r="AG40" s="138">
        <f t="shared" si="18"/>
        <v>0</v>
      </c>
      <c r="AH40" s="138">
        <f t="shared" si="18"/>
        <v>824000</v>
      </c>
      <c r="AI40" s="138">
        <f t="shared" si="18"/>
        <v>824000</v>
      </c>
      <c r="AJ40" s="138">
        <f t="shared" si="18"/>
        <v>0</v>
      </c>
      <c r="AK40" s="138">
        <f t="shared" si="18"/>
        <v>0</v>
      </c>
      <c r="AL40" s="138">
        <f t="shared" si="18"/>
        <v>0</v>
      </c>
      <c r="AM40" s="138">
        <f t="shared" si="18"/>
        <v>824000</v>
      </c>
      <c r="AN40" s="127">
        <f>AC40+AG40+AH40</f>
        <v>2869980</v>
      </c>
    </row>
    <row r="41" spans="1:40" ht="63">
      <c r="A41" s="135" t="s">
        <v>205</v>
      </c>
      <c r="B41" s="135" t="s">
        <v>206</v>
      </c>
      <c r="C41" s="156" t="s">
        <v>148</v>
      </c>
      <c r="D41" s="173" t="s">
        <v>207</v>
      </c>
      <c r="E41" s="127">
        <v>392877</v>
      </c>
      <c r="F41" s="127">
        <v>392877</v>
      </c>
      <c r="G41" s="139"/>
      <c r="H41" s="139"/>
      <c r="I41" s="127"/>
      <c r="J41" s="139"/>
      <c r="K41" s="139"/>
      <c r="L41" s="139"/>
      <c r="M41" s="139"/>
      <c r="N41" s="139"/>
      <c r="O41" s="139"/>
      <c r="P41" s="127">
        <f>E41+I41</f>
        <v>392877</v>
      </c>
      <c r="Q41" s="127"/>
      <c r="R41" s="127"/>
      <c r="S41" s="140"/>
      <c r="T41" s="140"/>
      <c r="U41" s="132"/>
      <c r="V41" s="140"/>
      <c r="W41" s="140"/>
      <c r="X41" s="140"/>
      <c r="Y41" s="140"/>
      <c r="Z41" s="140"/>
      <c r="AA41" s="140"/>
      <c r="AB41" s="132">
        <f>Q41+U41</f>
        <v>0</v>
      </c>
      <c r="AC41" s="138">
        <f t="shared" si="18"/>
        <v>392877</v>
      </c>
      <c r="AD41" s="138">
        <f t="shared" si="18"/>
        <v>392877</v>
      </c>
      <c r="AE41" s="138">
        <f t="shared" si="18"/>
        <v>0</v>
      </c>
      <c r="AF41" s="138">
        <f t="shared" si="18"/>
        <v>0</v>
      </c>
      <c r="AG41" s="138">
        <f t="shared" si="18"/>
        <v>0</v>
      </c>
      <c r="AH41" s="138">
        <f t="shared" si="18"/>
        <v>0</v>
      </c>
      <c r="AI41" s="138">
        <f t="shared" si="18"/>
        <v>0</v>
      </c>
      <c r="AJ41" s="138">
        <f t="shared" si="18"/>
        <v>0</v>
      </c>
      <c r="AK41" s="138">
        <f t="shared" si="18"/>
        <v>0</v>
      </c>
      <c r="AL41" s="138">
        <f t="shared" si="18"/>
        <v>0</v>
      </c>
      <c r="AM41" s="138">
        <f t="shared" si="18"/>
        <v>0</v>
      </c>
      <c r="AN41" s="127">
        <f>AC41+AG41</f>
        <v>392877</v>
      </c>
    </row>
    <row r="42" spans="1:40" ht="63">
      <c r="A42" s="156"/>
      <c r="B42" s="156" t="s">
        <v>208</v>
      </c>
      <c r="C42" s="156" t="s">
        <v>148</v>
      </c>
      <c r="D42" s="174" t="s">
        <v>207</v>
      </c>
      <c r="E42" s="127"/>
      <c r="F42" s="127"/>
      <c r="G42" s="139"/>
      <c r="H42" s="139"/>
      <c r="I42" s="127"/>
      <c r="J42" s="139"/>
      <c r="K42" s="139"/>
      <c r="L42" s="139"/>
      <c r="M42" s="139"/>
      <c r="N42" s="139"/>
      <c r="O42" s="139"/>
      <c r="P42" s="127">
        <f>E42+I42</f>
        <v>0</v>
      </c>
      <c r="Q42" s="132"/>
      <c r="R42" s="132"/>
      <c r="S42" s="140"/>
      <c r="T42" s="140"/>
      <c r="U42" s="132"/>
      <c r="V42" s="140"/>
      <c r="W42" s="140"/>
      <c r="X42" s="140"/>
      <c r="Y42" s="140"/>
      <c r="Z42" s="140"/>
      <c r="AA42" s="140"/>
      <c r="AB42" s="132">
        <f>Q42+U42</f>
        <v>0</v>
      </c>
      <c r="AC42" s="138">
        <f t="shared" si="18"/>
        <v>0</v>
      </c>
      <c r="AD42" s="138">
        <f t="shared" si="18"/>
        <v>0</v>
      </c>
      <c r="AE42" s="138">
        <f t="shared" si="18"/>
        <v>0</v>
      </c>
      <c r="AF42" s="138">
        <f t="shared" si="18"/>
        <v>0</v>
      </c>
      <c r="AG42" s="138">
        <f t="shared" si="18"/>
        <v>0</v>
      </c>
      <c r="AH42" s="138">
        <f t="shared" si="18"/>
        <v>0</v>
      </c>
      <c r="AI42" s="138">
        <f t="shared" si="18"/>
        <v>0</v>
      </c>
      <c r="AJ42" s="138">
        <f t="shared" si="18"/>
        <v>0</v>
      </c>
      <c r="AK42" s="138">
        <f t="shared" si="18"/>
        <v>0</v>
      </c>
      <c r="AL42" s="138">
        <f t="shared" si="18"/>
        <v>0</v>
      </c>
      <c r="AM42" s="138">
        <f t="shared" si="18"/>
        <v>0</v>
      </c>
      <c r="AN42" s="127">
        <f>AC42+AG42</f>
        <v>0</v>
      </c>
    </row>
    <row r="43" spans="1:40" ht="31.5">
      <c r="A43" s="156" t="s">
        <v>209</v>
      </c>
      <c r="B43" s="156" t="s">
        <v>210</v>
      </c>
      <c r="C43" s="156" t="s">
        <v>196</v>
      </c>
      <c r="D43" s="175" t="s">
        <v>211</v>
      </c>
      <c r="E43" s="127">
        <v>14480</v>
      </c>
      <c r="F43" s="127">
        <v>14480</v>
      </c>
      <c r="G43" s="139"/>
      <c r="H43" s="139"/>
      <c r="I43" s="127"/>
      <c r="J43" s="139"/>
      <c r="K43" s="139"/>
      <c r="L43" s="139"/>
      <c r="M43" s="139"/>
      <c r="N43" s="139"/>
      <c r="O43" s="139"/>
      <c r="P43" s="127">
        <f>E43+I43</f>
        <v>14480</v>
      </c>
      <c r="Q43" s="132"/>
      <c r="R43" s="132"/>
      <c r="S43" s="140"/>
      <c r="T43" s="140"/>
      <c r="U43" s="132"/>
      <c r="V43" s="140"/>
      <c r="W43" s="140"/>
      <c r="X43" s="140"/>
      <c r="Y43" s="140"/>
      <c r="Z43" s="140"/>
      <c r="AA43" s="140"/>
      <c r="AB43" s="132">
        <f>Q43+U43</f>
        <v>0</v>
      </c>
      <c r="AC43" s="138">
        <f t="shared" si="18"/>
        <v>14480</v>
      </c>
      <c r="AD43" s="138">
        <f t="shared" si="18"/>
        <v>14480</v>
      </c>
      <c r="AE43" s="138">
        <f t="shared" si="18"/>
        <v>0</v>
      </c>
      <c r="AF43" s="138">
        <f t="shared" si="18"/>
        <v>0</v>
      </c>
      <c r="AG43" s="138">
        <f t="shared" si="18"/>
        <v>0</v>
      </c>
      <c r="AH43" s="138">
        <f t="shared" si="18"/>
        <v>0</v>
      </c>
      <c r="AI43" s="138">
        <f t="shared" si="18"/>
        <v>0</v>
      </c>
      <c r="AJ43" s="138">
        <f t="shared" si="18"/>
        <v>0</v>
      </c>
      <c r="AK43" s="138">
        <f t="shared" si="18"/>
        <v>0</v>
      </c>
      <c r="AL43" s="138">
        <f t="shared" si="18"/>
        <v>0</v>
      </c>
      <c r="AM43" s="138">
        <f t="shared" si="18"/>
        <v>0</v>
      </c>
      <c r="AN43" s="127">
        <f>AC43+AG43</f>
        <v>14480</v>
      </c>
    </row>
    <row r="44" spans="1:40" ht="31.5">
      <c r="A44" s="156" t="s">
        <v>212</v>
      </c>
      <c r="B44" s="156" t="s">
        <v>213</v>
      </c>
      <c r="C44" s="156" t="s">
        <v>214</v>
      </c>
      <c r="D44" s="174" t="s">
        <v>215</v>
      </c>
      <c r="E44" s="127">
        <v>461531</v>
      </c>
      <c r="F44" s="127">
        <v>461531</v>
      </c>
      <c r="G44" s="153">
        <v>340790</v>
      </c>
      <c r="H44" s="139">
        <v>3141</v>
      </c>
      <c r="I44" s="127"/>
      <c r="J44" s="139"/>
      <c r="K44" s="139"/>
      <c r="L44" s="139"/>
      <c r="M44" s="139"/>
      <c r="N44" s="139"/>
      <c r="O44" s="139"/>
      <c r="P44" s="127">
        <f>E44+I44</f>
        <v>461531</v>
      </c>
      <c r="Q44" s="132"/>
      <c r="R44" s="132"/>
      <c r="S44" s="155"/>
      <c r="T44" s="140"/>
      <c r="U44" s="132"/>
      <c r="V44" s="140"/>
      <c r="W44" s="140"/>
      <c r="X44" s="140"/>
      <c r="Y44" s="140"/>
      <c r="Z44" s="140"/>
      <c r="AA44" s="140"/>
      <c r="AB44" s="132">
        <f>Q44+U44</f>
        <v>0</v>
      </c>
      <c r="AC44" s="138">
        <f t="shared" si="18"/>
        <v>461531</v>
      </c>
      <c r="AD44" s="138">
        <f t="shared" si="18"/>
        <v>461531</v>
      </c>
      <c r="AE44" s="138">
        <f t="shared" si="18"/>
        <v>340790</v>
      </c>
      <c r="AF44" s="138">
        <f t="shared" si="18"/>
        <v>3141</v>
      </c>
      <c r="AG44" s="138">
        <f t="shared" si="18"/>
        <v>0</v>
      </c>
      <c r="AH44" s="138">
        <f t="shared" si="18"/>
        <v>0</v>
      </c>
      <c r="AI44" s="138">
        <f t="shared" si="18"/>
        <v>0</v>
      </c>
      <c r="AJ44" s="138">
        <f t="shared" si="18"/>
        <v>0</v>
      </c>
      <c r="AK44" s="138">
        <f t="shared" si="18"/>
        <v>0</v>
      </c>
      <c r="AL44" s="138">
        <f t="shared" si="18"/>
        <v>0</v>
      </c>
      <c r="AM44" s="138">
        <f t="shared" si="18"/>
        <v>0</v>
      </c>
      <c r="AN44" s="127">
        <f>AC44+AG44</f>
        <v>461531</v>
      </c>
    </row>
    <row r="45" spans="1:40" ht="18.75">
      <c r="A45" s="156" t="s">
        <v>216</v>
      </c>
      <c r="B45" s="156" t="s">
        <v>217</v>
      </c>
      <c r="C45" s="156" t="s">
        <v>164</v>
      </c>
      <c r="D45" s="176" t="s">
        <v>218</v>
      </c>
      <c r="E45" s="152"/>
      <c r="F45" s="152"/>
      <c r="G45" s="153"/>
      <c r="H45" s="153"/>
      <c r="I45" s="152"/>
      <c r="J45" s="153"/>
      <c r="K45" s="153"/>
      <c r="L45" s="153"/>
      <c r="M45" s="153"/>
      <c r="N45" s="153"/>
      <c r="O45" s="153"/>
      <c r="P45" s="152">
        <f>E45+I45</f>
        <v>0</v>
      </c>
      <c r="Q45" s="154"/>
      <c r="R45" s="154"/>
      <c r="S45" s="155"/>
      <c r="T45" s="155"/>
      <c r="U45" s="154"/>
      <c r="V45" s="155"/>
      <c r="W45" s="155"/>
      <c r="X45" s="155"/>
      <c r="Y45" s="155"/>
      <c r="Z45" s="155"/>
      <c r="AA45" s="155"/>
      <c r="AB45" s="154">
        <f>Q45+U45</f>
        <v>0</v>
      </c>
      <c r="AC45" s="152"/>
      <c r="AD45" s="152"/>
      <c r="AE45" s="153"/>
      <c r="AF45" s="153"/>
      <c r="AG45" s="152"/>
      <c r="AH45" s="153"/>
      <c r="AI45" s="153"/>
      <c r="AJ45" s="153"/>
      <c r="AK45" s="153"/>
      <c r="AL45" s="153"/>
      <c r="AM45" s="153"/>
      <c r="AN45" s="152">
        <f>AC45+AG45</f>
        <v>0</v>
      </c>
    </row>
    <row r="46" spans="1:40" ht="18.75">
      <c r="A46" s="156" t="s">
        <v>216</v>
      </c>
      <c r="B46" s="156" t="s">
        <v>217</v>
      </c>
      <c r="C46" s="156" t="s">
        <v>164</v>
      </c>
      <c r="D46" s="176" t="s">
        <v>218</v>
      </c>
      <c r="E46" s="152"/>
      <c r="F46" s="152"/>
      <c r="G46" s="153"/>
      <c r="H46" s="153"/>
      <c r="I46" s="152"/>
      <c r="J46" s="153">
        <v>301867</v>
      </c>
      <c r="K46" s="153">
        <v>301867</v>
      </c>
      <c r="L46" s="153"/>
      <c r="M46" s="153"/>
      <c r="N46" s="153"/>
      <c r="O46" s="153">
        <v>301867</v>
      </c>
      <c r="P46" s="127">
        <f>E46+J46</f>
        <v>301867</v>
      </c>
      <c r="Q46" s="154"/>
      <c r="R46" s="154"/>
      <c r="S46" s="155"/>
      <c r="T46" s="155"/>
      <c r="U46" s="154"/>
      <c r="V46" s="153"/>
      <c r="W46" s="153"/>
      <c r="X46" s="153"/>
      <c r="Y46" s="153"/>
      <c r="Z46" s="153"/>
      <c r="AA46" s="153"/>
      <c r="AB46" s="127">
        <f>Q46+U46+V46</f>
        <v>0</v>
      </c>
      <c r="AC46" s="152"/>
      <c r="AD46" s="152"/>
      <c r="AE46" s="153"/>
      <c r="AF46" s="153"/>
      <c r="AG46" s="152"/>
      <c r="AH46" s="138">
        <f t="shared" ref="AH46:AM61" si="19">J46+V46</f>
        <v>301867</v>
      </c>
      <c r="AI46" s="138">
        <f t="shared" si="19"/>
        <v>301867</v>
      </c>
      <c r="AJ46" s="138">
        <f t="shared" si="19"/>
        <v>0</v>
      </c>
      <c r="AK46" s="138">
        <f t="shared" si="19"/>
        <v>0</v>
      </c>
      <c r="AL46" s="138">
        <f t="shared" si="19"/>
        <v>0</v>
      </c>
      <c r="AM46" s="138">
        <f t="shared" si="19"/>
        <v>301867</v>
      </c>
      <c r="AN46" s="127">
        <f>AC46+AH46</f>
        <v>301867</v>
      </c>
    </row>
    <row r="47" spans="1:40" ht="47.25">
      <c r="A47" s="156" t="s">
        <v>219</v>
      </c>
      <c r="B47" s="156" t="s">
        <v>220</v>
      </c>
      <c r="C47" s="156" t="s">
        <v>171</v>
      </c>
      <c r="D47" s="176" t="s">
        <v>221</v>
      </c>
      <c r="E47" s="152"/>
      <c r="F47" s="152"/>
      <c r="G47" s="153"/>
      <c r="H47" s="153"/>
      <c r="I47" s="152"/>
      <c r="J47" s="153">
        <v>405840</v>
      </c>
      <c r="K47" s="153">
        <v>405840</v>
      </c>
      <c r="L47" s="153"/>
      <c r="M47" s="153"/>
      <c r="N47" s="153"/>
      <c r="O47" s="153">
        <v>405840</v>
      </c>
      <c r="P47" s="127">
        <f>E47+J47</f>
        <v>405840</v>
      </c>
      <c r="Q47" s="154"/>
      <c r="R47" s="154"/>
      <c r="S47" s="155"/>
      <c r="T47" s="155"/>
      <c r="U47" s="154"/>
      <c r="V47" s="153"/>
      <c r="W47" s="153"/>
      <c r="X47" s="155"/>
      <c r="Y47" s="155"/>
      <c r="Z47" s="155"/>
      <c r="AA47" s="153"/>
      <c r="AB47" s="127">
        <f>Q47+U47+V47</f>
        <v>0</v>
      </c>
      <c r="AC47" s="152"/>
      <c r="AD47" s="152"/>
      <c r="AE47" s="153"/>
      <c r="AF47" s="153"/>
      <c r="AG47" s="152"/>
      <c r="AH47" s="138">
        <f t="shared" si="19"/>
        <v>405840</v>
      </c>
      <c r="AI47" s="138">
        <f t="shared" si="19"/>
        <v>405840</v>
      </c>
      <c r="AJ47" s="138">
        <f t="shared" si="19"/>
        <v>0</v>
      </c>
      <c r="AK47" s="138">
        <f t="shared" si="19"/>
        <v>0</v>
      </c>
      <c r="AL47" s="138">
        <f t="shared" si="19"/>
        <v>0</v>
      </c>
      <c r="AM47" s="138">
        <f t="shared" si="19"/>
        <v>405840</v>
      </c>
      <c r="AN47" s="127">
        <f>AC47+AH47</f>
        <v>405840</v>
      </c>
    </row>
    <row r="48" spans="1:40" ht="31.5">
      <c r="A48" s="167" t="s">
        <v>222</v>
      </c>
      <c r="B48" s="177"/>
      <c r="C48" s="130"/>
      <c r="D48" s="131" t="s">
        <v>223</v>
      </c>
      <c r="E48" s="127">
        <f>E49</f>
        <v>63056276.609999999</v>
      </c>
      <c r="F48" s="127">
        <f>F49</f>
        <v>63056276.609999999</v>
      </c>
      <c r="G48" s="127">
        <f>G49</f>
        <v>4511733</v>
      </c>
      <c r="H48" s="127">
        <f>H49</f>
        <v>48500</v>
      </c>
      <c r="I48" s="127"/>
      <c r="J48" s="127">
        <f t="shared" ref="J48:T48" si="20">J49</f>
        <v>759892</v>
      </c>
      <c r="K48" s="127">
        <f t="shared" si="20"/>
        <v>689192</v>
      </c>
      <c r="L48" s="127">
        <f t="shared" si="20"/>
        <v>70700</v>
      </c>
      <c r="M48" s="127">
        <f t="shared" si="20"/>
        <v>47000</v>
      </c>
      <c r="N48" s="127">
        <f t="shared" si="20"/>
        <v>0</v>
      </c>
      <c r="O48" s="127">
        <f t="shared" si="20"/>
        <v>689192</v>
      </c>
      <c r="P48" s="127">
        <f t="shared" si="20"/>
        <v>63816168.609999999</v>
      </c>
      <c r="Q48" s="127">
        <f t="shared" si="20"/>
        <v>-19214.229999999996</v>
      </c>
      <c r="R48" s="127">
        <f t="shared" si="20"/>
        <v>-19214.229999999996</v>
      </c>
      <c r="S48" s="127">
        <f t="shared" si="20"/>
        <v>39200</v>
      </c>
      <c r="T48" s="127">
        <f t="shared" si="20"/>
        <v>0</v>
      </c>
      <c r="U48" s="127"/>
      <c r="V48" s="127">
        <f t="shared" ref="V48:AF48" si="21">V49</f>
        <v>0</v>
      </c>
      <c r="W48" s="127">
        <f t="shared" si="21"/>
        <v>0</v>
      </c>
      <c r="X48" s="127">
        <f t="shared" si="21"/>
        <v>0</v>
      </c>
      <c r="Y48" s="127">
        <f t="shared" si="21"/>
        <v>0</v>
      </c>
      <c r="Z48" s="127">
        <f t="shared" si="21"/>
        <v>0</v>
      </c>
      <c r="AA48" s="127">
        <f t="shared" si="21"/>
        <v>0</v>
      </c>
      <c r="AB48" s="127">
        <f t="shared" si="21"/>
        <v>-19214.229999999996</v>
      </c>
      <c r="AC48" s="127">
        <f t="shared" si="21"/>
        <v>63037062.379999995</v>
      </c>
      <c r="AD48" s="127">
        <f t="shared" si="21"/>
        <v>63037062.379999995</v>
      </c>
      <c r="AE48" s="127">
        <f t="shared" si="21"/>
        <v>4550933</v>
      </c>
      <c r="AF48" s="127">
        <f t="shared" si="21"/>
        <v>48500</v>
      </c>
      <c r="AG48" s="127"/>
      <c r="AH48" s="127">
        <f>AH49</f>
        <v>759892</v>
      </c>
      <c r="AI48" s="127">
        <f>AI49</f>
        <v>689192</v>
      </c>
      <c r="AJ48" s="127">
        <f>AJ49</f>
        <v>70700</v>
      </c>
      <c r="AK48" s="127">
        <f>AK49</f>
        <v>47000</v>
      </c>
      <c r="AL48" s="127">
        <f>AL49</f>
        <v>0</v>
      </c>
      <c r="AM48" s="138">
        <f t="shared" si="19"/>
        <v>689192</v>
      </c>
      <c r="AN48" s="127">
        <f>AN49</f>
        <v>63796954.379999995</v>
      </c>
    </row>
    <row r="49" spans="1:40" ht="31.5">
      <c r="A49" s="167" t="s">
        <v>224</v>
      </c>
      <c r="B49" s="177"/>
      <c r="C49" s="130"/>
      <c r="D49" s="134" t="s">
        <v>223</v>
      </c>
      <c r="E49" s="127">
        <f>SUM(E50:E84)</f>
        <v>63056276.609999999</v>
      </c>
      <c r="F49" s="127">
        <f>SUM(F50:F84)</f>
        <v>63056276.609999999</v>
      </c>
      <c r="G49" s="127">
        <f>SUM(G50:G84)</f>
        <v>4511733</v>
      </c>
      <c r="H49" s="127">
        <f>SUM(H50:H84)</f>
        <v>48500</v>
      </c>
      <c r="I49" s="127"/>
      <c r="J49" s="127">
        <f t="shared" ref="J49:O49" si="22">SUM(J50:J84)</f>
        <v>759892</v>
      </c>
      <c r="K49" s="127">
        <f t="shared" si="22"/>
        <v>689192</v>
      </c>
      <c r="L49" s="127">
        <f t="shared" si="22"/>
        <v>70700</v>
      </c>
      <c r="M49" s="127">
        <f t="shared" si="22"/>
        <v>47000</v>
      </c>
      <c r="N49" s="127">
        <f t="shared" si="22"/>
        <v>0</v>
      </c>
      <c r="O49" s="127">
        <f t="shared" si="22"/>
        <v>689192</v>
      </c>
      <c r="P49" s="127">
        <f>E49+I49+J49</f>
        <v>63816168.609999999</v>
      </c>
      <c r="Q49" s="127">
        <f>SUM(Q50:Q84)</f>
        <v>-19214.229999999996</v>
      </c>
      <c r="R49" s="127">
        <f>SUM(R50:R84)</f>
        <v>-19214.229999999996</v>
      </c>
      <c r="S49" s="127">
        <f>SUM(S50:S84)</f>
        <v>39200</v>
      </c>
      <c r="T49" s="127">
        <f>SUM(T50:T84)</f>
        <v>0</v>
      </c>
      <c r="U49" s="127"/>
      <c r="V49" s="127">
        <f t="shared" ref="V49:AA49" si="23">SUM(V50:V84)</f>
        <v>0</v>
      </c>
      <c r="W49" s="127">
        <f t="shared" si="23"/>
        <v>0</v>
      </c>
      <c r="X49" s="127">
        <f t="shared" si="23"/>
        <v>0</v>
      </c>
      <c r="Y49" s="127">
        <f t="shared" si="23"/>
        <v>0</v>
      </c>
      <c r="Z49" s="127">
        <f t="shared" si="23"/>
        <v>0</v>
      </c>
      <c r="AA49" s="127">
        <f t="shared" si="23"/>
        <v>0</v>
      </c>
      <c r="AB49" s="127">
        <f>Q49+U49+V49</f>
        <v>-19214.229999999996</v>
      </c>
      <c r="AC49" s="127">
        <f>SUM(AC50:AC84)</f>
        <v>63037062.379999995</v>
      </c>
      <c r="AD49" s="127">
        <f>SUM(AD50:AD84)</f>
        <v>63037062.379999995</v>
      </c>
      <c r="AE49" s="127">
        <f>SUM(AE50:AE84)</f>
        <v>4550933</v>
      </c>
      <c r="AF49" s="127">
        <f>SUM(AF50:AF84)</f>
        <v>48500</v>
      </c>
      <c r="AG49" s="127"/>
      <c r="AH49" s="127">
        <f>SUM(AH50:AH84)</f>
        <v>759892</v>
      </c>
      <c r="AI49" s="127">
        <f>SUM(AI50:AI84)</f>
        <v>689192</v>
      </c>
      <c r="AJ49" s="127">
        <f>SUM(AJ50:AJ84)</f>
        <v>70700</v>
      </c>
      <c r="AK49" s="127">
        <f>SUM(AK50:AK84)</f>
        <v>47000</v>
      </c>
      <c r="AL49" s="127">
        <f>SUM(AL50:AL84)</f>
        <v>0</v>
      </c>
      <c r="AM49" s="138">
        <f t="shared" si="19"/>
        <v>689192</v>
      </c>
      <c r="AN49" s="127">
        <f>AC49+AG49+AH49</f>
        <v>63796954.379999995</v>
      </c>
    </row>
    <row r="50" spans="1:40" ht="48">
      <c r="A50" s="178" t="s">
        <v>225</v>
      </c>
      <c r="B50" s="179">
        <v>3011</v>
      </c>
      <c r="C50" s="180" t="s">
        <v>155</v>
      </c>
      <c r="D50" s="181" t="s">
        <v>226</v>
      </c>
      <c r="E50" s="182">
        <v>2290575.85</v>
      </c>
      <c r="F50" s="183">
        <v>2290575.85</v>
      </c>
      <c r="G50" s="184"/>
      <c r="H50" s="184"/>
      <c r="I50" s="183"/>
      <c r="J50" s="184"/>
      <c r="K50" s="184"/>
      <c r="L50" s="184"/>
      <c r="M50" s="184"/>
      <c r="N50" s="184"/>
      <c r="O50" s="184"/>
      <c r="P50" s="183">
        <f t="shared" ref="P50:P57" si="24">E50+I50</f>
        <v>2290575.85</v>
      </c>
      <c r="Q50" s="182">
        <v>102965.77</v>
      </c>
      <c r="R50" s="183">
        <v>102965.77</v>
      </c>
      <c r="S50" s="185"/>
      <c r="T50" s="185"/>
      <c r="U50" s="186"/>
      <c r="V50" s="185"/>
      <c r="W50" s="185"/>
      <c r="X50" s="185"/>
      <c r="Y50" s="185"/>
      <c r="Z50" s="185"/>
      <c r="AA50" s="185"/>
      <c r="AB50" s="183">
        <f t="shared" ref="AB50:AB57" si="25">Q50+U50</f>
        <v>102965.77</v>
      </c>
      <c r="AC50" s="138">
        <f t="shared" ref="AC50:AM75" si="26">E50+Q50</f>
        <v>2393541.62</v>
      </c>
      <c r="AD50" s="138">
        <f t="shared" si="26"/>
        <v>2393541.62</v>
      </c>
      <c r="AE50" s="138">
        <f t="shared" si="26"/>
        <v>0</v>
      </c>
      <c r="AF50" s="138">
        <f t="shared" si="26"/>
        <v>0</v>
      </c>
      <c r="AG50" s="138">
        <f t="shared" si="26"/>
        <v>0</v>
      </c>
      <c r="AH50" s="138">
        <f t="shared" si="26"/>
        <v>0</v>
      </c>
      <c r="AI50" s="138">
        <f t="shared" si="26"/>
        <v>0</v>
      </c>
      <c r="AJ50" s="138">
        <f t="shared" si="26"/>
        <v>0</v>
      </c>
      <c r="AK50" s="138">
        <f t="shared" si="26"/>
        <v>0</v>
      </c>
      <c r="AL50" s="138">
        <f t="shared" si="26"/>
        <v>0</v>
      </c>
      <c r="AM50" s="138">
        <f t="shared" si="19"/>
        <v>0</v>
      </c>
      <c r="AN50" s="183">
        <f t="shared" ref="AN50:AN57" si="27">AC50+AG50</f>
        <v>2393541.62</v>
      </c>
    </row>
    <row r="51" spans="1:40" ht="32.25">
      <c r="A51" s="178" t="s">
        <v>227</v>
      </c>
      <c r="B51" s="187" t="s">
        <v>228</v>
      </c>
      <c r="C51" s="187" t="s">
        <v>229</v>
      </c>
      <c r="D51" s="181" t="s">
        <v>230</v>
      </c>
      <c r="E51" s="127">
        <v>8390019.1500000004</v>
      </c>
      <c r="F51" s="127">
        <v>8390019.1500000004</v>
      </c>
      <c r="G51" s="139"/>
      <c r="H51" s="139"/>
      <c r="I51" s="127"/>
      <c r="J51" s="139"/>
      <c r="K51" s="139"/>
      <c r="L51" s="139"/>
      <c r="M51" s="139"/>
      <c r="N51" s="139"/>
      <c r="O51" s="139"/>
      <c r="P51" s="127">
        <f t="shared" si="24"/>
        <v>8390019.1500000004</v>
      </c>
      <c r="Q51" s="127">
        <v>-100000</v>
      </c>
      <c r="R51" s="127">
        <v>-100000</v>
      </c>
      <c r="S51" s="140"/>
      <c r="T51" s="140"/>
      <c r="U51" s="132"/>
      <c r="V51" s="140"/>
      <c r="W51" s="140"/>
      <c r="X51" s="140"/>
      <c r="Y51" s="140"/>
      <c r="Z51" s="140"/>
      <c r="AA51" s="140"/>
      <c r="AB51" s="132">
        <f t="shared" si="25"/>
        <v>-100000</v>
      </c>
      <c r="AC51" s="138">
        <f t="shared" si="26"/>
        <v>8290019.1500000004</v>
      </c>
      <c r="AD51" s="138">
        <f t="shared" si="26"/>
        <v>8290019.1500000004</v>
      </c>
      <c r="AE51" s="138">
        <f t="shared" si="26"/>
        <v>0</v>
      </c>
      <c r="AF51" s="138">
        <f t="shared" si="26"/>
        <v>0</v>
      </c>
      <c r="AG51" s="138">
        <f t="shared" si="26"/>
        <v>0</v>
      </c>
      <c r="AH51" s="138">
        <f t="shared" si="26"/>
        <v>0</v>
      </c>
      <c r="AI51" s="138">
        <f t="shared" si="26"/>
        <v>0</v>
      </c>
      <c r="AJ51" s="138">
        <f t="shared" si="26"/>
        <v>0</v>
      </c>
      <c r="AK51" s="138">
        <f t="shared" si="26"/>
        <v>0</v>
      </c>
      <c r="AL51" s="138">
        <f t="shared" si="26"/>
        <v>0</v>
      </c>
      <c r="AM51" s="138">
        <f t="shared" si="19"/>
        <v>0</v>
      </c>
      <c r="AN51" s="127">
        <f t="shared" si="27"/>
        <v>8290019.1500000004</v>
      </c>
    </row>
    <row r="52" spans="1:40" ht="63">
      <c r="A52" s="178" t="s">
        <v>231</v>
      </c>
      <c r="B52" s="188">
        <v>3021</v>
      </c>
      <c r="C52" s="189" t="s">
        <v>155</v>
      </c>
      <c r="D52" s="190" t="s">
        <v>232</v>
      </c>
      <c r="E52" s="191">
        <v>762600</v>
      </c>
      <c r="F52" s="191">
        <v>762600</v>
      </c>
      <c r="G52" s="192"/>
      <c r="H52" s="192"/>
      <c r="I52" s="191"/>
      <c r="J52" s="192"/>
      <c r="K52" s="192"/>
      <c r="L52" s="192"/>
      <c r="M52" s="192"/>
      <c r="N52" s="192"/>
      <c r="O52" s="192"/>
      <c r="P52" s="191">
        <f t="shared" si="24"/>
        <v>762600</v>
      </c>
      <c r="Q52" s="191"/>
      <c r="R52" s="191"/>
      <c r="S52" s="193"/>
      <c r="T52" s="193"/>
      <c r="U52" s="194"/>
      <c r="V52" s="193"/>
      <c r="W52" s="193"/>
      <c r="X52" s="193"/>
      <c r="Y52" s="193"/>
      <c r="Z52" s="193"/>
      <c r="AA52" s="193"/>
      <c r="AB52" s="194">
        <f t="shared" si="25"/>
        <v>0</v>
      </c>
      <c r="AC52" s="138">
        <f t="shared" si="26"/>
        <v>762600</v>
      </c>
      <c r="AD52" s="138">
        <f t="shared" si="26"/>
        <v>762600</v>
      </c>
      <c r="AE52" s="138">
        <f t="shared" si="26"/>
        <v>0</v>
      </c>
      <c r="AF52" s="138">
        <f t="shared" si="26"/>
        <v>0</v>
      </c>
      <c r="AG52" s="138">
        <f t="shared" si="26"/>
        <v>0</v>
      </c>
      <c r="AH52" s="138">
        <f t="shared" si="26"/>
        <v>0</v>
      </c>
      <c r="AI52" s="138">
        <f t="shared" si="26"/>
        <v>0</v>
      </c>
      <c r="AJ52" s="138">
        <f t="shared" si="26"/>
        <v>0</v>
      </c>
      <c r="AK52" s="138">
        <f t="shared" si="26"/>
        <v>0</v>
      </c>
      <c r="AL52" s="138">
        <f t="shared" si="26"/>
        <v>0</v>
      </c>
      <c r="AM52" s="138">
        <f t="shared" si="19"/>
        <v>0</v>
      </c>
      <c r="AN52" s="191">
        <f t="shared" si="27"/>
        <v>762600</v>
      </c>
    </row>
    <row r="53" spans="1:40" ht="48">
      <c r="A53" s="178" t="s">
        <v>233</v>
      </c>
      <c r="B53" s="187" t="s">
        <v>234</v>
      </c>
      <c r="C53" s="195" t="s">
        <v>229</v>
      </c>
      <c r="D53" s="181" t="s">
        <v>235</v>
      </c>
      <c r="E53" s="138">
        <v>6078000</v>
      </c>
      <c r="F53" s="127">
        <v>6078000</v>
      </c>
      <c r="G53" s="139"/>
      <c r="H53" s="139"/>
      <c r="I53" s="127"/>
      <c r="J53" s="139"/>
      <c r="K53" s="139"/>
      <c r="L53" s="139"/>
      <c r="M53" s="139"/>
      <c r="N53" s="139"/>
      <c r="O53" s="139"/>
      <c r="P53" s="127">
        <f t="shared" si="24"/>
        <v>6078000</v>
      </c>
      <c r="Q53" s="138"/>
      <c r="R53" s="127"/>
      <c r="S53" s="140"/>
      <c r="T53" s="140"/>
      <c r="U53" s="132"/>
      <c r="V53" s="140"/>
      <c r="W53" s="140"/>
      <c r="X53" s="140"/>
      <c r="Y53" s="140"/>
      <c r="Z53" s="140"/>
      <c r="AA53" s="140"/>
      <c r="AB53" s="132">
        <f t="shared" si="25"/>
        <v>0</v>
      </c>
      <c r="AC53" s="138">
        <f t="shared" si="26"/>
        <v>6078000</v>
      </c>
      <c r="AD53" s="138">
        <f t="shared" si="26"/>
        <v>6078000</v>
      </c>
      <c r="AE53" s="138">
        <f t="shared" si="26"/>
        <v>0</v>
      </c>
      <c r="AF53" s="138">
        <f t="shared" si="26"/>
        <v>0</v>
      </c>
      <c r="AG53" s="138">
        <f t="shared" si="26"/>
        <v>0</v>
      </c>
      <c r="AH53" s="138">
        <f t="shared" si="26"/>
        <v>0</v>
      </c>
      <c r="AI53" s="138">
        <f t="shared" si="26"/>
        <v>0</v>
      </c>
      <c r="AJ53" s="138">
        <f t="shared" si="26"/>
        <v>0</v>
      </c>
      <c r="AK53" s="138">
        <f t="shared" si="26"/>
        <v>0</v>
      </c>
      <c r="AL53" s="138">
        <f t="shared" si="26"/>
        <v>0</v>
      </c>
      <c r="AM53" s="138">
        <f t="shared" si="19"/>
        <v>0</v>
      </c>
      <c r="AN53" s="127">
        <f t="shared" si="27"/>
        <v>6078000</v>
      </c>
    </row>
    <row r="54" spans="1:40" ht="79.5">
      <c r="A54" s="196" t="s">
        <v>224</v>
      </c>
      <c r="B54" s="187"/>
      <c r="C54" s="187" t="s">
        <v>236</v>
      </c>
      <c r="D54" s="197" t="s">
        <v>237</v>
      </c>
      <c r="E54" s="127"/>
      <c r="F54" s="127"/>
      <c r="G54" s="139"/>
      <c r="H54" s="139"/>
      <c r="I54" s="127"/>
      <c r="J54" s="139"/>
      <c r="K54" s="139"/>
      <c r="L54" s="139"/>
      <c r="M54" s="139"/>
      <c r="N54" s="139"/>
      <c r="O54" s="139"/>
      <c r="P54" s="127">
        <f t="shared" si="24"/>
        <v>0</v>
      </c>
      <c r="Q54" s="132"/>
      <c r="R54" s="132"/>
      <c r="S54" s="140"/>
      <c r="T54" s="140"/>
      <c r="U54" s="132"/>
      <c r="V54" s="140"/>
      <c r="W54" s="140"/>
      <c r="X54" s="140"/>
      <c r="Y54" s="140"/>
      <c r="Z54" s="140"/>
      <c r="AA54" s="140"/>
      <c r="AB54" s="132">
        <f t="shared" si="25"/>
        <v>0</v>
      </c>
      <c r="AC54" s="138">
        <f t="shared" si="26"/>
        <v>0</v>
      </c>
      <c r="AD54" s="138">
        <f t="shared" si="26"/>
        <v>0</v>
      </c>
      <c r="AE54" s="138">
        <f t="shared" si="26"/>
        <v>0</v>
      </c>
      <c r="AF54" s="138">
        <f t="shared" si="26"/>
        <v>0</v>
      </c>
      <c r="AG54" s="138">
        <f t="shared" si="26"/>
        <v>0</v>
      </c>
      <c r="AH54" s="138">
        <f t="shared" si="26"/>
        <v>0</v>
      </c>
      <c r="AI54" s="138">
        <f t="shared" si="26"/>
        <v>0</v>
      </c>
      <c r="AJ54" s="138">
        <f t="shared" si="26"/>
        <v>0</v>
      </c>
      <c r="AK54" s="138">
        <f t="shared" si="26"/>
        <v>0</v>
      </c>
      <c r="AL54" s="138">
        <f t="shared" si="26"/>
        <v>0</v>
      </c>
      <c r="AM54" s="138">
        <f t="shared" si="19"/>
        <v>0</v>
      </c>
      <c r="AN54" s="127">
        <f t="shared" si="27"/>
        <v>0</v>
      </c>
    </row>
    <row r="55" spans="1:40" ht="31.5">
      <c r="A55" s="178" t="s">
        <v>238</v>
      </c>
      <c r="B55" s="198">
        <v>3031</v>
      </c>
      <c r="C55" s="187" t="s">
        <v>155</v>
      </c>
      <c r="D55" s="199" t="s">
        <v>239</v>
      </c>
      <c r="E55" s="127">
        <v>48190</v>
      </c>
      <c r="F55" s="127">
        <v>48190</v>
      </c>
      <c r="G55" s="139"/>
      <c r="H55" s="139"/>
      <c r="I55" s="127"/>
      <c r="J55" s="139"/>
      <c r="K55" s="139"/>
      <c r="L55" s="139"/>
      <c r="M55" s="139"/>
      <c r="N55" s="139"/>
      <c r="O55" s="139"/>
      <c r="P55" s="127">
        <f t="shared" si="24"/>
        <v>48190</v>
      </c>
      <c r="Q55" s="127">
        <v>-14611</v>
      </c>
      <c r="R55" s="127">
        <v>-14611</v>
      </c>
      <c r="S55" s="140"/>
      <c r="T55" s="140"/>
      <c r="U55" s="132"/>
      <c r="V55" s="140"/>
      <c r="W55" s="140"/>
      <c r="X55" s="140"/>
      <c r="Y55" s="140"/>
      <c r="Z55" s="140"/>
      <c r="AA55" s="140"/>
      <c r="AB55" s="127">
        <f t="shared" si="25"/>
        <v>-14611</v>
      </c>
      <c r="AC55" s="138">
        <f t="shared" si="26"/>
        <v>33579</v>
      </c>
      <c r="AD55" s="138">
        <f t="shared" si="26"/>
        <v>33579</v>
      </c>
      <c r="AE55" s="138">
        <f t="shared" si="26"/>
        <v>0</v>
      </c>
      <c r="AF55" s="138">
        <f t="shared" si="26"/>
        <v>0</v>
      </c>
      <c r="AG55" s="138">
        <f t="shared" si="26"/>
        <v>0</v>
      </c>
      <c r="AH55" s="138">
        <f t="shared" si="26"/>
        <v>0</v>
      </c>
      <c r="AI55" s="138">
        <f t="shared" si="26"/>
        <v>0</v>
      </c>
      <c r="AJ55" s="138">
        <f t="shared" si="26"/>
        <v>0</v>
      </c>
      <c r="AK55" s="138">
        <f t="shared" si="26"/>
        <v>0</v>
      </c>
      <c r="AL55" s="138">
        <f t="shared" si="26"/>
        <v>0</v>
      </c>
      <c r="AM55" s="138">
        <f t="shared" si="19"/>
        <v>0</v>
      </c>
      <c r="AN55" s="127">
        <f t="shared" si="27"/>
        <v>33579</v>
      </c>
    </row>
    <row r="56" spans="1:40" ht="32.25">
      <c r="A56" s="178" t="s">
        <v>240</v>
      </c>
      <c r="B56" s="187" t="s">
        <v>241</v>
      </c>
      <c r="C56" s="187" t="s">
        <v>236</v>
      </c>
      <c r="D56" s="181" t="s">
        <v>242</v>
      </c>
      <c r="E56" s="127">
        <v>21320</v>
      </c>
      <c r="F56" s="127">
        <v>21320</v>
      </c>
      <c r="G56" s="139"/>
      <c r="H56" s="139"/>
      <c r="I56" s="127"/>
      <c r="J56" s="139"/>
      <c r="K56" s="139"/>
      <c r="L56" s="139"/>
      <c r="M56" s="139"/>
      <c r="N56" s="139"/>
      <c r="O56" s="139"/>
      <c r="P56" s="127">
        <f t="shared" si="24"/>
        <v>21320</v>
      </c>
      <c r="Q56" s="127">
        <v>-6800</v>
      </c>
      <c r="R56" s="127">
        <v>-6800</v>
      </c>
      <c r="S56" s="140"/>
      <c r="T56" s="140"/>
      <c r="U56" s="132"/>
      <c r="V56" s="140"/>
      <c r="W56" s="140"/>
      <c r="X56" s="140"/>
      <c r="Y56" s="140"/>
      <c r="Z56" s="140"/>
      <c r="AA56" s="140"/>
      <c r="AB56" s="127">
        <f t="shared" si="25"/>
        <v>-6800</v>
      </c>
      <c r="AC56" s="138">
        <f t="shared" si="26"/>
        <v>14520</v>
      </c>
      <c r="AD56" s="138">
        <f t="shared" si="26"/>
        <v>14520</v>
      </c>
      <c r="AE56" s="138">
        <f t="shared" si="26"/>
        <v>0</v>
      </c>
      <c r="AF56" s="138">
        <f t="shared" si="26"/>
        <v>0</v>
      </c>
      <c r="AG56" s="138">
        <f t="shared" si="26"/>
        <v>0</v>
      </c>
      <c r="AH56" s="138">
        <f t="shared" si="26"/>
        <v>0</v>
      </c>
      <c r="AI56" s="138">
        <f t="shared" si="26"/>
        <v>0</v>
      </c>
      <c r="AJ56" s="138">
        <f t="shared" si="26"/>
        <v>0</v>
      </c>
      <c r="AK56" s="138">
        <f t="shared" si="26"/>
        <v>0</v>
      </c>
      <c r="AL56" s="138">
        <f t="shared" si="26"/>
        <v>0</v>
      </c>
      <c r="AM56" s="138">
        <f t="shared" si="19"/>
        <v>0</v>
      </c>
      <c r="AN56" s="127">
        <f t="shared" si="27"/>
        <v>14520</v>
      </c>
    </row>
    <row r="57" spans="1:40" ht="47.25">
      <c r="A57" s="178" t="s">
        <v>243</v>
      </c>
      <c r="B57" s="187" t="s">
        <v>244</v>
      </c>
      <c r="C57" s="187" t="s">
        <v>236</v>
      </c>
      <c r="D57" s="200" t="s">
        <v>245</v>
      </c>
      <c r="E57" s="152">
        <v>231361.61</v>
      </c>
      <c r="F57" s="152">
        <v>231361.61</v>
      </c>
      <c r="G57" s="139"/>
      <c r="H57" s="139"/>
      <c r="I57" s="127"/>
      <c r="J57" s="139"/>
      <c r="K57" s="139"/>
      <c r="L57" s="139"/>
      <c r="M57" s="139"/>
      <c r="N57" s="139"/>
      <c r="O57" s="139"/>
      <c r="P57" s="127">
        <f t="shared" si="24"/>
        <v>231361.61</v>
      </c>
      <c r="Q57" s="152">
        <v>-3620</v>
      </c>
      <c r="R57" s="152">
        <v>-3620</v>
      </c>
      <c r="S57" s="140"/>
      <c r="T57" s="140"/>
      <c r="U57" s="132"/>
      <c r="V57" s="140"/>
      <c r="W57" s="140"/>
      <c r="X57" s="140"/>
      <c r="Y57" s="140"/>
      <c r="Z57" s="140"/>
      <c r="AA57" s="140"/>
      <c r="AB57" s="127">
        <f t="shared" si="25"/>
        <v>-3620</v>
      </c>
      <c r="AC57" s="138">
        <f t="shared" si="26"/>
        <v>227741.61</v>
      </c>
      <c r="AD57" s="138">
        <f t="shared" si="26"/>
        <v>227741.61</v>
      </c>
      <c r="AE57" s="138">
        <f t="shared" si="26"/>
        <v>0</v>
      </c>
      <c r="AF57" s="138">
        <f t="shared" si="26"/>
        <v>0</v>
      </c>
      <c r="AG57" s="138">
        <f t="shared" si="26"/>
        <v>0</v>
      </c>
      <c r="AH57" s="138">
        <f t="shared" si="26"/>
        <v>0</v>
      </c>
      <c r="AI57" s="138">
        <f t="shared" si="26"/>
        <v>0</v>
      </c>
      <c r="AJ57" s="138">
        <f t="shared" si="26"/>
        <v>0</v>
      </c>
      <c r="AK57" s="138">
        <f t="shared" si="26"/>
        <v>0</v>
      </c>
      <c r="AL57" s="138">
        <f t="shared" si="26"/>
        <v>0</v>
      </c>
      <c r="AM57" s="138">
        <f t="shared" si="19"/>
        <v>0</v>
      </c>
      <c r="AN57" s="127">
        <f t="shared" si="27"/>
        <v>227741.61</v>
      </c>
    </row>
    <row r="58" spans="1:40" ht="18.75">
      <c r="A58" s="178" t="s">
        <v>224</v>
      </c>
      <c r="B58" s="201"/>
      <c r="C58" s="201"/>
      <c r="D58" s="202"/>
      <c r="E58" s="203"/>
      <c r="F58" s="203"/>
      <c r="G58" s="204"/>
      <c r="H58" s="204"/>
      <c r="I58" s="127"/>
      <c r="J58" s="139"/>
      <c r="K58" s="139"/>
      <c r="L58" s="139"/>
      <c r="M58" s="139"/>
      <c r="N58" s="139"/>
      <c r="O58" s="139"/>
      <c r="P58" s="127"/>
      <c r="Q58" s="205"/>
      <c r="R58" s="205"/>
      <c r="S58" s="206"/>
      <c r="T58" s="206"/>
      <c r="U58" s="132"/>
      <c r="V58" s="140"/>
      <c r="W58" s="140"/>
      <c r="X58" s="140"/>
      <c r="Y58" s="140"/>
      <c r="Z58" s="140"/>
      <c r="AA58" s="140"/>
      <c r="AB58" s="132"/>
      <c r="AC58" s="138">
        <f t="shared" si="26"/>
        <v>0</v>
      </c>
      <c r="AD58" s="138">
        <f t="shared" si="26"/>
        <v>0</v>
      </c>
      <c r="AE58" s="138">
        <f t="shared" si="26"/>
        <v>0</v>
      </c>
      <c r="AF58" s="138">
        <f t="shared" si="26"/>
        <v>0</v>
      </c>
      <c r="AG58" s="138">
        <f t="shared" si="26"/>
        <v>0</v>
      </c>
      <c r="AH58" s="138">
        <f t="shared" si="26"/>
        <v>0</v>
      </c>
      <c r="AI58" s="138">
        <f t="shared" si="26"/>
        <v>0</v>
      </c>
      <c r="AJ58" s="138">
        <f t="shared" si="26"/>
        <v>0</v>
      </c>
      <c r="AK58" s="138">
        <f t="shared" si="26"/>
        <v>0</v>
      </c>
      <c r="AL58" s="138">
        <f t="shared" si="26"/>
        <v>0</v>
      </c>
      <c r="AM58" s="138">
        <f t="shared" si="19"/>
        <v>0</v>
      </c>
      <c r="AN58" s="127"/>
    </row>
    <row r="59" spans="1:40" ht="18.75">
      <c r="A59" s="178" t="s">
        <v>246</v>
      </c>
      <c r="B59" s="187" t="s">
        <v>247</v>
      </c>
      <c r="C59" s="187" t="s">
        <v>148</v>
      </c>
      <c r="D59" s="181" t="s">
        <v>248</v>
      </c>
      <c r="E59" s="127">
        <v>190650</v>
      </c>
      <c r="F59" s="127">
        <v>190650</v>
      </c>
      <c r="G59" s="139"/>
      <c r="H59" s="139"/>
      <c r="I59" s="127"/>
      <c r="J59" s="139"/>
      <c r="K59" s="139"/>
      <c r="L59" s="139"/>
      <c r="M59" s="139"/>
      <c r="N59" s="139"/>
      <c r="O59" s="139"/>
      <c r="P59" s="127">
        <f>E59+I59</f>
        <v>190650</v>
      </c>
      <c r="Q59" s="132"/>
      <c r="R59" s="132"/>
      <c r="S59" s="140"/>
      <c r="T59" s="140"/>
      <c r="U59" s="132"/>
      <c r="V59" s="140"/>
      <c r="W59" s="140"/>
      <c r="X59" s="140"/>
      <c r="Y59" s="140"/>
      <c r="Z59" s="140"/>
      <c r="AA59" s="140"/>
      <c r="AB59" s="132">
        <f>Q59+U59</f>
        <v>0</v>
      </c>
      <c r="AC59" s="138">
        <f t="shared" si="26"/>
        <v>190650</v>
      </c>
      <c r="AD59" s="138">
        <f t="shared" si="26"/>
        <v>190650</v>
      </c>
      <c r="AE59" s="138">
        <f t="shared" si="26"/>
        <v>0</v>
      </c>
      <c r="AF59" s="138">
        <f t="shared" si="26"/>
        <v>0</v>
      </c>
      <c r="AG59" s="138">
        <f t="shared" si="26"/>
        <v>0</v>
      </c>
      <c r="AH59" s="138">
        <f t="shared" si="26"/>
        <v>0</v>
      </c>
      <c r="AI59" s="138">
        <f t="shared" si="26"/>
        <v>0</v>
      </c>
      <c r="AJ59" s="138">
        <f t="shared" si="26"/>
        <v>0</v>
      </c>
      <c r="AK59" s="138">
        <f t="shared" si="26"/>
        <v>0</v>
      </c>
      <c r="AL59" s="138">
        <f t="shared" si="26"/>
        <v>0</v>
      </c>
      <c r="AM59" s="138">
        <f t="shared" si="19"/>
        <v>0</v>
      </c>
      <c r="AN59" s="127">
        <f>AC59+AG59</f>
        <v>190650</v>
      </c>
    </row>
    <row r="60" spans="1:40" ht="18.75">
      <c r="A60" s="178" t="s">
        <v>249</v>
      </c>
      <c r="B60" s="187" t="s">
        <v>250</v>
      </c>
      <c r="C60" s="187" t="s">
        <v>148</v>
      </c>
      <c r="D60" s="181" t="s">
        <v>251</v>
      </c>
      <c r="E60" s="127">
        <v>7753000</v>
      </c>
      <c r="F60" s="127">
        <v>7753000</v>
      </c>
      <c r="G60" s="139"/>
      <c r="H60" s="139"/>
      <c r="I60" s="127"/>
      <c r="J60" s="139"/>
      <c r="K60" s="139"/>
      <c r="L60" s="139"/>
      <c r="M60" s="139"/>
      <c r="N60" s="139"/>
      <c r="O60" s="139"/>
      <c r="P60" s="127">
        <f>E60+I60</f>
        <v>7753000</v>
      </c>
      <c r="Q60" s="132"/>
      <c r="R60" s="132"/>
      <c r="S60" s="140"/>
      <c r="T60" s="140"/>
      <c r="U60" s="132"/>
      <c r="V60" s="140"/>
      <c r="W60" s="140"/>
      <c r="X60" s="140"/>
      <c r="Y60" s="140"/>
      <c r="Z60" s="140"/>
      <c r="AA60" s="140"/>
      <c r="AB60" s="132">
        <f>Q60+U60</f>
        <v>0</v>
      </c>
      <c r="AC60" s="138">
        <f t="shared" si="26"/>
        <v>7753000</v>
      </c>
      <c r="AD60" s="138">
        <f t="shared" si="26"/>
        <v>7753000</v>
      </c>
      <c r="AE60" s="138">
        <f t="shared" si="26"/>
        <v>0</v>
      </c>
      <c r="AF60" s="138">
        <f t="shared" si="26"/>
        <v>0</v>
      </c>
      <c r="AG60" s="138">
        <f t="shared" si="26"/>
        <v>0</v>
      </c>
      <c r="AH60" s="138">
        <f t="shared" si="26"/>
        <v>0</v>
      </c>
      <c r="AI60" s="138">
        <f t="shared" si="26"/>
        <v>0</v>
      </c>
      <c r="AJ60" s="138">
        <f t="shared" si="26"/>
        <v>0</v>
      </c>
      <c r="AK60" s="138">
        <f t="shared" si="26"/>
        <v>0</v>
      </c>
      <c r="AL60" s="138">
        <f t="shared" si="26"/>
        <v>0</v>
      </c>
      <c r="AM60" s="138">
        <f t="shared" si="19"/>
        <v>0</v>
      </c>
      <c r="AN60" s="127">
        <f>AC60+AG60</f>
        <v>7753000</v>
      </c>
    </row>
    <row r="61" spans="1:40" ht="32.25">
      <c r="A61" s="178" t="s">
        <v>252</v>
      </c>
      <c r="B61" s="187" t="s">
        <v>253</v>
      </c>
      <c r="C61" s="187" t="s">
        <v>148</v>
      </c>
      <c r="D61" s="181" t="s">
        <v>254</v>
      </c>
      <c r="E61" s="127">
        <v>1503000</v>
      </c>
      <c r="F61" s="127">
        <v>1503000</v>
      </c>
      <c r="G61" s="139"/>
      <c r="H61" s="139"/>
      <c r="I61" s="127"/>
      <c r="J61" s="139"/>
      <c r="K61" s="139"/>
      <c r="L61" s="139"/>
      <c r="M61" s="139"/>
      <c r="N61" s="139"/>
      <c r="O61" s="139"/>
      <c r="P61" s="127">
        <f>E61+I61</f>
        <v>1503000</v>
      </c>
      <c r="Q61" s="132"/>
      <c r="R61" s="132"/>
      <c r="S61" s="140"/>
      <c r="T61" s="140"/>
      <c r="U61" s="132"/>
      <c r="V61" s="140"/>
      <c r="W61" s="140"/>
      <c r="X61" s="140"/>
      <c r="Y61" s="140"/>
      <c r="Z61" s="140"/>
      <c r="AA61" s="140"/>
      <c r="AB61" s="132">
        <f>Q61+U61</f>
        <v>0</v>
      </c>
      <c r="AC61" s="138">
        <f t="shared" si="26"/>
        <v>1503000</v>
      </c>
      <c r="AD61" s="138">
        <f t="shared" si="26"/>
        <v>1503000</v>
      </c>
      <c r="AE61" s="138">
        <f t="shared" si="26"/>
        <v>0</v>
      </c>
      <c r="AF61" s="138">
        <f t="shared" si="26"/>
        <v>0</v>
      </c>
      <c r="AG61" s="138">
        <f t="shared" si="26"/>
        <v>0</v>
      </c>
      <c r="AH61" s="138">
        <f t="shared" si="26"/>
        <v>0</v>
      </c>
      <c r="AI61" s="138">
        <f t="shared" si="26"/>
        <v>0</v>
      </c>
      <c r="AJ61" s="138">
        <f t="shared" si="26"/>
        <v>0</v>
      </c>
      <c r="AK61" s="138">
        <f t="shared" si="26"/>
        <v>0</v>
      </c>
      <c r="AL61" s="138">
        <f t="shared" si="26"/>
        <v>0</v>
      </c>
      <c r="AM61" s="138">
        <f t="shared" si="19"/>
        <v>0</v>
      </c>
      <c r="AN61" s="127">
        <f>AC61+AG61</f>
        <v>1503000</v>
      </c>
    </row>
    <row r="62" spans="1:40" ht="18.75">
      <c r="A62" s="178" t="s">
        <v>255</v>
      </c>
      <c r="B62" s="187" t="s">
        <v>256</v>
      </c>
      <c r="C62" s="187" t="s">
        <v>148</v>
      </c>
      <c r="D62" s="207" t="s">
        <v>257</v>
      </c>
      <c r="E62" s="127">
        <v>6389400</v>
      </c>
      <c r="F62" s="127">
        <v>6389400</v>
      </c>
      <c r="G62" s="139"/>
      <c r="H62" s="139"/>
      <c r="I62" s="127"/>
      <c r="J62" s="139"/>
      <c r="K62" s="139"/>
      <c r="L62" s="139"/>
      <c r="M62" s="139"/>
      <c r="N62" s="139"/>
      <c r="O62" s="139"/>
      <c r="P62" s="127">
        <f>E62+I62</f>
        <v>6389400</v>
      </c>
      <c r="Q62" s="127"/>
      <c r="R62" s="127"/>
      <c r="S62" s="140"/>
      <c r="T62" s="140"/>
      <c r="U62" s="132"/>
      <c r="V62" s="140"/>
      <c r="W62" s="140"/>
      <c r="X62" s="140"/>
      <c r="Y62" s="140"/>
      <c r="Z62" s="140"/>
      <c r="AA62" s="140"/>
      <c r="AB62" s="132">
        <f>Q62+U62</f>
        <v>0</v>
      </c>
      <c r="AC62" s="138">
        <f t="shared" si="26"/>
        <v>6389400</v>
      </c>
      <c r="AD62" s="138">
        <f t="shared" si="26"/>
        <v>6389400</v>
      </c>
      <c r="AE62" s="138">
        <f t="shared" si="26"/>
        <v>0</v>
      </c>
      <c r="AF62" s="138">
        <f t="shared" si="26"/>
        <v>0</v>
      </c>
      <c r="AG62" s="138">
        <f t="shared" si="26"/>
        <v>0</v>
      </c>
      <c r="AH62" s="138">
        <f t="shared" si="26"/>
        <v>0</v>
      </c>
      <c r="AI62" s="138">
        <f t="shared" si="26"/>
        <v>0</v>
      </c>
      <c r="AJ62" s="138">
        <f t="shared" si="26"/>
        <v>0</v>
      </c>
      <c r="AK62" s="138">
        <f t="shared" si="26"/>
        <v>0</v>
      </c>
      <c r="AL62" s="138">
        <f t="shared" si="26"/>
        <v>0</v>
      </c>
      <c r="AM62" s="138">
        <f t="shared" si="26"/>
        <v>0</v>
      </c>
      <c r="AN62" s="127">
        <f>AC62+AG62</f>
        <v>6389400</v>
      </c>
    </row>
    <row r="63" spans="1:40" ht="18.75">
      <c r="A63" s="178" t="s">
        <v>224</v>
      </c>
      <c r="B63" s="187" t="s">
        <v>258</v>
      </c>
      <c r="C63" s="187" t="s">
        <v>148</v>
      </c>
      <c r="D63" s="208" t="s">
        <v>259</v>
      </c>
      <c r="E63" s="127"/>
      <c r="F63" s="127"/>
      <c r="G63" s="139"/>
      <c r="H63" s="139"/>
      <c r="I63" s="127"/>
      <c r="J63" s="139"/>
      <c r="K63" s="139"/>
      <c r="L63" s="139"/>
      <c r="M63" s="139"/>
      <c r="N63" s="139"/>
      <c r="O63" s="139"/>
      <c r="P63" s="127"/>
      <c r="Q63" s="132"/>
      <c r="R63" s="132"/>
      <c r="S63" s="140"/>
      <c r="T63" s="140"/>
      <c r="U63" s="132"/>
      <c r="V63" s="140"/>
      <c r="W63" s="140"/>
      <c r="X63" s="140"/>
      <c r="Y63" s="140"/>
      <c r="Z63" s="140"/>
      <c r="AA63" s="140"/>
      <c r="AB63" s="132"/>
      <c r="AC63" s="138">
        <f t="shared" si="26"/>
        <v>0</v>
      </c>
      <c r="AD63" s="138">
        <f t="shared" si="26"/>
        <v>0</v>
      </c>
      <c r="AE63" s="138">
        <f t="shared" si="26"/>
        <v>0</v>
      </c>
      <c r="AF63" s="138">
        <f t="shared" si="26"/>
        <v>0</v>
      </c>
      <c r="AG63" s="138">
        <f t="shared" si="26"/>
        <v>0</v>
      </c>
      <c r="AH63" s="138">
        <f t="shared" si="26"/>
        <v>0</v>
      </c>
      <c r="AI63" s="138">
        <f t="shared" si="26"/>
        <v>0</v>
      </c>
      <c r="AJ63" s="138">
        <f t="shared" si="26"/>
        <v>0</v>
      </c>
      <c r="AK63" s="138">
        <f t="shared" si="26"/>
        <v>0</v>
      </c>
      <c r="AL63" s="138">
        <f t="shared" si="26"/>
        <v>0</v>
      </c>
      <c r="AM63" s="138">
        <f t="shared" si="26"/>
        <v>0</v>
      </c>
      <c r="AN63" s="127"/>
    </row>
    <row r="64" spans="1:40" ht="18.75">
      <c r="A64" s="178" t="s">
        <v>260</v>
      </c>
      <c r="B64" s="187" t="s">
        <v>261</v>
      </c>
      <c r="C64" s="187" t="s">
        <v>148</v>
      </c>
      <c r="D64" s="181" t="s">
        <v>262</v>
      </c>
      <c r="E64" s="127">
        <v>55200</v>
      </c>
      <c r="F64" s="127">
        <v>55200</v>
      </c>
      <c r="G64" s="139"/>
      <c r="H64" s="139"/>
      <c r="I64" s="127"/>
      <c r="J64" s="139"/>
      <c r="K64" s="139"/>
      <c r="L64" s="139"/>
      <c r="M64" s="139"/>
      <c r="N64" s="139"/>
      <c r="O64" s="139"/>
      <c r="P64" s="127">
        <f t="shared" ref="P64:P73" si="28">E64+I64</f>
        <v>55200</v>
      </c>
      <c r="Q64" s="132"/>
      <c r="R64" s="132"/>
      <c r="S64" s="140"/>
      <c r="T64" s="140"/>
      <c r="U64" s="132"/>
      <c r="V64" s="140"/>
      <c r="W64" s="140"/>
      <c r="X64" s="140"/>
      <c r="Y64" s="140"/>
      <c r="Z64" s="140"/>
      <c r="AA64" s="140"/>
      <c r="AB64" s="132">
        <f t="shared" ref="AB64:AB73" si="29">Q64+U64</f>
        <v>0</v>
      </c>
      <c r="AC64" s="138">
        <f t="shared" si="26"/>
        <v>55200</v>
      </c>
      <c r="AD64" s="138">
        <f t="shared" si="26"/>
        <v>55200</v>
      </c>
      <c r="AE64" s="138">
        <f t="shared" si="26"/>
        <v>0</v>
      </c>
      <c r="AF64" s="138">
        <f t="shared" si="26"/>
        <v>0</v>
      </c>
      <c r="AG64" s="138">
        <f t="shared" si="26"/>
        <v>0</v>
      </c>
      <c r="AH64" s="138">
        <f t="shared" si="26"/>
        <v>0</v>
      </c>
      <c r="AI64" s="138">
        <f t="shared" si="26"/>
        <v>0</v>
      </c>
      <c r="AJ64" s="138">
        <f t="shared" si="26"/>
        <v>0</v>
      </c>
      <c r="AK64" s="138">
        <f t="shared" si="26"/>
        <v>0</v>
      </c>
      <c r="AL64" s="138">
        <f t="shared" si="26"/>
        <v>0</v>
      </c>
      <c r="AM64" s="138">
        <f t="shared" si="26"/>
        <v>0</v>
      </c>
      <c r="AN64" s="127">
        <f t="shared" ref="AN64:AN73" si="30">AC64+AG64</f>
        <v>55200</v>
      </c>
    </row>
    <row r="65" spans="1:40" ht="31.5">
      <c r="A65" s="178" t="s">
        <v>263</v>
      </c>
      <c r="B65" s="187" t="s">
        <v>264</v>
      </c>
      <c r="C65" s="187" t="s">
        <v>148</v>
      </c>
      <c r="D65" s="200" t="s">
        <v>265</v>
      </c>
      <c r="E65" s="127">
        <v>8920650</v>
      </c>
      <c r="F65" s="127">
        <v>8920650</v>
      </c>
      <c r="G65" s="139"/>
      <c r="H65" s="139"/>
      <c r="I65" s="127"/>
      <c r="J65" s="139"/>
      <c r="K65" s="139"/>
      <c r="L65" s="139"/>
      <c r="M65" s="139"/>
      <c r="N65" s="139"/>
      <c r="O65" s="139"/>
      <c r="P65" s="127">
        <f t="shared" si="28"/>
        <v>8920650</v>
      </c>
      <c r="Q65" s="127"/>
      <c r="R65" s="127"/>
      <c r="S65" s="140"/>
      <c r="T65" s="140"/>
      <c r="U65" s="132"/>
      <c r="V65" s="140"/>
      <c r="W65" s="140"/>
      <c r="X65" s="140"/>
      <c r="Y65" s="140"/>
      <c r="Z65" s="140"/>
      <c r="AA65" s="140"/>
      <c r="AB65" s="132">
        <f t="shared" si="29"/>
        <v>0</v>
      </c>
      <c r="AC65" s="138">
        <f t="shared" si="26"/>
        <v>8920650</v>
      </c>
      <c r="AD65" s="138">
        <f t="shared" si="26"/>
        <v>8920650</v>
      </c>
      <c r="AE65" s="138">
        <f t="shared" si="26"/>
        <v>0</v>
      </c>
      <c r="AF65" s="138">
        <f t="shared" si="26"/>
        <v>0</v>
      </c>
      <c r="AG65" s="138">
        <f t="shared" si="26"/>
        <v>0</v>
      </c>
      <c r="AH65" s="138">
        <f t="shared" si="26"/>
        <v>0</v>
      </c>
      <c r="AI65" s="138">
        <f t="shared" si="26"/>
        <v>0</v>
      </c>
      <c r="AJ65" s="138">
        <f t="shared" si="26"/>
        <v>0</v>
      </c>
      <c r="AK65" s="138">
        <f t="shared" si="26"/>
        <v>0</v>
      </c>
      <c r="AL65" s="138">
        <f t="shared" si="26"/>
        <v>0</v>
      </c>
      <c r="AM65" s="138">
        <f t="shared" si="26"/>
        <v>0</v>
      </c>
      <c r="AN65" s="127">
        <f t="shared" si="30"/>
        <v>8920650</v>
      </c>
    </row>
    <row r="66" spans="1:40" ht="32.25">
      <c r="A66" s="178" t="s">
        <v>266</v>
      </c>
      <c r="B66" s="187" t="s">
        <v>267</v>
      </c>
      <c r="C66" s="187" t="s">
        <v>236</v>
      </c>
      <c r="D66" s="209" t="s">
        <v>268</v>
      </c>
      <c r="E66" s="127">
        <v>38500</v>
      </c>
      <c r="F66" s="127">
        <v>38500</v>
      </c>
      <c r="G66" s="139"/>
      <c r="H66" s="139"/>
      <c r="I66" s="127"/>
      <c r="J66" s="139"/>
      <c r="K66" s="139"/>
      <c r="L66" s="139"/>
      <c r="M66" s="139"/>
      <c r="N66" s="139"/>
      <c r="O66" s="139"/>
      <c r="P66" s="127">
        <f t="shared" si="28"/>
        <v>38500</v>
      </c>
      <c r="Q66" s="132"/>
      <c r="R66" s="132"/>
      <c r="S66" s="140"/>
      <c r="T66" s="140"/>
      <c r="U66" s="132"/>
      <c r="V66" s="140"/>
      <c r="W66" s="140"/>
      <c r="X66" s="140"/>
      <c r="Y66" s="140"/>
      <c r="Z66" s="140"/>
      <c r="AA66" s="140"/>
      <c r="AB66" s="132">
        <f t="shared" si="29"/>
        <v>0</v>
      </c>
      <c r="AC66" s="138">
        <f t="shared" si="26"/>
        <v>38500</v>
      </c>
      <c r="AD66" s="138">
        <f t="shared" si="26"/>
        <v>38500</v>
      </c>
      <c r="AE66" s="138">
        <f t="shared" si="26"/>
        <v>0</v>
      </c>
      <c r="AF66" s="138">
        <f t="shared" si="26"/>
        <v>0</v>
      </c>
      <c r="AG66" s="138">
        <f t="shared" si="26"/>
        <v>0</v>
      </c>
      <c r="AH66" s="138">
        <f t="shared" si="26"/>
        <v>0</v>
      </c>
      <c r="AI66" s="138">
        <f t="shared" si="26"/>
        <v>0</v>
      </c>
      <c r="AJ66" s="138">
        <f t="shared" si="26"/>
        <v>0</v>
      </c>
      <c r="AK66" s="138">
        <f t="shared" si="26"/>
        <v>0</v>
      </c>
      <c r="AL66" s="138">
        <f t="shared" si="26"/>
        <v>0</v>
      </c>
      <c r="AM66" s="138">
        <f t="shared" si="26"/>
        <v>0</v>
      </c>
      <c r="AN66" s="127">
        <f t="shared" si="30"/>
        <v>38500</v>
      </c>
    </row>
    <row r="67" spans="1:40" ht="32.25">
      <c r="A67" s="178" t="s">
        <v>269</v>
      </c>
      <c r="B67" s="187" t="s">
        <v>270</v>
      </c>
      <c r="C67" s="195" t="s">
        <v>271</v>
      </c>
      <c r="D67" s="210" t="s">
        <v>272</v>
      </c>
      <c r="E67" s="211">
        <v>6892200</v>
      </c>
      <c r="F67" s="212">
        <v>6892200</v>
      </c>
      <c r="G67" s="139"/>
      <c r="H67" s="139"/>
      <c r="I67" s="127"/>
      <c r="J67" s="139"/>
      <c r="K67" s="139"/>
      <c r="L67" s="139"/>
      <c r="M67" s="139"/>
      <c r="N67" s="139"/>
      <c r="O67" s="139"/>
      <c r="P67" s="127">
        <f t="shared" si="28"/>
        <v>6892200</v>
      </c>
      <c r="Q67" s="213"/>
      <c r="R67" s="214"/>
      <c r="S67" s="140"/>
      <c r="T67" s="140"/>
      <c r="U67" s="132"/>
      <c r="V67" s="140"/>
      <c r="W67" s="140"/>
      <c r="X67" s="140"/>
      <c r="Y67" s="140"/>
      <c r="Z67" s="140"/>
      <c r="AA67" s="140"/>
      <c r="AB67" s="132">
        <f t="shared" si="29"/>
        <v>0</v>
      </c>
      <c r="AC67" s="138">
        <f t="shared" si="26"/>
        <v>6892200</v>
      </c>
      <c r="AD67" s="138">
        <f t="shared" si="26"/>
        <v>6892200</v>
      </c>
      <c r="AE67" s="138">
        <f t="shared" si="26"/>
        <v>0</v>
      </c>
      <c r="AF67" s="138">
        <f t="shared" si="26"/>
        <v>0</v>
      </c>
      <c r="AG67" s="138">
        <f t="shared" si="26"/>
        <v>0</v>
      </c>
      <c r="AH67" s="138">
        <f t="shared" si="26"/>
        <v>0</v>
      </c>
      <c r="AI67" s="138">
        <f t="shared" si="26"/>
        <v>0</v>
      </c>
      <c r="AJ67" s="138">
        <f t="shared" si="26"/>
        <v>0</v>
      </c>
      <c r="AK67" s="138">
        <f t="shared" si="26"/>
        <v>0</v>
      </c>
      <c r="AL67" s="138">
        <f t="shared" si="26"/>
        <v>0</v>
      </c>
      <c r="AM67" s="138">
        <f t="shared" si="26"/>
        <v>0</v>
      </c>
      <c r="AN67" s="127">
        <f t="shared" si="30"/>
        <v>6892200</v>
      </c>
    </row>
    <row r="68" spans="1:40" ht="63.75">
      <c r="A68" s="178" t="s">
        <v>273</v>
      </c>
      <c r="B68" s="187" t="s">
        <v>274</v>
      </c>
      <c r="C68" s="195" t="s">
        <v>271</v>
      </c>
      <c r="D68" s="215" t="s">
        <v>275</v>
      </c>
      <c r="E68" s="211">
        <v>1039600</v>
      </c>
      <c r="F68" s="212">
        <v>1039600</v>
      </c>
      <c r="G68" s="139"/>
      <c r="H68" s="139"/>
      <c r="I68" s="127"/>
      <c r="J68" s="139"/>
      <c r="K68" s="139"/>
      <c r="L68" s="139"/>
      <c r="M68" s="139"/>
      <c r="N68" s="139"/>
      <c r="O68" s="139"/>
      <c r="P68" s="127">
        <f t="shared" si="28"/>
        <v>1039600</v>
      </c>
      <c r="Q68" s="211"/>
      <c r="R68" s="212"/>
      <c r="S68" s="140"/>
      <c r="T68" s="140"/>
      <c r="U68" s="132"/>
      <c r="V68" s="140"/>
      <c r="W68" s="140"/>
      <c r="X68" s="140"/>
      <c r="Y68" s="140"/>
      <c r="Z68" s="140"/>
      <c r="AA68" s="140"/>
      <c r="AB68" s="132">
        <f t="shared" si="29"/>
        <v>0</v>
      </c>
      <c r="AC68" s="138">
        <f t="shared" si="26"/>
        <v>1039600</v>
      </c>
      <c r="AD68" s="138">
        <f t="shared" si="26"/>
        <v>1039600</v>
      </c>
      <c r="AE68" s="138">
        <f t="shared" si="26"/>
        <v>0</v>
      </c>
      <c r="AF68" s="138">
        <f t="shared" si="26"/>
        <v>0</v>
      </c>
      <c r="AG68" s="138">
        <f t="shared" si="26"/>
        <v>0</v>
      </c>
      <c r="AH68" s="138">
        <f t="shared" si="26"/>
        <v>0</v>
      </c>
      <c r="AI68" s="138">
        <f t="shared" si="26"/>
        <v>0</v>
      </c>
      <c r="AJ68" s="138">
        <f t="shared" si="26"/>
        <v>0</v>
      </c>
      <c r="AK68" s="138">
        <f t="shared" si="26"/>
        <v>0</v>
      </c>
      <c r="AL68" s="138">
        <f t="shared" si="26"/>
        <v>0</v>
      </c>
      <c r="AM68" s="138">
        <f t="shared" si="26"/>
        <v>0</v>
      </c>
      <c r="AN68" s="127">
        <f t="shared" si="30"/>
        <v>1039600</v>
      </c>
    </row>
    <row r="69" spans="1:40" ht="48">
      <c r="A69" s="178" t="s">
        <v>276</v>
      </c>
      <c r="B69" s="187" t="s">
        <v>277</v>
      </c>
      <c r="C69" s="195" t="s">
        <v>271</v>
      </c>
      <c r="D69" s="215" t="s">
        <v>278</v>
      </c>
      <c r="E69" s="211">
        <v>1857000</v>
      </c>
      <c r="F69" s="212">
        <v>1857000</v>
      </c>
      <c r="G69" s="139"/>
      <c r="H69" s="139"/>
      <c r="I69" s="127"/>
      <c r="J69" s="139"/>
      <c r="K69" s="139"/>
      <c r="L69" s="139"/>
      <c r="M69" s="139"/>
      <c r="N69" s="139"/>
      <c r="O69" s="139"/>
      <c r="P69" s="127">
        <f t="shared" si="28"/>
        <v>1857000</v>
      </c>
      <c r="Q69" s="213"/>
      <c r="R69" s="214"/>
      <c r="S69" s="140"/>
      <c r="T69" s="140"/>
      <c r="U69" s="132"/>
      <c r="V69" s="140"/>
      <c r="W69" s="140"/>
      <c r="X69" s="140"/>
      <c r="Y69" s="140"/>
      <c r="Z69" s="140"/>
      <c r="AA69" s="140"/>
      <c r="AB69" s="132">
        <f t="shared" si="29"/>
        <v>0</v>
      </c>
      <c r="AC69" s="138">
        <f t="shared" si="26"/>
        <v>1857000</v>
      </c>
      <c r="AD69" s="138">
        <f t="shared" si="26"/>
        <v>1857000</v>
      </c>
      <c r="AE69" s="138">
        <f t="shared" si="26"/>
        <v>0</v>
      </c>
      <c r="AF69" s="138">
        <f t="shared" si="26"/>
        <v>0</v>
      </c>
      <c r="AG69" s="138">
        <f t="shared" si="26"/>
        <v>0</v>
      </c>
      <c r="AH69" s="138">
        <f t="shared" si="26"/>
        <v>0</v>
      </c>
      <c r="AI69" s="138">
        <f t="shared" si="26"/>
        <v>0</v>
      </c>
      <c r="AJ69" s="138">
        <f t="shared" si="26"/>
        <v>0</v>
      </c>
      <c r="AK69" s="138">
        <f t="shared" si="26"/>
        <v>0</v>
      </c>
      <c r="AL69" s="138">
        <f t="shared" si="26"/>
        <v>0</v>
      </c>
      <c r="AM69" s="138">
        <f t="shared" si="26"/>
        <v>0</v>
      </c>
      <c r="AN69" s="127">
        <f t="shared" si="30"/>
        <v>1857000</v>
      </c>
    </row>
    <row r="70" spans="1:40" ht="63.75">
      <c r="A70" s="178" t="s">
        <v>279</v>
      </c>
      <c r="B70" s="187" t="s">
        <v>280</v>
      </c>
      <c r="C70" s="195" t="s">
        <v>148</v>
      </c>
      <c r="D70" s="215" t="s">
        <v>281</v>
      </c>
      <c r="E70" s="211">
        <v>338000</v>
      </c>
      <c r="F70" s="212">
        <v>338000</v>
      </c>
      <c r="G70" s="139"/>
      <c r="H70" s="139"/>
      <c r="I70" s="127"/>
      <c r="J70" s="139"/>
      <c r="K70" s="139"/>
      <c r="L70" s="139"/>
      <c r="M70" s="139"/>
      <c r="N70" s="139"/>
      <c r="O70" s="139"/>
      <c r="P70" s="127">
        <f t="shared" si="28"/>
        <v>338000</v>
      </c>
      <c r="Q70" s="211"/>
      <c r="R70" s="212"/>
      <c r="S70" s="140"/>
      <c r="T70" s="140"/>
      <c r="U70" s="132"/>
      <c r="V70" s="140"/>
      <c r="W70" s="140"/>
      <c r="X70" s="140"/>
      <c r="Y70" s="140"/>
      <c r="Z70" s="140"/>
      <c r="AA70" s="140"/>
      <c r="AB70" s="132">
        <f t="shared" si="29"/>
        <v>0</v>
      </c>
      <c r="AC70" s="138">
        <f t="shared" si="26"/>
        <v>338000</v>
      </c>
      <c r="AD70" s="138">
        <f t="shared" si="26"/>
        <v>338000</v>
      </c>
      <c r="AE70" s="138">
        <f t="shared" si="26"/>
        <v>0</v>
      </c>
      <c r="AF70" s="138">
        <f t="shared" si="26"/>
        <v>0</v>
      </c>
      <c r="AG70" s="138">
        <f t="shared" si="26"/>
        <v>0</v>
      </c>
      <c r="AH70" s="138">
        <f t="shared" si="26"/>
        <v>0</v>
      </c>
      <c r="AI70" s="138">
        <f t="shared" si="26"/>
        <v>0</v>
      </c>
      <c r="AJ70" s="138">
        <f t="shared" si="26"/>
        <v>0</v>
      </c>
      <c r="AK70" s="138">
        <f t="shared" si="26"/>
        <v>0</v>
      </c>
      <c r="AL70" s="138">
        <f t="shared" si="26"/>
        <v>0</v>
      </c>
      <c r="AM70" s="138">
        <f t="shared" si="26"/>
        <v>0</v>
      </c>
      <c r="AN70" s="127">
        <f t="shared" si="30"/>
        <v>338000</v>
      </c>
    </row>
    <row r="71" spans="1:40" ht="63.75">
      <c r="A71" s="178" t="s">
        <v>282</v>
      </c>
      <c r="B71" s="187" t="s">
        <v>283</v>
      </c>
      <c r="C71" s="195" t="s">
        <v>271</v>
      </c>
      <c r="D71" s="215" t="s">
        <v>284</v>
      </c>
      <c r="E71" s="211">
        <v>87000</v>
      </c>
      <c r="F71" s="212">
        <v>87000</v>
      </c>
      <c r="G71" s="139"/>
      <c r="H71" s="139"/>
      <c r="I71" s="127"/>
      <c r="J71" s="139"/>
      <c r="K71" s="139"/>
      <c r="L71" s="139"/>
      <c r="M71" s="139"/>
      <c r="N71" s="139"/>
      <c r="O71" s="139"/>
      <c r="P71" s="127">
        <f t="shared" si="28"/>
        <v>87000</v>
      </c>
      <c r="Q71" s="211"/>
      <c r="R71" s="212"/>
      <c r="S71" s="140"/>
      <c r="T71" s="140"/>
      <c r="U71" s="132"/>
      <c r="V71" s="140"/>
      <c r="W71" s="140"/>
      <c r="X71" s="140"/>
      <c r="Y71" s="140"/>
      <c r="Z71" s="140"/>
      <c r="AA71" s="140"/>
      <c r="AB71" s="132">
        <f t="shared" si="29"/>
        <v>0</v>
      </c>
      <c r="AC71" s="138">
        <f t="shared" si="26"/>
        <v>87000</v>
      </c>
      <c r="AD71" s="138">
        <f t="shared" si="26"/>
        <v>87000</v>
      </c>
      <c r="AE71" s="138">
        <f t="shared" si="26"/>
        <v>0</v>
      </c>
      <c r="AF71" s="138">
        <f t="shared" si="26"/>
        <v>0</v>
      </c>
      <c r="AG71" s="138">
        <f t="shared" si="26"/>
        <v>0</v>
      </c>
      <c r="AH71" s="138">
        <f t="shared" si="26"/>
        <v>0</v>
      </c>
      <c r="AI71" s="138">
        <f t="shared" si="26"/>
        <v>0</v>
      </c>
      <c r="AJ71" s="138">
        <f t="shared" si="26"/>
        <v>0</v>
      </c>
      <c r="AK71" s="138">
        <f t="shared" si="26"/>
        <v>0</v>
      </c>
      <c r="AL71" s="138">
        <f t="shared" si="26"/>
        <v>0</v>
      </c>
      <c r="AM71" s="138">
        <f t="shared" si="26"/>
        <v>0</v>
      </c>
      <c r="AN71" s="127">
        <f t="shared" si="30"/>
        <v>87000</v>
      </c>
    </row>
    <row r="72" spans="1:40" ht="32.25">
      <c r="A72" s="178" t="s">
        <v>285</v>
      </c>
      <c r="B72" s="187" t="s">
        <v>286</v>
      </c>
      <c r="C72" s="195" t="s">
        <v>148</v>
      </c>
      <c r="D72" s="215" t="s">
        <v>287</v>
      </c>
      <c r="E72" s="211">
        <v>1662000</v>
      </c>
      <c r="F72" s="212">
        <v>1662000</v>
      </c>
      <c r="G72" s="139"/>
      <c r="H72" s="139"/>
      <c r="I72" s="127"/>
      <c r="J72" s="139"/>
      <c r="K72" s="139"/>
      <c r="L72" s="139"/>
      <c r="M72" s="139"/>
      <c r="N72" s="139"/>
      <c r="O72" s="139"/>
      <c r="P72" s="127">
        <f t="shared" si="28"/>
        <v>1662000</v>
      </c>
      <c r="Q72" s="211"/>
      <c r="R72" s="212"/>
      <c r="S72" s="140"/>
      <c r="T72" s="140"/>
      <c r="U72" s="132"/>
      <c r="V72" s="140"/>
      <c r="W72" s="140"/>
      <c r="X72" s="140"/>
      <c r="Y72" s="140"/>
      <c r="Z72" s="140"/>
      <c r="AA72" s="140"/>
      <c r="AB72" s="127">
        <f t="shared" si="29"/>
        <v>0</v>
      </c>
      <c r="AC72" s="138">
        <f t="shared" si="26"/>
        <v>1662000</v>
      </c>
      <c r="AD72" s="138">
        <f t="shared" si="26"/>
        <v>1662000</v>
      </c>
      <c r="AE72" s="138"/>
      <c r="AF72" s="138"/>
      <c r="AG72" s="138"/>
      <c r="AH72" s="138"/>
      <c r="AI72" s="138"/>
      <c r="AJ72" s="138"/>
      <c r="AK72" s="138"/>
      <c r="AL72" s="138"/>
      <c r="AM72" s="138"/>
      <c r="AN72" s="127">
        <f t="shared" si="30"/>
        <v>1662000</v>
      </c>
    </row>
    <row r="73" spans="1:40" ht="31.5">
      <c r="A73" s="178" t="s">
        <v>288</v>
      </c>
      <c r="B73" s="187" t="s">
        <v>289</v>
      </c>
      <c r="C73" s="195" t="s">
        <v>155</v>
      </c>
      <c r="D73" s="142" t="s">
        <v>290</v>
      </c>
      <c r="E73" s="211">
        <v>7000</v>
      </c>
      <c r="F73" s="212">
        <v>7000</v>
      </c>
      <c r="G73" s="139"/>
      <c r="H73" s="139"/>
      <c r="I73" s="127"/>
      <c r="J73" s="139"/>
      <c r="K73" s="139"/>
      <c r="L73" s="139"/>
      <c r="M73" s="139"/>
      <c r="N73" s="139"/>
      <c r="O73" s="139"/>
      <c r="P73" s="127">
        <f t="shared" si="28"/>
        <v>7000</v>
      </c>
      <c r="Q73" s="211">
        <v>1500</v>
      </c>
      <c r="R73" s="212">
        <v>1500</v>
      </c>
      <c r="S73" s="140"/>
      <c r="T73" s="140"/>
      <c r="U73" s="132"/>
      <c r="V73" s="140"/>
      <c r="W73" s="140"/>
      <c r="X73" s="140"/>
      <c r="Y73" s="140"/>
      <c r="Z73" s="140"/>
      <c r="AA73" s="140"/>
      <c r="AB73" s="132">
        <f t="shared" si="29"/>
        <v>1500</v>
      </c>
      <c r="AC73" s="138">
        <f t="shared" si="26"/>
        <v>8500</v>
      </c>
      <c r="AD73" s="138">
        <f t="shared" si="26"/>
        <v>8500</v>
      </c>
      <c r="AE73" s="138">
        <f t="shared" si="26"/>
        <v>0</v>
      </c>
      <c r="AF73" s="138">
        <f t="shared" si="26"/>
        <v>0</v>
      </c>
      <c r="AG73" s="138">
        <f t="shared" si="26"/>
        <v>0</v>
      </c>
      <c r="AH73" s="138">
        <f t="shared" si="26"/>
        <v>0</v>
      </c>
      <c r="AI73" s="138">
        <f t="shared" si="26"/>
        <v>0</v>
      </c>
      <c r="AJ73" s="138">
        <f t="shared" si="26"/>
        <v>0</v>
      </c>
      <c r="AK73" s="138">
        <f t="shared" si="26"/>
        <v>0</v>
      </c>
      <c r="AL73" s="138">
        <f t="shared" si="26"/>
        <v>0</v>
      </c>
      <c r="AM73" s="138">
        <f t="shared" si="26"/>
        <v>0</v>
      </c>
      <c r="AN73" s="127">
        <f t="shared" si="30"/>
        <v>8500</v>
      </c>
    </row>
    <row r="74" spans="1:40" ht="63.75">
      <c r="A74" s="216" t="s">
        <v>291</v>
      </c>
      <c r="B74" s="217" t="s">
        <v>292</v>
      </c>
      <c r="C74" s="180" t="s">
        <v>192</v>
      </c>
      <c r="D74" s="218" t="s">
        <v>293</v>
      </c>
      <c r="E74" s="138">
        <v>5759820</v>
      </c>
      <c r="F74" s="127">
        <v>5759820</v>
      </c>
      <c r="G74" s="139">
        <v>4511733</v>
      </c>
      <c r="H74" s="139">
        <v>48500</v>
      </c>
      <c r="I74" s="127"/>
      <c r="J74" s="139">
        <v>70700</v>
      </c>
      <c r="K74" s="139"/>
      <c r="L74" s="139">
        <v>70700</v>
      </c>
      <c r="M74" s="139">
        <v>47000</v>
      </c>
      <c r="N74" s="139"/>
      <c r="O74" s="139"/>
      <c r="P74" s="127">
        <f>E74+I74+J74</f>
        <v>5830520</v>
      </c>
      <c r="Q74" s="138">
        <v>15000</v>
      </c>
      <c r="R74" s="127">
        <v>15000</v>
      </c>
      <c r="S74" s="153">
        <v>39200</v>
      </c>
      <c r="T74" s="155"/>
      <c r="U74" s="132"/>
      <c r="V74" s="140"/>
      <c r="W74" s="140"/>
      <c r="X74" s="140"/>
      <c r="Y74" s="140"/>
      <c r="Z74" s="140"/>
      <c r="AA74" s="140"/>
      <c r="AB74" s="127">
        <f>Q74+U74+V74</f>
        <v>15000</v>
      </c>
      <c r="AC74" s="138">
        <f t="shared" si="26"/>
        <v>5774820</v>
      </c>
      <c r="AD74" s="138">
        <f t="shared" si="26"/>
        <v>5774820</v>
      </c>
      <c r="AE74" s="151">
        <f t="shared" si="26"/>
        <v>4550933</v>
      </c>
      <c r="AF74" s="138">
        <f t="shared" si="26"/>
        <v>48500</v>
      </c>
      <c r="AG74" s="138">
        <f t="shared" si="26"/>
        <v>0</v>
      </c>
      <c r="AH74" s="138">
        <f t="shared" si="26"/>
        <v>70700</v>
      </c>
      <c r="AI74" s="138">
        <f t="shared" si="26"/>
        <v>0</v>
      </c>
      <c r="AJ74" s="138">
        <f t="shared" si="26"/>
        <v>70700</v>
      </c>
      <c r="AK74" s="138">
        <f t="shared" si="26"/>
        <v>47000</v>
      </c>
      <c r="AL74" s="138">
        <f t="shared" si="26"/>
        <v>0</v>
      </c>
      <c r="AM74" s="138">
        <f t="shared" si="26"/>
        <v>0</v>
      </c>
      <c r="AN74" s="127">
        <f>AC74+AG74+AH74</f>
        <v>5845520</v>
      </c>
    </row>
    <row r="75" spans="1:40" ht="79.5">
      <c r="A75" s="178" t="s">
        <v>294</v>
      </c>
      <c r="B75" s="187" t="s">
        <v>208</v>
      </c>
      <c r="C75" s="187" t="s">
        <v>271</v>
      </c>
      <c r="D75" s="219" t="s">
        <v>295</v>
      </c>
      <c r="E75" s="138">
        <v>472350</v>
      </c>
      <c r="F75" s="127">
        <v>472350</v>
      </c>
      <c r="G75" s="139"/>
      <c r="H75" s="139"/>
      <c r="I75" s="127"/>
      <c r="J75" s="139"/>
      <c r="K75" s="139"/>
      <c r="L75" s="139"/>
      <c r="M75" s="139"/>
      <c r="N75" s="139"/>
      <c r="O75" s="139"/>
      <c r="P75" s="127">
        <f>E75+I75</f>
        <v>472350</v>
      </c>
      <c r="Q75" s="127">
        <v>-36900</v>
      </c>
      <c r="R75" s="127">
        <v>-36900</v>
      </c>
      <c r="S75" s="140"/>
      <c r="T75" s="140"/>
      <c r="U75" s="132"/>
      <c r="V75" s="140"/>
      <c r="W75" s="140"/>
      <c r="X75" s="140"/>
      <c r="Y75" s="140"/>
      <c r="Z75" s="140"/>
      <c r="AA75" s="140"/>
      <c r="AB75" s="127">
        <f>Q75+U75</f>
        <v>-36900</v>
      </c>
      <c r="AC75" s="138">
        <f t="shared" si="26"/>
        <v>435450</v>
      </c>
      <c r="AD75" s="138">
        <f t="shared" ref="AD75:AM84" si="31">F75+R75</f>
        <v>435450</v>
      </c>
      <c r="AE75" s="138">
        <f t="shared" si="31"/>
        <v>0</v>
      </c>
      <c r="AF75" s="138">
        <f t="shared" si="31"/>
        <v>0</v>
      </c>
      <c r="AG75" s="138">
        <f t="shared" si="31"/>
        <v>0</v>
      </c>
      <c r="AH75" s="138">
        <f t="shared" si="31"/>
        <v>0</v>
      </c>
      <c r="AI75" s="138">
        <f t="shared" si="31"/>
        <v>0</v>
      </c>
      <c r="AJ75" s="138">
        <f t="shared" si="31"/>
        <v>0</v>
      </c>
      <c r="AK75" s="138">
        <f t="shared" si="31"/>
        <v>0</v>
      </c>
      <c r="AL75" s="138">
        <f t="shared" si="31"/>
        <v>0</v>
      </c>
      <c r="AM75" s="138">
        <f t="shared" si="31"/>
        <v>0</v>
      </c>
      <c r="AN75" s="127">
        <f>AC75+AG75</f>
        <v>435450</v>
      </c>
    </row>
    <row r="76" spans="1:40" ht="63">
      <c r="A76" s="220" t="s">
        <v>296</v>
      </c>
      <c r="B76" s="189" t="s">
        <v>297</v>
      </c>
      <c r="C76" s="221" t="s">
        <v>271</v>
      </c>
      <c r="D76" s="222" t="s">
        <v>298</v>
      </c>
      <c r="E76" s="138">
        <v>2950</v>
      </c>
      <c r="F76" s="127">
        <v>2950</v>
      </c>
      <c r="G76" s="139"/>
      <c r="H76" s="139"/>
      <c r="I76" s="127">
        <f>J76+M76</f>
        <v>0</v>
      </c>
      <c r="J76" s="139"/>
      <c r="K76" s="139"/>
      <c r="L76" s="139"/>
      <c r="M76" s="139"/>
      <c r="N76" s="139"/>
      <c r="O76" s="139"/>
      <c r="P76" s="127">
        <f>E76+I76</f>
        <v>2950</v>
      </c>
      <c r="Q76" s="161"/>
      <c r="R76" s="132"/>
      <c r="S76" s="140"/>
      <c r="T76" s="140"/>
      <c r="U76" s="127"/>
      <c r="V76" s="140"/>
      <c r="W76" s="140"/>
      <c r="X76" s="140"/>
      <c r="Y76" s="140"/>
      <c r="Z76" s="140"/>
      <c r="AA76" s="140"/>
      <c r="AB76" s="132">
        <f>Q76+U76</f>
        <v>0</v>
      </c>
      <c r="AC76" s="138">
        <f t="shared" ref="AC76:AC83" si="32">E76+Q76</f>
        <v>2950</v>
      </c>
      <c r="AD76" s="138">
        <f t="shared" si="31"/>
        <v>2950</v>
      </c>
      <c r="AE76" s="138">
        <f t="shared" si="31"/>
        <v>0</v>
      </c>
      <c r="AF76" s="138">
        <f t="shared" si="31"/>
        <v>0</v>
      </c>
      <c r="AG76" s="138">
        <f t="shared" si="31"/>
        <v>0</v>
      </c>
      <c r="AH76" s="138">
        <f t="shared" si="31"/>
        <v>0</v>
      </c>
      <c r="AI76" s="138">
        <f t="shared" si="31"/>
        <v>0</v>
      </c>
      <c r="AJ76" s="138">
        <f t="shared" si="31"/>
        <v>0</v>
      </c>
      <c r="AK76" s="138">
        <f t="shared" si="31"/>
        <v>0</v>
      </c>
      <c r="AL76" s="138">
        <f t="shared" si="31"/>
        <v>0</v>
      </c>
      <c r="AM76" s="138">
        <f t="shared" si="31"/>
        <v>0</v>
      </c>
      <c r="AN76" s="127">
        <f>AC76+AG76</f>
        <v>2950</v>
      </c>
    </row>
    <row r="77" spans="1:40" ht="32.25">
      <c r="A77" s="178" t="s">
        <v>299</v>
      </c>
      <c r="B77" s="187" t="s">
        <v>300</v>
      </c>
      <c r="C77" s="195" t="s">
        <v>271</v>
      </c>
      <c r="D77" s="181" t="s">
        <v>301</v>
      </c>
      <c r="E77" s="138"/>
      <c r="F77" s="127"/>
      <c r="G77" s="139"/>
      <c r="H77" s="139"/>
      <c r="I77" s="127">
        <f>J77+M77</f>
        <v>0</v>
      </c>
      <c r="J77" s="139"/>
      <c r="K77" s="139"/>
      <c r="L77" s="139"/>
      <c r="M77" s="139"/>
      <c r="N77" s="139"/>
      <c r="O77" s="139"/>
      <c r="P77" s="127">
        <f>E77+I77</f>
        <v>0</v>
      </c>
      <c r="Q77" s="161"/>
      <c r="R77" s="132"/>
      <c r="S77" s="140"/>
      <c r="T77" s="140"/>
      <c r="U77" s="127"/>
      <c r="V77" s="140"/>
      <c r="W77" s="140"/>
      <c r="X77" s="140"/>
      <c r="Y77" s="140"/>
      <c r="Z77" s="140"/>
      <c r="AA77" s="140"/>
      <c r="AB77" s="132">
        <f>Q77+U77</f>
        <v>0</v>
      </c>
      <c r="AC77" s="138">
        <f t="shared" si="32"/>
        <v>0</v>
      </c>
      <c r="AD77" s="138">
        <f t="shared" si="31"/>
        <v>0</v>
      </c>
      <c r="AE77" s="138">
        <f t="shared" si="31"/>
        <v>0</v>
      </c>
      <c r="AF77" s="138">
        <f t="shared" si="31"/>
        <v>0</v>
      </c>
      <c r="AG77" s="138">
        <f t="shared" si="31"/>
        <v>0</v>
      </c>
      <c r="AH77" s="138">
        <f t="shared" si="31"/>
        <v>0</v>
      </c>
      <c r="AI77" s="138">
        <f t="shared" si="31"/>
        <v>0</v>
      </c>
      <c r="AJ77" s="138">
        <f t="shared" si="31"/>
        <v>0</v>
      </c>
      <c r="AK77" s="138">
        <f t="shared" si="31"/>
        <v>0</v>
      </c>
      <c r="AL77" s="138">
        <f t="shared" si="31"/>
        <v>0</v>
      </c>
      <c r="AM77" s="138">
        <f t="shared" si="31"/>
        <v>0</v>
      </c>
      <c r="AN77" s="127">
        <f>AC77+AG77</f>
        <v>0</v>
      </c>
    </row>
    <row r="78" spans="1:40" ht="78.75">
      <c r="A78" s="178" t="s">
        <v>302</v>
      </c>
      <c r="B78" s="187" t="s">
        <v>303</v>
      </c>
      <c r="C78" s="195" t="s">
        <v>229</v>
      </c>
      <c r="D78" s="223" t="s">
        <v>304</v>
      </c>
      <c r="E78" s="138">
        <v>10100</v>
      </c>
      <c r="F78" s="127">
        <v>10100</v>
      </c>
      <c r="G78" s="139"/>
      <c r="H78" s="139"/>
      <c r="I78" s="127">
        <f>J78+M78</f>
        <v>0</v>
      </c>
      <c r="J78" s="139"/>
      <c r="K78" s="139"/>
      <c r="L78" s="139"/>
      <c r="M78" s="139"/>
      <c r="N78" s="139"/>
      <c r="O78" s="139"/>
      <c r="P78" s="127">
        <f>E78+I78</f>
        <v>10100</v>
      </c>
      <c r="Q78" s="138">
        <v>-3100</v>
      </c>
      <c r="R78" s="127">
        <v>-3100</v>
      </c>
      <c r="S78" s="140"/>
      <c r="T78" s="140"/>
      <c r="U78" s="127"/>
      <c r="V78" s="140"/>
      <c r="W78" s="140"/>
      <c r="X78" s="140"/>
      <c r="Y78" s="140"/>
      <c r="Z78" s="140"/>
      <c r="AA78" s="140"/>
      <c r="AB78" s="132">
        <f>Q78+U78</f>
        <v>-3100</v>
      </c>
      <c r="AC78" s="138">
        <f t="shared" si="32"/>
        <v>7000</v>
      </c>
      <c r="AD78" s="138">
        <f t="shared" si="31"/>
        <v>7000</v>
      </c>
      <c r="AE78" s="138">
        <f t="shared" si="31"/>
        <v>0</v>
      </c>
      <c r="AF78" s="138">
        <f t="shared" si="31"/>
        <v>0</v>
      </c>
      <c r="AG78" s="138">
        <f t="shared" si="31"/>
        <v>0</v>
      </c>
      <c r="AH78" s="138">
        <f t="shared" si="31"/>
        <v>0</v>
      </c>
      <c r="AI78" s="138">
        <f t="shared" si="31"/>
        <v>0</v>
      </c>
      <c r="AJ78" s="138">
        <f t="shared" si="31"/>
        <v>0</v>
      </c>
      <c r="AK78" s="138">
        <f t="shared" si="31"/>
        <v>0</v>
      </c>
      <c r="AL78" s="138">
        <f t="shared" si="31"/>
        <v>0</v>
      </c>
      <c r="AM78" s="138">
        <f t="shared" si="31"/>
        <v>0</v>
      </c>
      <c r="AN78" s="127">
        <f>AC78+AG78</f>
        <v>7000</v>
      </c>
    </row>
    <row r="79" spans="1:40" ht="32.25">
      <c r="A79" s="178" t="s">
        <v>224</v>
      </c>
      <c r="B79" s="187" t="s">
        <v>305</v>
      </c>
      <c r="C79" s="187" t="s">
        <v>196</v>
      </c>
      <c r="D79" s="218" t="s">
        <v>306</v>
      </c>
      <c r="E79" s="127"/>
      <c r="F79" s="127"/>
      <c r="G79" s="139"/>
      <c r="H79" s="139"/>
      <c r="I79" s="127">
        <f>J79+M79</f>
        <v>0</v>
      </c>
      <c r="J79" s="139"/>
      <c r="K79" s="139"/>
      <c r="L79" s="139"/>
      <c r="M79" s="139"/>
      <c r="N79" s="139"/>
      <c r="O79" s="139"/>
      <c r="P79" s="127">
        <f>E79+I79</f>
        <v>0</v>
      </c>
      <c r="Q79" s="132"/>
      <c r="R79" s="132"/>
      <c r="S79" s="140"/>
      <c r="T79" s="140"/>
      <c r="U79" s="132">
        <f>V79+Y79</f>
        <v>0</v>
      </c>
      <c r="V79" s="140"/>
      <c r="W79" s="140"/>
      <c r="X79" s="140"/>
      <c r="Y79" s="140"/>
      <c r="Z79" s="140"/>
      <c r="AA79" s="140"/>
      <c r="AB79" s="132">
        <f>Q79+U79</f>
        <v>0</v>
      </c>
      <c r="AC79" s="138">
        <f t="shared" si="32"/>
        <v>0</v>
      </c>
      <c r="AD79" s="138">
        <f t="shared" si="31"/>
        <v>0</v>
      </c>
      <c r="AE79" s="138">
        <f t="shared" si="31"/>
        <v>0</v>
      </c>
      <c r="AF79" s="138">
        <f t="shared" si="31"/>
        <v>0</v>
      </c>
      <c r="AG79" s="138">
        <f t="shared" si="31"/>
        <v>0</v>
      </c>
      <c r="AH79" s="138">
        <f t="shared" si="31"/>
        <v>0</v>
      </c>
      <c r="AI79" s="138">
        <f t="shared" si="31"/>
        <v>0</v>
      </c>
      <c r="AJ79" s="138">
        <f t="shared" si="31"/>
        <v>0</v>
      </c>
      <c r="AK79" s="138">
        <f t="shared" si="31"/>
        <v>0</v>
      </c>
      <c r="AL79" s="138">
        <f t="shared" si="31"/>
        <v>0</v>
      </c>
      <c r="AM79" s="138">
        <f t="shared" si="31"/>
        <v>0</v>
      </c>
      <c r="AN79" s="127">
        <f>AC79+AG79</f>
        <v>0</v>
      </c>
    </row>
    <row r="80" spans="1:40" ht="18.75">
      <c r="A80" s="178" t="s">
        <v>224</v>
      </c>
      <c r="B80" s="187"/>
      <c r="C80" s="195"/>
      <c r="D80" s="142"/>
      <c r="E80" s="138"/>
      <c r="F80" s="127"/>
      <c r="G80" s="139"/>
      <c r="H80" s="139"/>
      <c r="I80" s="127"/>
      <c r="J80" s="139"/>
      <c r="K80" s="139"/>
      <c r="L80" s="139"/>
      <c r="M80" s="139"/>
      <c r="N80" s="139"/>
      <c r="O80" s="139"/>
      <c r="P80" s="127"/>
      <c r="Q80" s="161"/>
      <c r="R80" s="132"/>
      <c r="S80" s="140"/>
      <c r="T80" s="140"/>
      <c r="U80" s="132"/>
      <c r="V80" s="140"/>
      <c r="W80" s="140"/>
      <c r="X80" s="140"/>
      <c r="Y80" s="140"/>
      <c r="Z80" s="140"/>
      <c r="AA80" s="140"/>
      <c r="AB80" s="132"/>
      <c r="AC80" s="138">
        <f t="shared" si="32"/>
        <v>0</v>
      </c>
      <c r="AD80" s="138">
        <f t="shared" si="31"/>
        <v>0</v>
      </c>
      <c r="AE80" s="138">
        <f t="shared" si="31"/>
        <v>0</v>
      </c>
      <c r="AF80" s="138">
        <f t="shared" si="31"/>
        <v>0</v>
      </c>
      <c r="AG80" s="138">
        <f t="shared" si="31"/>
        <v>0</v>
      </c>
      <c r="AH80" s="138">
        <f t="shared" si="31"/>
        <v>0</v>
      </c>
      <c r="AI80" s="138">
        <f t="shared" si="31"/>
        <v>0</v>
      </c>
      <c r="AJ80" s="138">
        <f t="shared" si="31"/>
        <v>0</v>
      </c>
      <c r="AK80" s="138">
        <f t="shared" si="31"/>
        <v>0</v>
      </c>
      <c r="AL80" s="138">
        <f t="shared" si="31"/>
        <v>0</v>
      </c>
      <c r="AM80" s="138">
        <f t="shared" si="31"/>
        <v>0</v>
      </c>
      <c r="AN80" s="127"/>
    </row>
    <row r="81" spans="1:40" ht="47.25">
      <c r="A81" s="216" t="s">
        <v>307</v>
      </c>
      <c r="B81" s="217" t="s">
        <v>154</v>
      </c>
      <c r="C81" s="180" t="s">
        <v>155</v>
      </c>
      <c r="D81" s="224" t="s">
        <v>308</v>
      </c>
      <c r="E81" s="138"/>
      <c r="F81" s="127"/>
      <c r="G81" s="139"/>
      <c r="H81" s="139"/>
      <c r="I81" s="127"/>
      <c r="J81" s="139"/>
      <c r="K81" s="139"/>
      <c r="L81" s="139"/>
      <c r="M81" s="139"/>
      <c r="N81" s="139"/>
      <c r="O81" s="139"/>
      <c r="P81" s="127">
        <f>E81+I81</f>
        <v>0</v>
      </c>
      <c r="Q81" s="161"/>
      <c r="R81" s="132"/>
      <c r="S81" s="140"/>
      <c r="T81" s="140"/>
      <c r="U81" s="132"/>
      <c r="V81" s="140"/>
      <c r="W81" s="140"/>
      <c r="X81" s="140"/>
      <c r="Y81" s="140"/>
      <c r="Z81" s="140"/>
      <c r="AA81" s="140"/>
      <c r="AB81" s="132">
        <f>Q81+U81</f>
        <v>0</v>
      </c>
      <c r="AC81" s="138">
        <f t="shared" si="32"/>
        <v>0</v>
      </c>
      <c r="AD81" s="138">
        <f t="shared" si="31"/>
        <v>0</v>
      </c>
      <c r="AE81" s="138">
        <f t="shared" si="31"/>
        <v>0</v>
      </c>
      <c r="AF81" s="138">
        <f t="shared" si="31"/>
        <v>0</v>
      </c>
      <c r="AG81" s="138">
        <f t="shared" si="31"/>
        <v>0</v>
      </c>
      <c r="AH81" s="138">
        <f t="shared" si="31"/>
        <v>0</v>
      </c>
      <c r="AI81" s="138">
        <f t="shared" si="31"/>
        <v>0</v>
      </c>
      <c r="AJ81" s="138">
        <f t="shared" si="31"/>
        <v>0</v>
      </c>
      <c r="AK81" s="138">
        <f t="shared" si="31"/>
        <v>0</v>
      </c>
      <c r="AL81" s="138">
        <f t="shared" si="31"/>
        <v>0</v>
      </c>
      <c r="AM81" s="138">
        <f t="shared" si="31"/>
        <v>0</v>
      </c>
      <c r="AN81" s="127">
        <f>AC81+AG81</f>
        <v>0</v>
      </c>
    </row>
    <row r="82" spans="1:40" ht="189">
      <c r="A82" s="178" t="s">
        <v>309</v>
      </c>
      <c r="B82" s="225">
        <v>3230</v>
      </c>
      <c r="C82" s="187" t="s">
        <v>148</v>
      </c>
      <c r="D82" s="142" t="s">
        <v>310</v>
      </c>
      <c r="E82" s="138">
        <v>1520300</v>
      </c>
      <c r="F82" s="127">
        <v>1520300</v>
      </c>
      <c r="G82" s="139"/>
      <c r="H82" s="139"/>
      <c r="I82" s="127"/>
      <c r="J82" s="139"/>
      <c r="K82" s="139"/>
      <c r="L82" s="139"/>
      <c r="M82" s="139"/>
      <c r="N82" s="139"/>
      <c r="O82" s="139"/>
      <c r="P82" s="127">
        <f>E82+I82</f>
        <v>1520300</v>
      </c>
      <c r="Q82" s="127"/>
      <c r="R82" s="127"/>
      <c r="S82" s="140"/>
      <c r="T82" s="140"/>
      <c r="U82" s="132"/>
      <c r="V82" s="140"/>
      <c r="W82" s="140"/>
      <c r="X82" s="140"/>
      <c r="Y82" s="140"/>
      <c r="Z82" s="140"/>
      <c r="AA82" s="140"/>
      <c r="AB82" s="132">
        <f>Q82+U82</f>
        <v>0</v>
      </c>
      <c r="AC82" s="138">
        <f t="shared" si="32"/>
        <v>1520300</v>
      </c>
      <c r="AD82" s="138">
        <f t="shared" si="31"/>
        <v>1520300</v>
      </c>
      <c r="AE82" s="138">
        <f t="shared" si="31"/>
        <v>0</v>
      </c>
      <c r="AF82" s="138">
        <f t="shared" si="31"/>
        <v>0</v>
      </c>
      <c r="AG82" s="138">
        <f t="shared" si="31"/>
        <v>0</v>
      </c>
      <c r="AH82" s="138">
        <f t="shared" si="31"/>
        <v>0</v>
      </c>
      <c r="AI82" s="138">
        <f t="shared" si="31"/>
        <v>0</v>
      </c>
      <c r="AJ82" s="138">
        <f t="shared" si="31"/>
        <v>0</v>
      </c>
      <c r="AK82" s="138">
        <f t="shared" si="31"/>
        <v>0</v>
      </c>
      <c r="AL82" s="138">
        <f t="shared" si="31"/>
        <v>0</v>
      </c>
      <c r="AM82" s="138">
        <f t="shared" si="31"/>
        <v>0</v>
      </c>
      <c r="AN82" s="127">
        <f>AC82+AG82</f>
        <v>1520300</v>
      </c>
    </row>
    <row r="83" spans="1:40" ht="31.5">
      <c r="A83" s="220" t="s">
        <v>311</v>
      </c>
      <c r="B83" s="189" t="s">
        <v>210</v>
      </c>
      <c r="C83" s="189" t="s">
        <v>196</v>
      </c>
      <c r="D83" s="222" t="s">
        <v>312</v>
      </c>
      <c r="E83" s="127">
        <v>735490</v>
      </c>
      <c r="F83" s="127">
        <v>735490</v>
      </c>
      <c r="G83" s="139"/>
      <c r="H83" s="139"/>
      <c r="I83" s="127"/>
      <c r="J83" s="139"/>
      <c r="K83" s="139"/>
      <c r="L83" s="139"/>
      <c r="M83" s="139"/>
      <c r="N83" s="139"/>
      <c r="O83" s="139"/>
      <c r="P83" s="127">
        <f>E83+I83</f>
        <v>735490</v>
      </c>
      <c r="Q83" s="127">
        <v>26351</v>
      </c>
      <c r="R83" s="127">
        <v>26351</v>
      </c>
      <c r="S83" s="140"/>
      <c r="T83" s="140"/>
      <c r="U83" s="132"/>
      <c r="V83" s="140"/>
      <c r="W83" s="140"/>
      <c r="X83" s="140"/>
      <c r="Y83" s="140"/>
      <c r="Z83" s="140"/>
      <c r="AA83" s="140"/>
      <c r="AB83" s="127">
        <f>Q83+U83</f>
        <v>26351</v>
      </c>
      <c r="AC83" s="138">
        <f t="shared" si="32"/>
        <v>761841</v>
      </c>
      <c r="AD83" s="138">
        <f t="shared" si="31"/>
        <v>761841</v>
      </c>
      <c r="AE83" s="138">
        <f t="shared" si="31"/>
        <v>0</v>
      </c>
      <c r="AF83" s="138">
        <f t="shared" si="31"/>
        <v>0</v>
      </c>
      <c r="AG83" s="138">
        <f t="shared" si="31"/>
        <v>0</v>
      </c>
      <c r="AH83" s="138">
        <f t="shared" si="31"/>
        <v>0</v>
      </c>
      <c r="AI83" s="138">
        <f t="shared" si="31"/>
        <v>0</v>
      </c>
      <c r="AJ83" s="138">
        <f t="shared" si="31"/>
        <v>0</v>
      </c>
      <c r="AK83" s="138">
        <f t="shared" si="31"/>
        <v>0</v>
      </c>
      <c r="AL83" s="138">
        <f t="shared" si="31"/>
        <v>0</v>
      </c>
      <c r="AM83" s="138">
        <f t="shared" si="31"/>
        <v>0</v>
      </c>
      <c r="AN83" s="127">
        <f>AC83+AG83</f>
        <v>761841</v>
      </c>
    </row>
    <row r="84" spans="1:40" ht="95.25">
      <c r="A84" s="135" t="s">
        <v>313</v>
      </c>
      <c r="B84" s="226">
        <v>6083</v>
      </c>
      <c r="C84" s="156" t="s">
        <v>125</v>
      </c>
      <c r="D84" s="227" t="s">
        <v>314</v>
      </c>
      <c r="E84" s="127"/>
      <c r="F84" s="127"/>
      <c r="G84" s="139"/>
      <c r="H84" s="139"/>
      <c r="I84" s="127"/>
      <c r="J84" s="139">
        <v>689192</v>
      </c>
      <c r="K84" s="139">
        <v>689192</v>
      </c>
      <c r="L84" s="139"/>
      <c r="M84" s="139"/>
      <c r="N84" s="139"/>
      <c r="O84" s="139">
        <v>689192</v>
      </c>
      <c r="P84" s="127">
        <f>E84+J84</f>
        <v>689192</v>
      </c>
      <c r="Q84" s="132"/>
      <c r="R84" s="132"/>
      <c r="S84" s="140"/>
      <c r="T84" s="140"/>
      <c r="U84" s="132"/>
      <c r="V84" s="140"/>
      <c r="W84" s="140"/>
      <c r="X84" s="140"/>
      <c r="Y84" s="140"/>
      <c r="Z84" s="140"/>
      <c r="AA84" s="140"/>
      <c r="AB84" s="132">
        <f>Q84+V84</f>
        <v>0</v>
      </c>
      <c r="AC84" s="127"/>
      <c r="AD84" s="127"/>
      <c r="AE84" s="139"/>
      <c r="AF84" s="139"/>
      <c r="AG84" s="127"/>
      <c r="AH84" s="138">
        <f t="shared" si="31"/>
        <v>689192</v>
      </c>
      <c r="AI84" s="139">
        <v>689192</v>
      </c>
      <c r="AJ84" s="139"/>
      <c r="AK84" s="139"/>
      <c r="AL84" s="139"/>
      <c r="AM84" s="139"/>
      <c r="AN84" s="127">
        <f>AC84+AH84</f>
        <v>689192</v>
      </c>
    </row>
    <row r="85" spans="1:40" ht="31.5">
      <c r="A85" s="228">
        <v>1000000</v>
      </c>
      <c r="B85" s="177"/>
      <c r="C85" s="130"/>
      <c r="D85" s="131" t="s">
        <v>315</v>
      </c>
      <c r="E85" s="127">
        <f>E86</f>
        <v>4069161</v>
      </c>
      <c r="F85" s="127">
        <f>F86</f>
        <v>4069161</v>
      </c>
      <c r="G85" s="127">
        <f>G86</f>
        <v>2332730</v>
      </c>
      <c r="H85" s="127">
        <f>H86</f>
        <v>517630</v>
      </c>
      <c r="I85" s="127"/>
      <c r="J85" s="127">
        <f t="shared" ref="J85:T85" si="33">J86</f>
        <v>45000</v>
      </c>
      <c r="K85" s="127">
        <f t="shared" si="33"/>
        <v>0</v>
      </c>
      <c r="L85" s="127">
        <f t="shared" si="33"/>
        <v>44000</v>
      </c>
      <c r="M85" s="127">
        <f t="shared" si="33"/>
        <v>3500</v>
      </c>
      <c r="N85" s="127">
        <f t="shared" si="33"/>
        <v>7450</v>
      </c>
      <c r="O85" s="127">
        <f t="shared" si="33"/>
        <v>1000</v>
      </c>
      <c r="P85" s="127">
        <f t="shared" si="33"/>
        <v>4114161</v>
      </c>
      <c r="Q85" s="127">
        <f t="shared" si="33"/>
        <v>25000</v>
      </c>
      <c r="R85" s="127">
        <f t="shared" si="33"/>
        <v>25000</v>
      </c>
      <c r="S85" s="127">
        <f t="shared" si="33"/>
        <v>2900</v>
      </c>
      <c r="T85" s="127">
        <f t="shared" si="33"/>
        <v>-14433</v>
      </c>
      <c r="U85" s="127"/>
      <c r="V85" s="127">
        <f t="shared" ref="V85:AF85" si="34">V86</f>
        <v>0</v>
      </c>
      <c r="W85" s="127">
        <f t="shared" si="34"/>
        <v>0</v>
      </c>
      <c r="X85" s="127">
        <f t="shared" si="34"/>
        <v>0</v>
      </c>
      <c r="Y85" s="127">
        <f t="shared" si="34"/>
        <v>0</v>
      </c>
      <c r="Z85" s="127">
        <f t="shared" si="34"/>
        <v>0</v>
      </c>
      <c r="AA85" s="127">
        <f t="shared" si="34"/>
        <v>0</v>
      </c>
      <c r="AB85" s="127">
        <f t="shared" si="34"/>
        <v>24100</v>
      </c>
      <c r="AC85" s="127">
        <f t="shared" si="34"/>
        <v>4094161</v>
      </c>
      <c r="AD85" s="127">
        <f t="shared" si="34"/>
        <v>4094161</v>
      </c>
      <c r="AE85" s="127">
        <f t="shared" si="34"/>
        <v>2335630</v>
      </c>
      <c r="AF85" s="127">
        <f t="shared" si="34"/>
        <v>503197</v>
      </c>
      <c r="AG85" s="127"/>
      <c r="AH85" s="127">
        <f t="shared" ref="AH85:AN85" si="35">AH86</f>
        <v>45000</v>
      </c>
      <c r="AI85" s="127">
        <f t="shared" si="35"/>
        <v>0</v>
      </c>
      <c r="AJ85" s="127">
        <f t="shared" si="35"/>
        <v>44000</v>
      </c>
      <c r="AK85" s="127">
        <f t="shared" si="35"/>
        <v>3500</v>
      </c>
      <c r="AL85" s="127">
        <f t="shared" si="35"/>
        <v>7450</v>
      </c>
      <c r="AM85" s="127">
        <f t="shared" si="35"/>
        <v>1000</v>
      </c>
      <c r="AN85" s="127">
        <f t="shared" si="35"/>
        <v>4139161</v>
      </c>
    </row>
    <row r="86" spans="1:40" ht="31.5">
      <c r="A86" s="228">
        <v>1010000</v>
      </c>
      <c r="B86" s="177"/>
      <c r="C86" s="130"/>
      <c r="D86" s="131" t="s">
        <v>316</v>
      </c>
      <c r="E86" s="127">
        <f>E89+E90+E91+E92+E93+E94+E95+E87+E88</f>
        <v>4069161</v>
      </c>
      <c r="F86" s="127">
        <f>F89+F90+F91+F92+F93+F94+F95+F87+F88</f>
        <v>4069161</v>
      </c>
      <c r="G86" s="127">
        <f>G89+G90+G91+G92+G93+G94+G95</f>
        <v>2332730</v>
      </c>
      <c r="H86" s="127">
        <f>H89+H90+H91+H92+H93+H94+H95</f>
        <v>517630</v>
      </c>
      <c r="I86" s="127"/>
      <c r="J86" s="127">
        <f t="shared" ref="J86:O86" si="36">J89+J90+J91+J92+J93+J94+J95</f>
        <v>45000</v>
      </c>
      <c r="K86" s="127">
        <f t="shared" si="36"/>
        <v>0</v>
      </c>
      <c r="L86" s="127">
        <f t="shared" si="36"/>
        <v>44000</v>
      </c>
      <c r="M86" s="127">
        <f t="shared" si="36"/>
        <v>3500</v>
      </c>
      <c r="N86" s="127">
        <f t="shared" si="36"/>
        <v>7450</v>
      </c>
      <c r="O86" s="127">
        <f t="shared" si="36"/>
        <v>1000</v>
      </c>
      <c r="P86" s="127">
        <f>P89+P90+P91+P92+P93+P94+P95+P87+P88</f>
        <v>4114161</v>
      </c>
      <c r="Q86" s="127">
        <f>Q89+Q90+Q91+Q92+Q93+Q94+Q95+Q87+Q88</f>
        <v>25000</v>
      </c>
      <c r="R86" s="127">
        <f>R89+R90+R91+R92+R93+R94+R95+R87+R88</f>
        <v>25000</v>
      </c>
      <c r="S86" s="127">
        <f>S89+S90+S91+S92+S93+S94+S95+S87+S88</f>
        <v>2900</v>
      </c>
      <c r="T86" s="127">
        <f>T89+T90+T91+T92+T93+T94+T95+T87+T88</f>
        <v>-14433</v>
      </c>
      <c r="U86" s="127"/>
      <c r="V86" s="127">
        <f t="shared" ref="V86:AA86" si="37">V89+V90+V91+V92+V93+V94+V95</f>
        <v>0</v>
      </c>
      <c r="W86" s="127">
        <f t="shared" si="37"/>
        <v>0</v>
      </c>
      <c r="X86" s="127">
        <f t="shared" si="37"/>
        <v>0</v>
      </c>
      <c r="Y86" s="127">
        <f t="shared" si="37"/>
        <v>0</v>
      </c>
      <c r="Z86" s="127">
        <f t="shared" si="37"/>
        <v>0</v>
      </c>
      <c r="AA86" s="127">
        <f t="shared" si="37"/>
        <v>0</v>
      </c>
      <c r="AB86" s="127">
        <f>AB89+AB90+AB91+AB92+AB93+AB94+AB95+AB87+AB88</f>
        <v>24100</v>
      </c>
      <c r="AC86" s="127">
        <f>AC89+AC90+AC91+AC92+AC93+AC94+AC95+AC87+AC88</f>
        <v>4094161</v>
      </c>
      <c r="AD86" s="127">
        <f>AD89+AD90+AD91+AD92+AD93+AD94+AD95+AD87+AD88</f>
        <v>4094161</v>
      </c>
      <c r="AE86" s="127">
        <f>AE89+AE90+AE91+AE92+AE93+AE94+AE95</f>
        <v>2335630</v>
      </c>
      <c r="AF86" s="127">
        <f>AF89+AF90+AF91+AF92+AF93+AF94+AF95</f>
        <v>503197</v>
      </c>
      <c r="AG86" s="127"/>
      <c r="AH86" s="127">
        <f t="shared" ref="AH86:AM86" si="38">AH89+AH90+AH91+AH92+AH93+AH94+AH95</f>
        <v>45000</v>
      </c>
      <c r="AI86" s="127">
        <f t="shared" si="38"/>
        <v>0</v>
      </c>
      <c r="AJ86" s="127">
        <f t="shared" si="38"/>
        <v>44000</v>
      </c>
      <c r="AK86" s="127">
        <f t="shared" si="38"/>
        <v>3500</v>
      </c>
      <c r="AL86" s="127">
        <f t="shared" si="38"/>
        <v>7450</v>
      </c>
      <c r="AM86" s="127">
        <f t="shared" si="38"/>
        <v>1000</v>
      </c>
      <c r="AN86" s="127">
        <f>AN89+AN90+AN91+AN92+AN93+AN94+AN95+AN87+AN88</f>
        <v>4139161</v>
      </c>
    </row>
    <row r="87" spans="1:40" ht="47.25">
      <c r="A87" s="225">
        <v>1013131</v>
      </c>
      <c r="B87" s="187" t="s">
        <v>317</v>
      </c>
      <c r="C87" s="187" t="s">
        <v>148</v>
      </c>
      <c r="D87" s="229" t="s">
        <v>318</v>
      </c>
      <c r="E87" s="127">
        <v>16600</v>
      </c>
      <c r="F87" s="127">
        <v>16600</v>
      </c>
      <c r="G87" s="127"/>
      <c r="H87" s="127"/>
      <c r="I87" s="127"/>
      <c r="J87" s="127"/>
      <c r="K87" s="127"/>
      <c r="L87" s="127"/>
      <c r="M87" s="127"/>
      <c r="N87" s="127"/>
      <c r="O87" s="127"/>
      <c r="P87" s="127">
        <f>E87+I87</f>
        <v>16600</v>
      </c>
      <c r="Q87" s="127"/>
      <c r="R87" s="127"/>
      <c r="S87" s="132"/>
      <c r="T87" s="132"/>
      <c r="U87" s="132"/>
      <c r="V87" s="132"/>
      <c r="W87" s="132"/>
      <c r="X87" s="132"/>
      <c r="Y87" s="132"/>
      <c r="Z87" s="132"/>
      <c r="AA87" s="132"/>
      <c r="AB87" s="132">
        <f>Q87+U87</f>
        <v>0</v>
      </c>
      <c r="AC87" s="138">
        <f t="shared" ref="AC87:AM94" si="39">E87+Q87</f>
        <v>16600</v>
      </c>
      <c r="AD87" s="138">
        <f t="shared" si="39"/>
        <v>16600</v>
      </c>
      <c r="AE87" s="138">
        <f t="shared" si="39"/>
        <v>0</v>
      </c>
      <c r="AF87" s="138">
        <f t="shared" si="39"/>
        <v>0</v>
      </c>
      <c r="AG87" s="138">
        <f t="shared" si="39"/>
        <v>0</v>
      </c>
      <c r="AH87" s="138">
        <f t="shared" si="39"/>
        <v>0</v>
      </c>
      <c r="AI87" s="138">
        <f t="shared" si="39"/>
        <v>0</v>
      </c>
      <c r="AJ87" s="138">
        <f t="shared" si="39"/>
        <v>0</v>
      </c>
      <c r="AK87" s="138">
        <f t="shared" si="39"/>
        <v>0</v>
      </c>
      <c r="AL87" s="138">
        <f t="shared" si="39"/>
        <v>0</v>
      </c>
      <c r="AM87" s="138">
        <f t="shared" si="39"/>
        <v>0</v>
      </c>
      <c r="AN87" s="127">
        <f>AC87+AG87</f>
        <v>16600</v>
      </c>
    </row>
    <row r="88" spans="1:40" ht="63">
      <c r="A88" s="135" t="s">
        <v>205</v>
      </c>
      <c r="B88" s="135" t="s">
        <v>206</v>
      </c>
      <c r="C88" s="156" t="s">
        <v>148</v>
      </c>
      <c r="D88" s="173" t="s">
        <v>207</v>
      </c>
      <c r="E88" s="127">
        <v>108859</v>
      </c>
      <c r="F88" s="127">
        <v>108859</v>
      </c>
      <c r="G88" s="127"/>
      <c r="H88" s="127"/>
      <c r="I88" s="127"/>
      <c r="J88" s="127"/>
      <c r="K88" s="127"/>
      <c r="L88" s="127"/>
      <c r="M88" s="127"/>
      <c r="N88" s="127"/>
      <c r="O88" s="127"/>
      <c r="P88" s="127">
        <f>E88+I88</f>
        <v>108859</v>
      </c>
      <c r="Q88" s="127"/>
      <c r="R88" s="127"/>
      <c r="S88" s="132"/>
      <c r="T88" s="132"/>
      <c r="U88" s="132"/>
      <c r="V88" s="132"/>
      <c r="W88" s="132"/>
      <c r="X88" s="132"/>
      <c r="Y88" s="132"/>
      <c r="Z88" s="132"/>
      <c r="AA88" s="132"/>
      <c r="AB88" s="127">
        <f>Q88+U88+V88</f>
        <v>0</v>
      </c>
      <c r="AC88" s="138">
        <f t="shared" si="39"/>
        <v>108859</v>
      </c>
      <c r="AD88" s="138">
        <f t="shared" si="39"/>
        <v>108859</v>
      </c>
      <c r="AE88" s="138"/>
      <c r="AF88" s="138"/>
      <c r="AG88" s="138"/>
      <c r="AH88" s="138"/>
      <c r="AI88" s="138"/>
      <c r="AJ88" s="138"/>
      <c r="AK88" s="138"/>
      <c r="AL88" s="138"/>
      <c r="AM88" s="138"/>
      <c r="AN88" s="127">
        <f>AC88+AG88+AH88</f>
        <v>108859</v>
      </c>
    </row>
    <row r="89" spans="1:40" ht="18.75">
      <c r="A89" s="187" t="s">
        <v>319</v>
      </c>
      <c r="B89" s="187" t="s">
        <v>320</v>
      </c>
      <c r="C89" s="187" t="s">
        <v>321</v>
      </c>
      <c r="D89" s="230" t="s">
        <v>322</v>
      </c>
      <c r="E89" s="127">
        <v>1426270</v>
      </c>
      <c r="F89" s="127">
        <v>1426270</v>
      </c>
      <c r="G89" s="139">
        <v>940770</v>
      </c>
      <c r="H89" s="139">
        <v>180615</v>
      </c>
      <c r="I89" s="127"/>
      <c r="J89" s="139">
        <v>10000</v>
      </c>
      <c r="K89" s="139"/>
      <c r="L89" s="139">
        <v>9000</v>
      </c>
      <c r="M89" s="139">
        <v>1000</v>
      </c>
      <c r="N89" s="139">
        <v>500</v>
      </c>
      <c r="O89" s="139">
        <v>1000</v>
      </c>
      <c r="P89" s="127">
        <f>E89+I89+J89</f>
        <v>1436270</v>
      </c>
      <c r="Q89" s="127"/>
      <c r="R89" s="127"/>
      <c r="S89" s="139"/>
      <c r="T89" s="139">
        <v>-12000</v>
      </c>
      <c r="U89" s="132"/>
      <c r="V89" s="140"/>
      <c r="W89" s="140"/>
      <c r="X89" s="140"/>
      <c r="Y89" s="140"/>
      <c r="Z89" s="140"/>
      <c r="AA89" s="140"/>
      <c r="AB89" s="127">
        <f>Q89+U89+V89</f>
        <v>0</v>
      </c>
      <c r="AC89" s="138">
        <f t="shared" si="39"/>
        <v>1426270</v>
      </c>
      <c r="AD89" s="138">
        <f t="shared" si="39"/>
        <v>1426270</v>
      </c>
      <c r="AE89" s="138">
        <f t="shared" si="39"/>
        <v>940770</v>
      </c>
      <c r="AF89" s="138">
        <f t="shared" si="39"/>
        <v>168615</v>
      </c>
      <c r="AG89" s="138">
        <f t="shared" si="39"/>
        <v>0</v>
      </c>
      <c r="AH89" s="138">
        <f t="shared" si="39"/>
        <v>10000</v>
      </c>
      <c r="AI89" s="138">
        <f t="shared" si="39"/>
        <v>0</v>
      </c>
      <c r="AJ89" s="138">
        <f t="shared" si="39"/>
        <v>9000</v>
      </c>
      <c r="AK89" s="138">
        <f t="shared" si="39"/>
        <v>1000</v>
      </c>
      <c r="AL89" s="138">
        <f t="shared" si="39"/>
        <v>500</v>
      </c>
      <c r="AM89" s="138">
        <f t="shared" si="39"/>
        <v>1000</v>
      </c>
      <c r="AN89" s="127">
        <f>AC89+AG89+AH89</f>
        <v>1436270</v>
      </c>
    </row>
    <row r="90" spans="1:40" ht="48">
      <c r="A90" s="187" t="s">
        <v>323</v>
      </c>
      <c r="B90" s="187" t="s">
        <v>324</v>
      </c>
      <c r="C90" s="195" t="s">
        <v>325</v>
      </c>
      <c r="D90" s="158" t="s">
        <v>326</v>
      </c>
      <c r="E90" s="138">
        <v>1933190</v>
      </c>
      <c r="F90" s="127">
        <v>1933190</v>
      </c>
      <c r="G90" s="139">
        <v>1136760</v>
      </c>
      <c r="H90" s="139">
        <v>337015</v>
      </c>
      <c r="I90" s="127"/>
      <c r="J90" s="139">
        <v>35000</v>
      </c>
      <c r="K90" s="139"/>
      <c r="L90" s="139">
        <v>35000</v>
      </c>
      <c r="M90" s="139">
        <v>2500</v>
      </c>
      <c r="N90" s="139">
        <v>6950</v>
      </c>
      <c r="O90" s="139"/>
      <c r="P90" s="127">
        <f>E90+I90+J90</f>
        <v>1968190</v>
      </c>
      <c r="Q90" s="138">
        <v>29100</v>
      </c>
      <c r="R90" s="127">
        <v>29100</v>
      </c>
      <c r="S90" s="139"/>
      <c r="T90" s="139">
        <v>-2433</v>
      </c>
      <c r="U90" s="132"/>
      <c r="V90" s="140"/>
      <c r="W90" s="140"/>
      <c r="X90" s="140"/>
      <c r="Y90" s="140"/>
      <c r="Z90" s="140"/>
      <c r="AA90" s="140"/>
      <c r="AB90" s="127">
        <f>Q90+U90+V90</f>
        <v>29100</v>
      </c>
      <c r="AC90" s="138">
        <f t="shared" si="39"/>
        <v>1962290</v>
      </c>
      <c r="AD90" s="138">
        <f t="shared" si="39"/>
        <v>1962290</v>
      </c>
      <c r="AE90" s="138">
        <f t="shared" si="39"/>
        <v>1136760</v>
      </c>
      <c r="AF90" s="138">
        <f t="shared" si="39"/>
        <v>334582</v>
      </c>
      <c r="AG90" s="138">
        <f t="shared" si="39"/>
        <v>0</v>
      </c>
      <c r="AH90" s="138">
        <f t="shared" si="39"/>
        <v>35000</v>
      </c>
      <c r="AI90" s="138">
        <f t="shared" si="39"/>
        <v>0</v>
      </c>
      <c r="AJ90" s="138">
        <f t="shared" si="39"/>
        <v>35000</v>
      </c>
      <c r="AK90" s="138">
        <f t="shared" si="39"/>
        <v>2500</v>
      </c>
      <c r="AL90" s="138">
        <f t="shared" si="39"/>
        <v>6950</v>
      </c>
      <c r="AM90" s="138">
        <f t="shared" si="39"/>
        <v>0</v>
      </c>
      <c r="AN90" s="127">
        <f>AC90+AG90+AH90</f>
        <v>1997290</v>
      </c>
    </row>
    <row r="91" spans="1:40" ht="32.25">
      <c r="A91" s="187" t="s">
        <v>327</v>
      </c>
      <c r="B91" s="187" t="s">
        <v>328</v>
      </c>
      <c r="C91" s="195" t="s">
        <v>329</v>
      </c>
      <c r="D91" s="231" t="s">
        <v>330</v>
      </c>
      <c r="E91" s="138">
        <v>319530</v>
      </c>
      <c r="F91" s="127">
        <v>319530</v>
      </c>
      <c r="G91" s="139">
        <v>255200</v>
      </c>
      <c r="H91" s="139"/>
      <c r="I91" s="127"/>
      <c r="J91" s="139"/>
      <c r="K91" s="139"/>
      <c r="L91" s="139"/>
      <c r="M91" s="139"/>
      <c r="N91" s="139"/>
      <c r="O91" s="139"/>
      <c r="P91" s="127">
        <f>E91+I91</f>
        <v>319530</v>
      </c>
      <c r="Q91" s="138">
        <v>900</v>
      </c>
      <c r="R91" s="127">
        <v>900</v>
      </c>
      <c r="S91" s="139">
        <v>2900</v>
      </c>
      <c r="T91" s="140"/>
      <c r="U91" s="132"/>
      <c r="V91" s="140"/>
      <c r="W91" s="140"/>
      <c r="X91" s="140"/>
      <c r="Y91" s="140"/>
      <c r="Z91" s="140"/>
      <c r="AA91" s="140"/>
      <c r="AB91" s="127">
        <v>0</v>
      </c>
      <c r="AC91" s="138">
        <f t="shared" si="39"/>
        <v>320430</v>
      </c>
      <c r="AD91" s="138">
        <f t="shared" si="39"/>
        <v>320430</v>
      </c>
      <c r="AE91" s="138">
        <f t="shared" si="39"/>
        <v>258100</v>
      </c>
      <c r="AF91" s="138">
        <f t="shared" si="39"/>
        <v>0</v>
      </c>
      <c r="AG91" s="138">
        <f t="shared" si="39"/>
        <v>0</v>
      </c>
      <c r="AH91" s="138">
        <f t="shared" si="39"/>
        <v>0</v>
      </c>
      <c r="AI91" s="138">
        <f t="shared" si="39"/>
        <v>0</v>
      </c>
      <c r="AJ91" s="138">
        <f t="shared" si="39"/>
        <v>0</v>
      </c>
      <c r="AK91" s="138">
        <f t="shared" si="39"/>
        <v>0</v>
      </c>
      <c r="AL91" s="138">
        <f t="shared" si="39"/>
        <v>0</v>
      </c>
      <c r="AM91" s="138">
        <f t="shared" si="39"/>
        <v>0</v>
      </c>
      <c r="AN91" s="127">
        <f>AC91+AG91</f>
        <v>320430</v>
      </c>
    </row>
    <row r="92" spans="1:40" ht="18.75">
      <c r="A92" s="187" t="s">
        <v>331</v>
      </c>
      <c r="B92" s="187" t="s">
        <v>332</v>
      </c>
      <c r="C92" s="195" t="s">
        <v>329</v>
      </c>
      <c r="D92" s="232" t="s">
        <v>333</v>
      </c>
      <c r="E92" s="138">
        <v>198712</v>
      </c>
      <c r="F92" s="127">
        <v>198712</v>
      </c>
      <c r="G92" s="139"/>
      <c r="H92" s="139"/>
      <c r="I92" s="127"/>
      <c r="J92" s="139"/>
      <c r="K92" s="139"/>
      <c r="L92" s="139"/>
      <c r="M92" s="139"/>
      <c r="N92" s="139"/>
      <c r="O92" s="139"/>
      <c r="P92" s="127">
        <f>E92+I92</f>
        <v>198712</v>
      </c>
      <c r="Q92" s="138">
        <v>-5000</v>
      </c>
      <c r="R92" s="127">
        <v>-5000</v>
      </c>
      <c r="S92" s="140"/>
      <c r="T92" s="140"/>
      <c r="U92" s="132"/>
      <c r="V92" s="140"/>
      <c r="W92" s="140"/>
      <c r="X92" s="140"/>
      <c r="Y92" s="140"/>
      <c r="Z92" s="140"/>
      <c r="AA92" s="140"/>
      <c r="AB92" s="127">
        <f>Q92+U92</f>
        <v>-5000</v>
      </c>
      <c r="AC92" s="138">
        <f t="shared" si="39"/>
        <v>193712</v>
      </c>
      <c r="AD92" s="138">
        <f t="shared" si="39"/>
        <v>193712</v>
      </c>
      <c r="AE92" s="138">
        <f t="shared" si="39"/>
        <v>0</v>
      </c>
      <c r="AF92" s="138">
        <f t="shared" si="39"/>
        <v>0</v>
      </c>
      <c r="AG92" s="138">
        <f t="shared" si="39"/>
        <v>0</v>
      </c>
      <c r="AH92" s="138">
        <f t="shared" si="39"/>
        <v>0</v>
      </c>
      <c r="AI92" s="138">
        <f t="shared" si="39"/>
        <v>0</v>
      </c>
      <c r="AJ92" s="138">
        <f t="shared" si="39"/>
        <v>0</v>
      </c>
      <c r="AK92" s="138">
        <f t="shared" si="39"/>
        <v>0</v>
      </c>
      <c r="AL92" s="138">
        <f t="shared" si="39"/>
        <v>0</v>
      </c>
      <c r="AM92" s="138">
        <f t="shared" si="39"/>
        <v>0</v>
      </c>
      <c r="AN92" s="127">
        <f>AC92+AG92</f>
        <v>193712</v>
      </c>
    </row>
    <row r="93" spans="1:40" ht="63">
      <c r="A93" s="225">
        <v>1015061</v>
      </c>
      <c r="B93" s="187" t="s">
        <v>334</v>
      </c>
      <c r="C93" s="187" t="s">
        <v>214</v>
      </c>
      <c r="D93" s="233" t="s">
        <v>335</v>
      </c>
      <c r="E93" s="127">
        <v>51000</v>
      </c>
      <c r="F93" s="127">
        <v>51000</v>
      </c>
      <c r="G93" s="139"/>
      <c r="H93" s="139"/>
      <c r="I93" s="127">
        <f>J93+M93</f>
        <v>0</v>
      </c>
      <c r="J93" s="139"/>
      <c r="K93" s="139"/>
      <c r="L93" s="139"/>
      <c r="M93" s="139"/>
      <c r="N93" s="139"/>
      <c r="O93" s="139"/>
      <c r="P93" s="127">
        <f>E93+I93</f>
        <v>51000</v>
      </c>
      <c r="Q93" s="127"/>
      <c r="R93" s="127"/>
      <c r="S93" s="140"/>
      <c r="T93" s="140"/>
      <c r="U93" s="132"/>
      <c r="V93" s="140"/>
      <c r="W93" s="140"/>
      <c r="X93" s="140"/>
      <c r="Y93" s="140"/>
      <c r="Z93" s="140"/>
      <c r="AA93" s="140"/>
      <c r="AB93" s="132">
        <f>Q93+U93</f>
        <v>0</v>
      </c>
      <c r="AC93" s="138">
        <f t="shared" si="39"/>
        <v>51000</v>
      </c>
      <c r="AD93" s="138">
        <f t="shared" si="39"/>
        <v>51000</v>
      </c>
      <c r="AE93" s="138">
        <f t="shared" si="39"/>
        <v>0</v>
      </c>
      <c r="AF93" s="138">
        <f t="shared" si="39"/>
        <v>0</v>
      </c>
      <c r="AG93" s="138">
        <f t="shared" si="39"/>
        <v>0</v>
      </c>
      <c r="AH93" s="138">
        <f t="shared" si="39"/>
        <v>0</v>
      </c>
      <c r="AI93" s="138">
        <f t="shared" si="39"/>
        <v>0</v>
      </c>
      <c r="AJ93" s="138">
        <f t="shared" si="39"/>
        <v>0</v>
      </c>
      <c r="AK93" s="138">
        <f t="shared" si="39"/>
        <v>0</v>
      </c>
      <c r="AL93" s="138">
        <f t="shared" si="39"/>
        <v>0</v>
      </c>
      <c r="AM93" s="138">
        <f t="shared" si="39"/>
        <v>0</v>
      </c>
      <c r="AN93" s="127">
        <f>AC93+AG93</f>
        <v>51000</v>
      </c>
    </row>
    <row r="94" spans="1:40" ht="31.5">
      <c r="A94" s="225">
        <v>1017622</v>
      </c>
      <c r="B94" s="198">
        <v>7622</v>
      </c>
      <c r="C94" s="187" t="s">
        <v>336</v>
      </c>
      <c r="D94" s="229" t="s">
        <v>337</v>
      </c>
      <c r="E94" s="127">
        <v>15000</v>
      </c>
      <c r="F94" s="127">
        <v>15000</v>
      </c>
      <c r="G94" s="139"/>
      <c r="H94" s="139"/>
      <c r="I94" s="127">
        <f>J94+M94</f>
        <v>0</v>
      </c>
      <c r="J94" s="139"/>
      <c r="K94" s="139"/>
      <c r="L94" s="139"/>
      <c r="M94" s="139"/>
      <c r="N94" s="139"/>
      <c r="O94" s="139"/>
      <c r="P94" s="127">
        <f>E94+I94</f>
        <v>15000</v>
      </c>
      <c r="Q94" s="127"/>
      <c r="R94" s="127"/>
      <c r="S94" s="140"/>
      <c r="T94" s="140"/>
      <c r="U94" s="132"/>
      <c r="V94" s="140"/>
      <c r="W94" s="140"/>
      <c r="X94" s="140"/>
      <c r="Y94" s="140"/>
      <c r="Z94" s="140"/>
      <c r="AA94" s="140"/>
      <c r="AB94" s="132">
        <f>Q94+U94</f>
        <v>0</v>
      </c>
      <c r="AC94" s="138">
        <f t="shared" si="39"/>
        <v>15000</v>
      </c>
      <c r="AD94" s="138">
        <f t="shared" si="39"/>
        <v>15000</v>
      </c>
      <c r="AE94" s="138">
        <f t="shared" si="39"/>
        <v>0</v>
      </c>
      <c r="AF94" s="138">
        <f t="shared" si="39"/>
        <v>0</v>
      </c>
      <c r="AG94" s="138">
        <f t="shared" si="39"/>
        <v>0</v>
      </c>
      <c r="AH94" s="138">
        <f t="shared" si="39"/>
        <v>0</v>
      </c>
      <c r="AI94" s="138">
        <f t="shared" si="39"/>
        <v>0</v>
      </c>
      <c r="AJ94" s="138">
        <f t="shared" si="39"/>
        <v>0</v>
      </c>
      <c r="AK94" s="138">
        <f t="shared" si="39"/>
        <v>0</v>
      </c>
      <c r="AL94" s="138">
        <f t="shared" si="39"/>
        <v>0</v>
      </c>
      <c r="AM94" s="138">
        <f t="shared" si="39"/>
        <v>0</v>
      </c>
      <c r="AN94" s="127">
        <f>AC94+AG94</f>
        <v>15000</v>
      </c>
    </row>
    <row r="95" spans="1:40" ht="18.75">
      <c r="A95" s="234"/>
      <c r="B95" s="234"/>
      <c r="C95" s="235"/>
      <c r="D95" s="236"/>
      <c r="E95" s="127"/>
      <c r="F95" s="127"/>
      <c r="G95" s="139"/>
      <c r="H95" s="139"/>
      <c r="I95" s="127">
        <f>J95+M95</f>
        <v>0</v>
      </c>
      <c r="J95" s="139"/>
      <c r="K95" s="139"/>
      <c r="L95" s="139"/>
      <c r="M95" s="139"/>
      <c r="N95" s="139"/>
      <c r="O95" s="139"/>
      <c r="P95" s="127">
        <f>E95+I95</f>
        <v>0</v>
      </c>
      <c r="Q95" s="132"/>
      <c r="R95" s="132"/>
      <c r="S95" s="140"/>
      <c r="T95" s="140"/>
      <c r="U95" s="132">
        <f>V95+Y95</f>
        <v>0</v>
      </c>
      <c r="V95" s="140"/>
      <c r="W95" s="140"/>
      <c r="X95" s="140"/>
      <c r="Y95" s="140"/>
      <c r="Z95" s="140"/>
      <c r="AA95" s="140"/>
      <c r="AB95" s="132">
        <f>Q95+U95</f>
        <v>0</v>
      </c>
      <c r="AC95" s="127"/>
      <c r="AD95" s="127"/>
      <c r="AE95" s="139"/>
      <c r="AF95" s="139"/>
      <c r="AG95" s="127">
        <f>AH95+AK95</f>
        <v>0</v>
      </c>
      <c r="AH95" s="139"/>
      <c r="AI95" s="139"/>
      <c r="AJ95" s="139"/>
      <c r="AK95" s="139"/>
      <c r="AL95" s="139"/>
      <c r="AM95" s="139"/>
      <c r="AN95" s="127">
        <f>AC95+AG95</f>
        <v>0</v>
      </c>
    </row>
    <row r="96" spans="1:40" ht="18.75">
      <c r="A96" s="234"/>
      <c r="B96" s="234"/>
      <c r="C96" s="235"/>
      <c r="D96" s="236"/>
      <c r="E96" s="203"/>
      <c r="F96" s="203"/>
      <c r="G96" s="204"/>
      <c r="H96" s="204"/>
      <c r="I96" s="127"/>
      <c r="J96" s="139"/>
      <c r="K96" s="139"/>
      <c r="L96" s="139"/>
      <c r="M96" s="139"/>
      <c r="N96" s="139"/>
      <c r="O96" s="139"/>
      <c r="P96" s="127"/>
      <c r="Q96" s="205"/>
      <c r="R96" s="205"/>
      <c r="S96" s="206"/>
      <c r="T96" s="206"/>
      <c r="U96" s="132"/>
      <c r="V96" s="140"/>
      <c r="W96" s="140"/>
      <c r="X96" s="140"/>
      <c r="Y96" s="140"/>
      <c r="Z96" s="140"/>
      <c r="AA96" s="140"/>
      <c r="AB96" s="132"/>
      <c r="AC96" s="203"/>
      <c r="AD96" s="203"/>
      <c r="AE96" s="204"/>
      <c r="AF96" s="204"/>
      <c r="AG96" s="127"/>
      <c r="AH96" s="139"/>
      <c r="AI96" s="139"/>
      <c r="AJ96" s="139"/>
      <c r="AK96" s="139"/>
      <c r="AL96" s="139"/>
      <c r="AM96" s="139"/>
      <c r="AN96" s="127"/>
    </row>
    <row r="97" spans="1:40" ht="31.5">
      <c r="A97" s="147" t="s">
        <v>338</v>
      </c>
      <c r="B97" s="129"/>
      <c r="C97" s="130"/>
      <c r="D97" s="131" t="s">
        <v>339</v>
      </c>
      <c r="E97" s="127">
        <f t="shared" ref="E97:AF97" si="40">E98</f>
        <v>12140006</v>
      </c>
      <c r="F97" s="127">
        <f t="shared" si="40"/>
        <v>11208006</v>
      </c>
      <c r="G97" s="127">
        <f t="shared" si="40"/>
        <v>0</v>
      </c>
      <c r="H97" s="127">
        <f t="shared" si="40"/>
        <v>0</v>
      </c>
      <c r="I97" s="127">
        <f t="shared" si="40"/>
        <v>932000</v>
      </c>
      <c r="J97" s="127">
        <f t="shared" si="40"/>
        <v>321583</v>
      </c>
      <c r="K97" s="127">
        <f t="shared" si="40"/>
        <v>81583</v>
      </c>
      <c r="L97" s="127">
        <f t="shared" si="40"/>
        <v>0</v>
      </c>
      <c r="M97" s="127">
        <f t="shared" si="40"/>
        <v>0</v>
      </c>
      <c r="N97" s="127">
        <f t="shared" si="40"/>
        <v>0</v>
      </c>
      <c r="O97" s="127">
        <f t="shared" si="40"/>
        <v>321583</v>
      </c>
      <c r="P97" s="127">
        <f t="shared" si="40"/>
        <v>12461589</v>
      </c>
      <c r="Q97" s="127">
        <f t="shared" si="40"/>
        <v>251355</v>
      </c>
      <c r="R97" s="127">
        <f t="shared" si="40"/>
        <v>220355</v>
      </c>
      <c r="S97" s="127">
        <f t="shared" si="40"/>
        <v>0</v>
      </c>
      <c r="T97" s="127">
        <f t="shared" si="40"/>
        <v>0</v>
      </c>
      <c r="U97" s="127">
        <f t="shared" si="40"/>
        <v>31000</v>
      </c>
      <c r="V97" s="127">
        <f t="shared" si="40"/>
        <v>86000</v>
      </c>
      <c r="W97" s="127">
        <f t="shared" si="40"/>
        <v>86000</v>
      </c>
      <c r="X97" s="127">
        <f t="shared" si="40"/>
        <v>0</v>
      </c>
      <c r="Y97" s="127">
        <f t="shared" si="40"/>
        <v>0</v>
      </c>
      <c r="Z97" s="127">
        <f t="shared" si="40"/>
        <v>0</v>
      </c>
      <c r="AA97" s="127">
        <f t="shared" si="40"/>
        <v>86000</v>
      </c>
      <c r="AB97" s="127">
        <f t="shared" si="40"/>
        <v>337355</v>
      </c>
      <c r="AC97" s="127">
        <f t="shared" si="40"/>
        <v>12391361</v>
      </c>
      <c r="AD97" s="127">
        <f t="shared" si="40"/>
        <v>11428361</v>
      </c>
      <c r="AE97" s="127">
        <f t="shared" si="40"/>
        <v>0</v>
      </c>
      <c r="AF97" s="127">
        <f t="shared" si="40"/>
        <v>0</v>
      </c>
      <c r="AG97" s="127">
        <f>AG99+AG100+AG101+AG105</f>
        <v>932000</v>
      </c>
      <c r="AH97" s="127">
        <f t="shared" ref="AH97:AN97" si="41">AH98</f>
        <v>407583</v>
      </c>
      <c r="AI97" s="127">
        <f t="shared" si="41"/>
        <v>167583</v>
      </c>
      <c r="AJ97" s="127">
        <f t="shared" si="41"/>
        <v>0</v>
      </c>
      <c r="AK97" s="127">
        <f t="shared" si="41"/>
        <v>0</v>
      </c>
      <c r="AL97" s="127">
        <f t="shared" si="41"/>
        <v>0</v>
      </c>
      <c r="AM97" s="127">
        <f t="shared" si="41"/>
        <v>407583</v>
      </c>
      <c r="AN97" s="127">
        <f t="shared" si="41"/>
        <v>12798944</v>
      </c>
    </row>
    <row r="98" spans="1:40" ht="31.5">
      <c r="A98" s="147" t="s">
        <v>340</v>
      </c>
      <c r="B98" s="129"/>
      <c r="C98" s="133"/>
      <c r="D98" s="131" t="s">
        <v>339</v>
      </c>
      <c r="E98" s="127">
        <f>E100+E101+E102+E109+E99+E105</f>
        <v>12140006</v>
      </c>
      <c r="F98" s="127">
        <f>F100+F101+F102+F109</f>
        <v>11208006</v>
      </c>
      <c r="G98" s="127">
        <f>G100+G101+G102</f>
        <v>0</v>
      </c>
      <c r="H98" s="127">
        <f>H100+H101+H102</f>
        <v>0</v>
      </c>
      <c r="I98" s="127">
        <f>I100+I101+I102+I109+I99+I105</f>
        <v>932000</v>
      </c>
      <c r="J98" s="127">
        <f>J100+J101+J102+J109+J99+J105+J108</f>
        <v>321583</v>
      </c>
      <c r="K98" s="127">
        <f>K100+K101+K102+K109+K99+K105</f>
        <v>81583</v>
      </c>
      <c r="L98" s="127">
        <f>L100+L101+L102+L109+L99+L105</f>
        <v>0</v>
      </c>
      <c r="M98" s="127">
        <f>M100+M101+M102+M109+M99+M105</f>
        <v>0</v>
      </c>
      <c r="N98" s="127">
        <f>N100+N101+N102+N109+N99+N105</f>
        <v>0</v>
      </c>
      <c r="O98" s="127">
        <f>O100+O101+O102+O109+O99+O105+O108</f>
        <v>321583</v>
      </c>
      <c r="P98" s="127">
        <f>E98+J98</f>
        <v>12461589</v>
      </c>
      <c r="Q98" s="127">
        <f>Q100+Q101+Q102+Q109+Q105+Q99+Q106+Q107</f>
        <v>251355</v>
      </c>
      <c r="R98" s="127">
        <f>R100+R101+R102+R109+R105+R99+R106+R107</f>
        <v>220355</v>
      </c>
      <c r="S98" s="127">
        <f>S100+S101+S102+S109+S105+S99+S106</f>
        <v>0</v>
      </c>
      <c r="T98" s="127">
        <f>T100+T101+T102+T109+T105+T99+T106</f>
        <v>0</v>
      </c>
      <c r="U98" s="127">
        <f>U100+U101+U102+U109+U105+U99+U106+U107+U108</f>
        <v>31000</v>
      </c>
      <c r="V98" s="127">
        <f t="shared" ref="V98:AA98" si="42">V100+V101+V102+V109+V105+V99+V106+V108</f>
        <v>86000</v>
      </c>
      <c r="W98" s="127">
        <f t="shared" si="42"/>
        <v>86000</v>
      </c>
      <c r="X98" s="127">
        <f t="shared" si="42"/>
        <v>0</v>
      </c>
      <c r="Y98" s="127">
        <f t="shared" si="42"/>
        <v>0</v>
      </c>
      <c r="Z98" s="127">
        <f t="shared" si="42"/>
        <v>0</v>
      </c>
      <c r="AA98" s="127">
        <f t="shared" si="42"/>
        <v>86000</v>
      </c>
      <c r="AB98" s="127">
        <f>Q98+V98</f>
        <v>337355</v>
      </c>
      <c r="AC98" s="127">
        <f>SUM(AC99:AC109)</f>
        <v>12391361</v>
      </c>
      <c r="AD98" s="127">
        <f>AD100+AD101+AD102+AD109</f>
        <v>11428361</v>
      </c>
      <c r="AE98" s="127">
        <f>AE100+AE101+AE102</f>
        <v>0</v>
      </c>
      <c r="AF98" s="127">
        <f>AF100+AF101+AF102</f>
        <v>0</v>
      </c>
      <c r="AG98" s="127">
        <f>AG100+AG101+AG102+AG105+AG99</f>
        <v>932000</v>
      </c>
      <c r="AH98" s="127">
        <f t="shared" ref="AH98:AM98" si="43">SUM(AH99:AH109)</f>
        <v>407583</v>
      </c>
      <c r="AI98" s="127">
        <f t="shared" si="43"/>
        <v>167583</v>
      </c>
      <c r="AJ98" s="127">
        <f t="shared" si="43"/>
        <v>0</v>
      </c>
      <c r="AK98" s="127">
        <f t="shared" si="43"/>
        <v>0</v>
      </c>
      <c r="AL98" s="127">
        <f t="shared" si="43"/>
        <v>0</v>
      </c>
      <c r="AM98" s="127">
        <f t="shared" si="43"/>
        <v>407583</v>
      </c>
      <c r="AN98" s="127">
        <f>AC98+AH98</f>
        <v>12798944</v>
      </c>
    </row>
    <row r="99" spans="1:40" ht="18.75">
      <c r="A99" s="216" t="s">
        <v>341</v>
      </c>
      <c r="B99" s="216" t="s">
        <v>342</v>
      </c>
      <c r="C99" s="217" t="s">
        <v>121</v>
      </c>
      <c r="D99" s="237" t="s">
        <v>343</v>
      </c>
      <c r="E99" s="127">
        <v>32000</v>
      </c>
      <c r="F99" s="127"/>
      <c r="G99" s="127"/>
      <c r="H99" s="127"/>
      <c r="I99" s="127">
        <v>32000</v>
      </c>
      <c r="J99" s="127"/>
      <c r="K99" s="127"/>
      <c r="L99" s="127"/>
      <c r="M99" s="127"/>
      <c r="N99" s="127"/>
      <c r="O99" s="127"/>
      <c r="P99" s="127">
        <f>E99+J99</f>
        <v>32000</v>
      </c>
      <c r="Q99" s="127">
        <v>-32000</v>
      </c>
      <c r="R99" s="127"/>
      <c r="S99" s="127"/>
      <c r="T99" s="127"/>
      <c r="U99" s="127">
        <v>-32000</v>
      </c>
      <c r="V99" s="127"/>
      <c r="W99" s="127"/>
      <c r="X99" s="127"/>
      <c r="Y99" s="127"/>
      <c r="Z99" s="127"/>
      <c r="AA99" s="127"/>
      <c r="AB99" s="127">
        <f>Q99</f>
        <v>-32000</v>
      </c>
      <c r="AC99" s="138">
        <f t="shared" ref="AC99:AM109" si="44">E99+Q99</f>
        <v>0</v>
      </c>
      <c r="AD99" s="138">
        <f t="shared" si="44"/>
        <v>0</v>
      </c>
      <c r="AE99" s="138">
        <f t="shared" si="44"/>
        <v>0</v>
      </c>
      <c r="AF99" s="138">
        <f t="shared" si="44"/>
        <v>0</v>
      </c>
      <c r="AG99" s="138">
        <f t="shared" si="44"/>
        <v>0</v>
      </c>
      <c r="AH99" s="138"/>
      <c r="AI99" s="138"/>
      <c r="AJ99" s="138"/>
      <c r="AK99" s="138"/>
      <c r="AL99" s="138"/>
      <c r="AM99" s="138"/>
      <c r="AN99" s="127">
        <f>AC99+AH99</f>
        <v>0</v>
      </c>
    </row>
    <row r="100" spans="1:40" ht="18.75">
      <c r="A100" s="217" t="s">
        <v>344</v>
      </c>
      <c r="B100" s="217" t="s">
        <v>345</v>
      </c>
      <c r="C100" s="217" t="s">
        <v>121</v>
      </c>
      <c r="D100" s="238" t="s">
        <v>346</v>
      </c>
      <c r="E100" s="127">
        <v>341704</v>
      </c>
      <c r="F100" s="127">
        <v>341704</v>
      </c>
      <c r="G100" s="139"/>
      <c r="H100" s="139"/>
      <c r="I100" s="127"/>
      <c r="J100" s="139"/>
      <c r="K100" s="139"/>
      <c r="L100" s="139"/>
      <c r="M100" s="139"/>
      <c r="N100" s="139"/>
      <c r="O100" s="139"/>
      <c r="P100" s="127">
        <f>E100+I100</f>
        <v>341704</v>
      </c>
      <c r="Q100" s="127">
        <v>-45345</v>
      </c>
      <c r="R100" s="127">
        <v>-45345</v>
      </c>
      <c r="S100" s="140"/>
      <c r="T100" s="140"/>
      <c r="U100" s="132"/>
      <c r="V100" s="140"/>
      <c r="W100" s="140"/>
      <c r="X100" s="140"/>
      <c r="Y100" s="140"/>
      <c r="Z100" s="140"/>
      <c r="AA100" s="140"/>
      <c r="AB100" s="127">
        <f>Q100+U100</f>
        <v>-45345</v>
      </c>
      <c r="AC100" s="138">
        <f t="shared" si="44"/>
        <v>296359</v>
      </c>
      <c r="AD100" s="138">
        <f t="shared" si="44"/>
        <v>296359</v>
      </c>
      <c r="AE100" s="138">
        <f t="shared" si="44"/>
        <v>0</v>
      </c>
      <c r="AF100" s="138">
        <f t="shared" si="44"/>
        <v>0</v>
      </c>
      <c r="AG100" s="138">
        <f t="shared" si="44"/>
        <v>0</v>
      </c>
      <c r="AH100" s="138">
        <f t="shared" si="44"/>
        <v>0</v>
      </c>
      <c r="AI100" s="138">
        <f t="shared" si="44"/>
        <v>0</v>
      </c>
      <c r="AJ100" s="138">
        <f t="shared" si="44"/>
        <v>0</v>
      </c>
      <c r="AK100" s="138">
        <f t="shared" si="44"/>
        <v>0</v>
      </c>
      <c r="AL100" s="138">
        <f t="shared" si="44"/>
        <v>0</v>
      </c>
      <c r="AM100" s="138">
        <f t="shared" si="44"/>
        <v>0</v>
      </c>
      <c r="AN100" s="127">
        <f>AC100+AG100</f>
        <v>296359</v>
      </c>
    </row>
    <row r="101" spans="1:40" ht="78.75">
      <c r="A101" s="225">
        <v>3719130</v>
      </c>
      <c r="B101" s="225">
        <v>9130</v>
      </c>
      <c r="C101" s="187" t="s">
        <v>120</v>
      </c>
      <c r="D101" s="137" t="s">
        <v>347</v>
      </c>
      <c r="E101" s="138">
        <v>1526520</v>
      </c>
      <c r="F101" s="127">
        <v>1526520</v>
      </c>
      <c r="G101" s="139"/>
      <c r="H101" s="139"/>
      <c r="I101" s="127"/>
      <c r="J101" s="139"/>
      <c r="K101" s="139"/>
      <c r="L101" s="139"/>
      <c r="M101" s="139"/>
      <c r="N101" s="139"/>
      <c r="O101" s="139"/>
      <c r="P101" s="127">
        <f>E101+I101</f>
        <v>1526520</v>
      </c>
      <c r="Q101" s="161"/>
      <c r="R101" s="132"/>
      <c r="S101" s="140"/>
      <c r="T101" s="140"/>
      <c r="U101" s="132"/>
      <c r="V101" s="140"/>
      <c r="W101" s="140"/>
      <c r="X101" s="140"/>
      <c r="Y101" s="140"/>
      <c r="Z101" s="140"/>
      <c r="AA101" s="140"/>
      <c r="AB101" s="132">
        <f>Q101+U101</f>
        <v>0</v>
      </c>
      <c r="AC101" s="138">
        <f t="shared" si="44"/>
        <v>1526520</v>
      </c>
      <c r="AD101" s="138">
        <f t="shared" si="44"/>
        <v>1526520</v>
      </c>
      <c r="AE101" s="138">
        <f t="shared" si="44"/>
        <v>0</v>
      </c>
      <c r="AF101" s="138">
        <f t="shared" si="44"/>
        <v>0</v>
      </c>
      <c r="AG101" s="138">
        <f t="shared" si="44"/>
        <v>0</v>
      </c>
      <c r="AH101" s="138">
        <f t="shared" si="44"/>
        <v>0</v>
      </c>
      <c r="AI101" s="138">
        <f t="shared" si="44"/>
        <v>0</v>
      </c>
      <c r="AJ101" s="138">
        <f t="shared" si="44"/>
        <v>0</v>
      </c>
      <c r="AK101" s="138">
        <f t="shared" si="44"/>
        <v>0</v>
      </c>
      <c r="AL101" s="138">
        <f t="shared" si="44"/>
        <v>0</v>
      </c>
      <c r="AM101" s="138">
        <f t="shared" si="44"/>
        <v>0</v>
      </c>
      <c r="AN101" s="127">
        <f>AC101+AG101</f>
        <v>1526520</v>
      </c>
    </row>
    <row r="102" spans="1:40" ht="47.25">
      <c r="A102" s="189" t="s">
        <v>348</v>
      </c>
      <c r="B102" s="189" t="s">
        <v>349</v>
      </c>
      <c r="C102" s="189" t="s">
        <v>120</v>
      </c>
      <c r="D102" s="239" t="s">
        <v>350</v>
      </c>
      <c r="E102" s="127">
        <v>9047420</v>
      </c>
      <c r="F102" s="127">
        <v>9047420</v>
      </c>
      <c r="G102" s="139"/>
      <c r="H102" s="139"/>
      <c r="I102" s="127"/>
      <c r="J102" s="139"/>
      <c r="K102" s="139"/>
      <c r="L102" s="139"/>
      <c r="M102" s="139"/>
      <c r="N102" s="139"/>
      <c r="O102" s="139"/>
      <c r="P102" s="127">
        <f>E102+I102</f>
        <v>9047420</v>
      </c>
      <c r="Q102" s="132"/>
      <c r="R102" s="132"/>
      <c r="S102" s="140"/>
      <c r="T102" s="140"/>
      <c r="U102" s="132"/>
      <c r="V102" s="140"/>
      <c r="W102" s="140"/>
      <c r="X102" s="140"/>
      <c r="Y102" s="140"/>
      <c r="Z102" s="140"/>
      <c r="AA102" s="140"/>
      <c r="AB102" s="132">
        <f>Q102+U102</f>
        <v>0</v>
      </c>
      <c r="AC102" s="138">
        <f t="shared" si="44"/>
        <v>9047420</v>
      </c>
      <c r="AD102" s="138">
        <f t="shared" si="44"/>
        <v>9047420</v>
      </c>
      <c r="AE102" s="138">
        <f t="shared" si="44"/>
        <v>0</v>
      </c>
      <c r="AF102" s="138">
        <f t="shared" si="44"/>
        <v>0</v>
      </c>
      <c r="AG102" s="138">
        <f t="shared" si="44"/>
        <v>0</v>
      </c>
      <c r="AH102" s="138">
        <f t="shared" si="44"/>
        <v>0</v>
      </c>
      <c r="AI102" s="138">
        <f t="shared" si="44"/>
        <v>0</v>
      </c>
      <c r="AJ102" s="138">
        <f t="shared" si="44"/>
        <v>0</v>
      </c>
      <c r="AK102" s="138">
        <f t="shared" si="44"/>
        <v>0</v>
      </c>
      <c r="AL102" s="138">
        <f t="shared" si="44"/>
        <v>0</v>
      </c>
      <c r="AM102" s="138">
        <f t="shared" si="44"/>
        <v>0</v>
      </c>
      <c r="AN102" s="127">
        <f>AC102+AG102</f>
        <v>9047420</v>
      </c>
    </row>
    <row r="103" spans="1:40" ht="18.75">
      <c r="A103" s="240"/>
      <c r="B103" s="241"/>
      <c r="C103" s="242"/>
      <c r="D103" s="131"/>
      <c r="E103" s="127"/>
      <c r="F103" s="127"/>
      <c r="G103" s="127"/>
      <c r="H103" s="127"/>
      <c r="I103" s="127"/>
      <c r="J103" s="127"/>
      <c r="K103" s="127"/>
      <c r="L103" s="127"/>
      <c r="M103" s="127"/>
      <c r="N103" s="127"/>
      <c r="O103" s="127"/>
      <c r="P103" s="127"/>
      <c r="Q103" s="132"/>
      <c r="R103" s="132"/>
      <c r="S103" s="132"/>
      <c r="T103" s="132"/>
      <c r="U103" s="132"/>
      <c r="V103" s="132"/>
      <c r="W103" s="132"/>
      <c r="X103" s="132"/>
      <c r="Y103" s="132"/>
      <c r="Z103" s="132"/>
      <c r="AA103" s="132"/>
      <c r="AB103" s="132"/>
      <c r="AC103" s="138">
        <f t="shared" si="44"/>
        <v>0</v>
      </c>
      <c r="AD103" s="138">
        <f t="shared" si="44"/>
        <v>0</v>
      </c>
      <c r="AE103" s="138">
        <f t="shared" si="44"/>
        <v>0</v>
      </c>
      <c r="AF103" s="138">
        <f t="shared" si="44"/>
        <v>0</v>
      </c>
      <c r="AG103" s="138">
        <f t="shared" si="44"/>
        <v>0</v>
      </c>
      <c r="AH103" s="138">
        <f t="shared" si="44"/>
        <v>0</v>
      </c>
      <c r="AI103" s="138">
        <f t="shared" si="44"/>
        <v>0</v>
      </c>
      <c r="AJ103" s="138">
        <f t="shared" si="44"/>
        <v>0</v>
      </c>
      <c r="AK103" s="138">
        <f t="shared" si="44"/>
        <v>0</v>
      </c>
      <c r="AL103" s="138">
        <f t="shared" si="44"/>
        <v>0</v>
      </c>
      <c r="AM103" s="138">
        <f t="shared" si="44"/>
        <v>0</v>
      </c>
      <c r="AN103" s="127"/>
    </row>
    <row r="104" spans="1:40" ht="18.75">
      <c r="A104" s="243"/>
      <c r="B104" s="244"/>
      <c r="C104" s="217"/>
      <c r="D104" s="238"/>
      <c r="E104" s="245"/>
      <c r="F104" s="212"/>
      <c r="G104" s="139"/>
      <c r="H104" s="139"/>
      <c r="I104" s="127"/>
      <c r="J104" s="139"/>
      <c r="K104" s="139"/>
      <c r="L104" s="139"/>
      <c r="M104" s="139"/>
      <c r="N104" s="139"/>
      <c r="O104" s="139"/>
      <c r="P104" s="127"/>
      <c r="Q104" s="214"/>
      <c r="R104" s="214"/>
      <c r="S104" s="140"/>
      <c r="T104" s="140"/>
      <c r="U104" s="132"/>
      <c r="V104" s="140"/>
      <c r="W104" s="140"/>
      <c r="X104" s="140"/>
      <c r="Y104" s="140"/>
      <c r="Z104" s="140"/>
      <c r="AA104" s="140"/>
      <c r="AB104" s="132"/>
      <c r="AC104" s="138">
        <f t="shared" si="44"/>
        <v>0</v>
      </c>
      <c r="AD104" s="138">
        <f t="shared" si="44"/>
        <v>0</v>
      </c>
      <c r="AE104" s="138">
        <f t="shared" si="44"/>
        <v>0</v>
      </c>
      <c r="AF104" s="138">
        <f t="shared" si="44"/>
        <v>0</v>
      </c>
      <c r="AG104" s="138">
        <f t="shared" si="44"/>
        <v>0</v>
      </c>
      <c r="AH104" s="138">
        <f t="shared" si="44"/>
        <v>0</v>
      </c>
      <c r="AI104" s="138">
        <f t="shared" si="44"/>
        <v>0</v>
      </c>
      <c r="AJ104" s="138">
        <f t="shared" si="44"/>
        <v>0</v>
      </c>
      <c r="AK104" s="138">
        <f t="shared" si="44"/>
        <v>0</v>
      </c>
      <c r="AL104" s="138">
        <f t="shared" si="44"/>
        <v>0</v>
      </c>
      <c r="AM104" s="138">
        <f t="shared" si="44"/>
        <v>0</v>
      </c>
      <c r="AN104" s="127"/>
    </row>
    <row r="105" spans="1:40" ht="63.75">
      <c r="A105" s="225">
        <v>3719510</v>
      </c>
      <c r="B105" s="225">
        <v>9510</v>
      </c>
      <c r="C105" s="187" t="s">
        <v>120</v>
      </c>
      <c r="D105" s="158" t="s">
        <v>351</v>
      </c>
      <c r="E105" s="212">
        <v>900000</v>
      </c>
      <c r="F105" s="211"/>
      <c r="G105" s="139"/>
      <c r="H105" s="139"/>
      <c r="I105" s="127">
        <v>900000</v>
      </c>
      <c r="J105" s="139"/>
      <c r="K105" s="139"/>
      <c r="L105" s="139"/>
      <c r="M105" s="139"/>
      <c r="N105" s="139"/>
      <c r="O105" s="139"/>
      <c r="P105" s="127">
        <f>E105+J105</f>
        <v>900000</v>
      </c>
      <c r="Q105" s="246">
        <v>32000</v>
      </c>
      <c r="R105" s="247"/>
      <c r="S105" s="139"/>
      <c r="T105" s="139"/>
      <c r="U105" s="127">
        <v>32000</v>
      </c>
      <c r="V105" s="140"/>
      <c r="W105" s="140"/>
      <c r="X105" s="140"/>
      <c r="Y105" s="140"/>
      <c r="Z105" s="140"/>
      <c r="AA105" s="140"/>
      <c r="AB105" s="127">
        <f>Q105</f>
        <v>32000</v>
      </c>
      <c r="AC105" s="138">
        <f t="shared" si="44"/>
        <v>932000</v>
      </c>
      <c r="AD105" s="138">
        <f t="shared" si="44"/>
        <v>0</v>
      </c>
      <c r="AE105" s="138">
        <f t="shared" si="44"/>
        <v>0</v>
      </c>
      <c r="AF105" s="138">
        <f t="shared" si="44"/>
        <v>0</v>
      </c>
      <c r="AG105" s="138">
        <f t="shared" si="44"/>
        <v>932000</v>
      </c>
      <c r="AH105" s="138"/>
      <c r="AI105" s="138"/>
      <c r="AJ105" s="138"/>
      <c r="AK105" s="138"/>
      <c r="AL105" s="138"/>
      <c r="AM105" s="138"/>
      <c r="AN105" s="127">
        <f>AC105+AH105</f>
        <v>932000</v>
      </c>
    </row>
    <row r="106" spans="1:40" ht="18.75">
      <c r="A106" s="188">
        <v>3719570</v>
      </c>
      <c r="B106" s="188"/>
      <c r="C106" s="221"/>
      <c r="D106" s="166"/>
      <c r="E106" s="248"/>
      <c r="F106" s="211"/>
      <c r="G106" s="139"/>
      <c r="H106" s="139"/>
      <c r="I106" s="127"/>
      <c r="J106" s="139"/>
      <c r="K106" s="139"/>
      <c r="L106" s="139"/>
      <c r="M106" s="139"/>
      <c r="N106" s="139"/>
      <c r="O106" s="139"/>
      <c r="P106" s="127"/>
      <c r="Q106" s="211"/>
      <c r="R106" s="212"/>
      <c r="S106" s="139"/>
      <c r="T106" s="139"/>
      <c r="U106" s="127"/>
      <c r="V106" s="140"/>
      <c r="W106" s="140"/>
      <c r="X106" s="140"/>
      <c r="Y106" s="140"/>
      <c r="Z106" s="140"/>
      <c r="AA106" s="140"/>
      <c r="AB106" s="127">
        <f>Q106</f>
        <v>0</v>
      </c>
      <c r="AC106" s="138">
        <f t="shared" si="44"/>
        <v>0</v>
      </c>
      <c r="AD106" s="138"/>
      <c r="AE106" s="138"/>
      <c r="AF106" s="138"/>
      <c r="AG106" s="138"/>
      <c r="AH106" s="138"/>
      <c r="AI106" s="138"/>
      <c r="AJ106" s="138"/>
      <c r="AK106" s="138"/>
      <c r="AL106" s="138"/>
      <c r="AM106" s="138"/>
      <c r="AN106" s="127">
        <f>AC106+AH106</f>
        <v>0</v>
      </c>
    </row>
    <row r="107" spans="1:40" ht="79.5">
      <c r="A107" s="188">
        <v>3719570</v>
      </c>
      <c r="B107" s="188">
        <v>9570</v>
      </c>
      <c r="C107" s="221" t="s">
        <v>120</v>
      </c>
      <c r="D107" s="158" t="s">
        <v>352</v>
      </c>
      <c r="E107" s="248"/>
      <c r="F107" s="211"/>
      <c r="G107" s="139"/>
      <c r="H107" s="139"/>
      <c r="I107" s="127"/>
      <c r="J107" s="139"/>
      <c r="K107" s="139"/>
      <c r="L107" s="139"/>
      <c r="M107" s="139"/>
      <c r="N107" s="139"/>
      <c r="O107" s="139"/>
      <c r="P107" s="127"/>
      <c r="Q107" s="211">
        <v>31000</v>
      </c>
      <c r="R107" s="212"/>
      <c r="S107" s="139"/>
      <c r="T107" s="139"/>
      <c r="U107" s="127">
        <v>31000</v>
      </c>
      <c r="V107" s="140"/>
      <c r="W107" s="140"/>
      <c r="X107" s="140"/>
      <c r="Y107" s="140"/>
      <c r="Z107" s="140"/>
      <c r="AA107" s="140"/>
      <c r="AB107" s="127">
        <f>Q107</f>
        <v>31000</v>
      </c>
      <c r="AC107" s="138">
        <f t="shared" si="44"/>
        <v>31000</v>
      </c>
      <c r="AD107" s="138">
        <f>F107+R107</f>
        <v>0</v>
      </c>
      <c r="AE107" s="138"/>
      <c r="AF107" s="138"/>
      <c r="AG107" s="138"/>
      <c r="AH107" s="138"/>
      <c r="AI107" s="138"/>
      <c r="AJ107" s="138"/>
      <c r="AK107" s="138"/>
      <c r="AL107" s="138"/>
      <c r="AM107" s="138"/>
      <c r="AN107" s="127">
        <f>AC107+AH107</f>
        <v>31000</v>
      </c>
    </row>
    <row r="108" spans="1:40" ht="32.25">
      <c r="A108" s="188">
        <v>3719740</v>
      </c>
      <c r="B108" s="188">
        <v>9740</v>
      </c>
      <c r="C108" s="221" t="s">
        <v>120</v>
      </c>
      <c r="D108" s="166" t="s">
        <v>353</v>
      </c>
      <c r="E108" s="248"/>
      <c r="F108" s="211"/>
      <c r="G108" s="139"/>
      <c r="H108" s="139"/>
      <c r="I108" s="127"/>
      <c r="J108" s="139">
        <v>240000</v>
      </c>
      <c r="K108" s="139"/>
      <c r="L108" s="139"/>
      <c r="M108" s="139"/>
      <c r="N108" s="139"/>
      <c r="O108" s="139">
        <v>240000</v>
      </c>
      <c r="P108" s="127">
        <f>E108+J108</f>
        <v>240000</v>
      </c>
      <c r="Q108" s="211"/>
      <c r="R108" s="212"/>
      <c r="S108" s="139"/>
      <c r="T108" s="139"/>
      <c r="U108" s="127"/>
      <c r="V108" s="139"/>
      <c r="W108" s="140"/>
      <c r="X108" s="140"/>
      <c r="Y108" s="140"/>
      <c r="Z108" s="140"/>
      <c r="AA108" s="139"/>
      <c r="AB108" s="127">
        <f>Q108+V108</f>
        <v>0</v>
      </c>
      <c r="AC108" s="138">
        <f t="shared" si="44"/>
        <v>0</v>
      </c>
      <c r="AD108" s="138"/>
      <c r="AE108" s="138"/>
      <c r="AF108" s="138"/>
      <c r="AG108" s="138"/>
      <c r="AH108" s="138">
        <f t="shared" ref="AH108:AM109" si="45">J108+V108</f>
        <v>240000</v>
      </c>
      <c r="AI108" s="138">
        <f t="shared" si="45"/>
        <v>0</v>
      </c>
      <c r="AJ108" s="138">
        <f t="shared" si="45"/>
        <v>0</v>
      </c>
      <c r="AK108" s="138">
        <f t="shared" si="45"/>
        <v>0</v>
      </c>
      <c r="AL108" s="138">
        <f t="shared" si="45"/>
        <v>0</v>
      </c>
      <c r="AM108" s="138">
        <f t="shared" si="45"/>
        <v>240000</v>
      </c>
      <c r="AN108" s="127">
        <f>AC108+AH108</f>
        <v>240000</v>
      </c>
    </row>
    <row r="109" spans="1:40" ht="18.75">
      <c r="A109" s="189" t="s">
        <v>354</v>
      </c>
      <c r="B109" s="189" t="s">
        <v>355</v>
      </c>
      <c r="C109" s="221" t="s">
        <v>120</v>
      </c>
      <c r="D109" s="160" t="s">
        <v>74</v>
      </c>
      <c r="E109" s="249">
        <v>292362</v>
      </c>
      <c r="F109" s="127">
        <v>292362</v>
      </c>
      <c r="G109" s="139"/>
      <c r="H109" s="139"/>
      <c r="I109" s="127"/>
      <c r="J109" s="139">
        <v>81583</v>
      </c>
      <c r="K109" s="139">
        <v>81583</v>
      </c>
      <c r="L109" s="139"/>
      <c r="M109" s="139"/>
      <c r="N109" s="139"/>
      <c r="O109" s="139">
        <v>81583</v>
      </c>
      <c r="P109" s="127">
        <f>E109+I109</f>
        <v>292362</v>
      </c>
      <c r="Q109" s="138">
        <v>265700</v>
      </c>
      <c r="R109" s="127">
        <v>265700</v>
      </c>
      <c r="S109" s="139"/>
      <c r="T109" s="139"/>
      <c r="U109" s="127"/>
      <c r="V109" s="139">
        <v>86000</v>
      </c>
      <c r="W109" s="139">
        <v>86000</v>
      </c>
      <c r="X109" s="139"/>
      <c r="Y109" s="139"/>
      <c r="Z109" s="139"/>
      <c r="AA109" s="139">
        <v>86000</v>
      </c>
      <c r="AB109" s="127">
        <f>Q109+U109</f>
        <v>265700</v>
      </c>
      <c r="AC109" s="138">
        <f t="shared" si="44"/>
        <v>558062</v>
      </c>
      <c r="AD109" s="138">
        <f>F109+R109</f>
        <v>558062</v>
      </c>
      <c r="AE109" s="138">
        <f>G109+S109</f>
        <v>0</v>
      </c>
      <c r="AF109" s="138">
        <f>H109+T109</f>
        <v>0</v>
      </c>
      <c r="AG109" s="138">
        <f>I109+U109</f>
        <v>0</v>
      </c>
      <c r="AH109" s="138">
        <f t="shared" si="45"/>
        <v>167583</v>
      </c>
      <c r="AI109" s="138">
        <f t="shared" si="45"/>
        <v>167583</v>
      </c>
      <c r="AJ109" s="138">
        <f t="shared" si="45"/>
        <v>0</v>
      </c>
      <c r="AK109" s="138">
        <f t="shared" si="45"/>
        <v>0</v>
      </c>
      <c r="AL109" s="138">
        <f t="shared" si="45"/>
        <v>0</v>
      </c>
      <c r="AM109" s="138">
        <f t="shared" si="45"/>
        <v>167583</v>
      </c>
      <c r="AN109" s="127">
        <f>AC109+AH109</f>
        <v>725645</v>
      </c>
    </row>
    <row r="110" spans="1:40" ht="18.75">
      <c r="A110" s="250"/>
      <c r="B110" s="250"/>
      <c r="C110" s="133"/>
      <c r="D110" s="251" t="s">
        <v>356</v>
      </c>
      <c r="E110" s="127">
        <f t="shared" ref="E110:AN110" si="46">E10+E16+E35+E48+E85+E97</f>
        <v>139574522.38999999</v>
      </c>
      <c r="F110" s="127">
        <f t="shared" si="46"/>
        <v>138642522.38999999</v>
      </c>
      <c r="G110" s="127">
        <f t="shared" si="46"/>
        <v>43646872</v>
      </c>
      <c r="H110" s="127">
        <f t="shared" si="46"/>
        <v>3939809</v>
      </c>
      <c r="I110" s="127">
        <f t="shared" si="46"/>
        <v>932000</v>
      </c>
      <c r="J110" s="127">
        <f t="shared" si="46"/>
        <v>5206739.5199999996</v>
      </c>
      <c r="K110" s="127">
        <f t="shared" si="46"/>
        <v>4176039.52</v>
      </c>
      <c r="L110" s="127">
        <f t="shared" si="46"/>
        <v>789700</v>
      </c>
      <c r="M110" s="127">
        <f t="shared" si="46"/>
        <v>50500</v>
      </c>
      <c r="N110" s="127">
        <f t="shared" si="46"/>
        <v>7450</v>
      </c>
      <c r="O110" s="127">
        <f t="shared" si="46"/>
        <v>4417039.5199999996</v>
      </c>
      <c r="P110" s="127">
        <f t="shared" si="46"/>
        <v>144781261.91</v>
      </c>
      <c r="Q110" s="127">
        <f t="shared" si="46"/>
        <v>319061.09999999998</v>
      </c>
      <c r="R110" s="127">
        <f t="shared" si="46"/>
        <v>288061.09999999998</v>
      </c>
      <c r="S110" s="127">
        <f t="shared" si="46"/>
        <v>112154</v>
      </c>
      <c r="T110" s="127">
        <f t="shared" si="46"/>
        <v>-31397</v>
      </c>
      <c r="U110" s="127">
        <f t="shared" si="46"/>
        <v>31000</v>
      </c>
      <c r="V110" s="127">
        <f t="shared" si="46"/>
        <v>523797.67</v>
      </c>
      <c r="W110" s="127">
        <f t="shared" si="46"/>
        <v>537467.66999999993</v>
      </c>
      <c r="X110" s="127">
        <f t="shared" si="46"/>
        <v>-13670</v>
      </c>
      <c r="Y110" s="127">
        <f t="shared" si="46"/>
        <v>0</v>
      </c>
      <c r="Z110" s="127">
        <f t="shared" si="46"/>
        <v>0</v>
      </c>
      <c r="AA110" s="127">
        <f t="shared" si="46"/>
        <v>537467.66999999993</v>
      </c>
      <c r="AB110" s="127">
        <f t="shared" si="46"/>
        <v>841958.77</v>
      </c>
      <c r="AC110" s="127">
        <f t="shared" si="46"/>
        <v>139893583.49000001</v>
      </c>
      <c r="AD110" s="127">
        <f t="shared" si="46"/>
        <v>138930583.49000001</v>
      </c>
      <c r="AE110" s="127">
        <f t="shared" si="46"/>
        <v>43759026</v>
      </c>
      <c r="AF110" s="127">
        <f t="shared" si="46"/>
        <v>3908412</v>
      </c>
      <c r="AG110" s="127">
        <f t="shared" si="46"/>
        <v>932000</v>
      </c>
      <c r="AH110" s="127">
        <f t="shared" si="46"/>
        <v>5730537.1899999995</v>
      </c>
      <c r="AI110" s="127">
        <f t="shared" si="46"/>
        <v>4713507.1899999995</v>
      </c>
      <c r="AJ110" s="127">
        <f t="shared" si="46"/>
        <v>776030</v>
      </c>
      <c r="AK110" s="127">
        <f t="shared" si="46"/>
        <v>50500</v>
      </c>
      <c r="AL110" s="127">
        <f t="shared" si="46"/>
        <v>7450</v>
      </c>
      <c r="AM110" s="127">
        <f t="shared" si="46"/>
        <v>4954507.1899999995</v>
      </c>
      <c r="AN110" s="127">
        <f t="shared" si="46"/>
        <v>145624120.68000001</v>
      </c>
    </row>
    <row r="111" spans="1:40" ht="18.75">
      <c r="A111" s="117"/>
      <c r="B111" s="117"/>
      <c r="C111" s="117"/>
      <c r="D111" s="252"/>
      <c r="E111" s="117"/>
      <c r="F111" s="253" t="s">
        <v>357</v>
      </c>
      <c r="G111" s="117"/>
      <c r="H111" s="117"/>
      <c r="I111" s="117"/>
      <c r="J111" s="117"/>
      <c r="K111" s="253" t="s">
        <v>358</v>
      </c>
      <c r="L111" s="117"/>
      <c r="M111" s="117"/>
      <c r="N111" s="117"/>
      <c r="O111" s="117"/>
      <c r="P111" s="117"/>
      <c r="Q111" s="117"/>
      <c r="R111" s="117"/>
      <c r="S111" s="117"/>
      <c r="T111" s="117"/>
      <c r="U111" s="117"/>
      <c r="V111" s="117"/>
      <c r="W111" s="252"/>
      <c r="X111" s="117"/>
      <c r="Y111" s="117"/>
      <c r="Z111" s="117"/>
      <c r="AA111" s="117"/>
      <c r="AB111" s="117"/>
      <c r="AC111" s="254"/>
      <c r="AD111" s="117"/>
      <c r="AE111" s="117"/>
      <c r="AF111" s="117"/>
      <c r="AG111" s="117"/>
      <c r="AH111" s="117"/>
      <c r="AI111" s="252"/>
      <c r="AJ111" s="117"/>
      <c r="AK111" s="117"/>
      <c r="AL111" s="117"/>
      <c r="AM111" s="117"/>
      <c r="AN111" s="117"/>
    </row>
  </sheetData>
  <mergeCells count="58">
    <mergeCell ref="AK7:AK8"/>
    <mergeCell ref="AL7:AL8"/>
    <mergeCell ref="AK6:AL6"/>
    <mergeCell ref="AM6:AM8"/>
    <mergeCell ref="G7:G8"/>
    <mergeCell ref="H7:H8"/>
    <mergeCell ref="M7:M8"/>
    <mergeCell ref="N7:N8"/>
    <mergeCell ref="S7:S8"/>
    <mergeCell ref="T7:T8"/>
    <mergeCell ref="Y7:Y8"/>
    <mergeCell ref="Z7:Z8"/>
    <mergeCell ref="AD6:AD8"/>
    <mergeCell ref="AE6:AF6"/>
    <mergeCell ref="AG6:AG8"/>
    <mergeCell ref="AH6:AH8"/>
    <mergeCell ref="AI6:AI8"/>
    <mergeCell ref="AJ6:AJ8"/>
    <mergeCell ref="AE7:AE8"/>
    <mergeCell ref="AF7:AF8"/>
    <mergeCell ref="V6:V8"/>
    <mergeCell ref="W6:W8"/>
    <mergeCell ref="X6:X8"/>
    <mergeCell ref="Y6:Z6"/>
    <mergeCell ref="AA6:AA8"/>
    <mergeCell ref="AC6:AC8"/>
    <mergeCell ref="AC4:AN4"/>
    <mergeCell ref="E5:I5"/>
    <mergeCell ref="J5:O5"/>
    <mergeCell ref="P5:P8"/>
    <mergeCell ref="Q5:U5"/>
    <mergeCell ref="V5:AA5"/>
    <mergeCell ref="AB5:AB8"/>
    <mergeCell ref="AC5:AG5"/>
    <mergeCell ref="AH5:AM5"/>
    <mergeCell ref="AN5:AN8"/>
    <mergeCell ref="U6:U8"/>
    <mergeCell ref="F6:F8"/>
    <mergeCell ref="G6:H6"/>
    <mergeCell ref="I6:I8"/>
    <mergeCell ref="J6:J8"/>
    <mergeCell ref="K6:K8"/>
    <mergeCell ref="Z1:AB1"/>
    <mergeCell ref="A3:P3"/>
    <mergeCell ref="A4:A8"/>
    <mergeCell ref="B4:B8"/>
    <mergeCell ref="C4:C8"/>
    <mergeCell ref="D4:D8"/>
    <mergeCell ref="E4:P4"/>
    <mergeCell ref="Q4:AB4"/>
    <mergeCell ref="E6:E8"/>
    <mergeCell ref="N1:P2"/>
    <mergeCell ref="L6:L8"/>
    <mergeCell ref="M6:N6"/>
    <mergeCell ref="O6:O8"/>
    <mergeCell ref="Q6:Q8"/>
    <mergeCell ref="R6:R8"/>
    <mergeCell ref="S6:T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IH39"/>
  <sheetViews>
    <sheetView workbookViewId="0">
      <selection activeCell="F8" sqref="F8:H9"/>
    </sheetView>
  </sheetViews>
  <sheetFormatPr defaultRowHeight="14.25"/>
  <cols>
    <col min="1" max="1" width="12.125" customWidth="1"/>
    <col min="2" max="2" width="36.875" customWidth="1"/>
    <col min="3" max="4" width="0" hidden="1" customWidth="1"/>
    <col min="5" max="5" width="17.875" customWidth="1"/>
    <col min="6" max="6" width="28.75" customWidth="1"/>
    <col min="7" max="7" width="21.5" customWidth="1"/>
    <col min="8" max="8" width="17" customWidth="1"/>
    <col min="9" max="9" width="25.75" customWidth="1"/>
    <col min="10" max="10" width="44.75" customWidth="1"/>
    <col min="11" max="11" width="22" customWidth="1"/>
    <col min="12" max="12" width="23.5" customWidth="1"/>
    <col min="13" max="13" width="18.875" customWidth="1"/>
    <col min="14" max="14" width="13.375" customWidth="1"/>
    <col min="15" max="15" width="12" customWidth="1"/>
    <col min="16" max="16" width="11.5" customWidth="1"/>
    <col min="17" max="17" width="16.625" customWidth="1"/>
    <col min="18" max="18" width="17.125" customWidth="1"/>
    <col min="19" max="19" width="12.625" customWidth="1"/>
    <col min="20" max="20" width="8.875" customWidth="1"/>
    <col min="21" max="21" width="15.5" customWidth="1"/>
    <col min="22" max="22" width="11.5" customWidth="1"/>
    <col min="23" max="23" width="8.75" customWidth="1"/>
    <col min="24" max="27" width="10" customWidth="1"/>
    <col min="28" max="28" width="17.125" customWidth="1"/>
    <col min="29" max="29" width="14.5" customWidth="1"/>
    <col min="30" max="30" width="14.25" customWidth="1"/>
    <col min="31" max="31" width="13.5" customWidth="1"/>
    <col min="32" max="33" width="13.625" customWidth="1"/>
    <col min="34" max="34" width="22.25" customWidth="1"/>
    <col min="35" max="37" width="11.625" customWidth="1"/>
    <col min="38" max="39" width="13.625" customWidth="1"/>
    <col min="40" max="40" width="11" customWidth="1"/>
    <col min="41" max="41" width="11.125" customWidth="1"/>
    <col min="42" max="42" width="14.375" customWidth="1"/>
    <col min="43" max="43" width="11.875" customWidth="1"/>
    <col min="44" max="44" width="9.125" customWidth="1"/>
    <col min="45" max="45" width="12" customWidth="1"/>
    <col min="46" max="46" width="9" customWidth="1"/>
    <col min="47" max="48" width="10.5" customWidth="1"/>
    <col min="49" max="49" width="15.625" customWidth="1"/>
    <col min="50" max="50" width="13.625" customWidth="1"/>
    <col min="51" max="51" width="10.5" customWidth="1"/>
    <col min="52" max="52" width="8.5" customWidth="1"/>
    <col min="53" max="53" width="8.625" customWidth="1"/>
    <col min="54" max="54" width="14.375" customWidth="1"/>
    <col min="55" max="57" width="0" hidden="1" customWidth="1"/>
    <col min="58" max="58" width="8.75" customWidth="1"/>
    <col min="59" max="59" width="11.25" customWidth="1"/>
    <col min="60" max="60" width="18" customWidth="1"/>
    <col min="61" max="62" width="0" hidden="1" customWidth="1"/>
    <col min="63" max="63" width="11" customWidth="1"/>
    <col min="64" max="64" width="8.125" customWidth="1"/>
    <col min="65" max="65" width="9.125" customWidth="1"/>
    <col min="66" max="66" width="12.5" customWidth="1"/>
    <col min="67" max="68" width="0" hidden="1" customWidth="1"/>
    <col min="69" max="69" width="10.25" customWidth="1"/>
    <col min="70" max="70" width="11.5" customWidth="1"/>
    <col min="71" max="71" width="11.625" customWidth="1"/>
    <col min="72" max="72" width="9.625" customWidth="1"/>
    <col min="73" max="73" width="10.25" customWidth="1"/>
    <col min="74" max="74" width="9.375" customWidth="1"/>
    <col min="75" max="75" width="17.375" customWidth="1"/>
    <col min="76" max="127" width="0" hidden="1" customWidth="1"/>
    <col min="128" max="128" width="11.75" customWidth="1"/>
    <col min="129" max="129" width="10.5" customWidth="1"/>
    <col min="130" max="130" width="11.125" customWidth="1"/>
    <col min="131" max="131" width="13" customWidth="1"/>
    <col min="132" max="132" width="8.625" customWidth="1"/>
    <col min="133" max="133" width="10.625" customWidth="1"/>
    <col min="134" max="134" width="11.5" customWidth="1"/>
    <col min="135" max="135" width="11" customWidth="1"/>
    <col min="136" max="136" width="11.75" customWidth="1"/>
    <col min="137" max="137" width="11" customWidth="1"/>
    <col min="138" max="138" width="11.875" customWidth="1"/>
    <col min="139" max="139" width="11.125" customWidth="1"/>
    <col min="140" max="140" width="12.875" customWidth="1"/>
    <col min="141" max="141" width="12.125" customWidth="1"/>
    <col min="142" max="142" width="13.375" customWidth="1"/>
    <col min="143" max="143" width="11.375" customWidth="1"/>
    <col min="144" max="144" width="10.375" customWidth="1"/>
    <col min="145" max="145" width="11.875" customWidth="1"/>
    <col min="146" max="146" width="14" customWidth="1"/>
    <col min="147" max="147" width="12" customWidth="1"/>
    <col min="148" max="148" width="10.5" customWidth="1"/>
    <col min="149" max="150" width="12.625" customWidth="1"/>
    <col min="151" max="151" width="12.25" customWidth="1"/>
    <col min="152" max="152" width="17" customWidth="1"/>
    <col min="153" max="153" width="10.625" customWidth="1"/>
    <col min="154" max="154" width="13.75" customWidth="1"/>
    <col min="155" max="155" width="13.25" customWidth="1"/>
    <col min="156" max="156" width="10.375" customWidth="1"/>
    <col min="157" max="157" width="9.875" customWidth="1"/>
    <col min="158" max="158" width="11.75" customWidth="1"/>
    <col min="159" max="159" width="10.875" customWidth="1"/>
    <col min="160" max="160" width="9.375" customWidth="1"/>
    <col min="161" max="161" width="9.75" customWidth="1"/>
    <col min="162" max="162" width="15.5" customWidth="1"/>
    <col min="163" max="163" width="15.125" customWidth="1"/>
    <col min="164" max="164" width="15.25" customWidth="1"/>
    <col min="165" max="167" width="0" hidden="1" customWidth="1"/>
    <col min="168" max="169" width="17" customWidth="1"/>
    <col min="170" max="170" width="14.5" customWidth="1"/>
    <col min="171" max="171" width="14.125" customWidth="1"/>
    <col min="172" max="174" width="11.75" customWidth="1"/>
    <col min="175" max="175" width="11.375" customWidth="1"/>
    <col min="176" max="176" width="10.125" customWidth="1"/>
    <col min="177" max="179" width="11.375" customWidth="1"/>
    <col min="180" max="180" width="14" customWidth="1"/>
    <col min="181" max="181" width="8.75" customWidth="1"/>
    <col min="182" max="182" width="7.875" customWidth="1"/>
    <col min="183" max="186" width="12.25" customWidth="1"/>
    <col min="187" max="187" width="9.5" customWidth="1"/>
    <col min="188" max="188" width="9" customWidth="1"/>
    <col min="189" max="210" width="10.625" customWidth="1"/>
    <col min="211" max="213" width="0" hidden="1" customWidth="1"/>
    <col min="214" max="216" width="10.625" customWidth="1"/>
    <col min="217" max="217" width="17.75" customWidth="1"/>
    <col min="218" max="220" width="0" hidden="1" customWidth="1"/>
    <col min="221" max="221" width="11.125" customWidth="1"/>
    <col min="222" max="222" width="11" customWidth="1"/>
    <col min="223" max="223" width="11.75" customWidth="1"/>
    <col min="224" max="224" width="11.125" customWidth="1"/>
    <col min="225" max="225" width="10.625" customWidth="1"/>
    <col min="226" max="226" width="11.5" customWidth="1"/>
    <col min="227" max="228" width="10" customWidth="1"/>
    <col min="229" max="238" width="11" customWidth="1"/>
    <col min="239" max="239" width="11.75" customWidth="1"/>
    <col min="240" max="240" width="8.75"/>
    <col min="241" max="241" width="9.625" customWidth="1"/>
    <col min="242" max="242" width="11.375" customWidth="1"/>
  </cols>
  <sheetData>
    <row r="1" spans="1:242" ht="20.25">
      <c r="A1" s="256"/>
      <c r="B1" s="256"/>
      <c r="C1" s="256"/>
      <c r="D1" s="256"/>
      <c r="E1" s="257"/>
      <c r="F1" s="257"/>
      <c r="G1" s="257"/>
      <c r="H1" s="257"/>
      <c r="I1" s="257"/>
      <c r="J1" s="258" t="s">
        <v>359</v>
      </c>
      <c r="K1" s="257"/>
      <c r="L1" s="257"/>
      <c r="M1" s="257"/>
      <c r="N1" s="257"/>
      <c r="O1" s="257"/>
      <c r="P1" s="257"/>
      <c r="Q1" s="257"/>
      <c r="R1" s="259"/>
      <c r="S1" s="259"/>
      <c r="T1" s="259"/>
      <c r="U1" s="259"/>
      <c r="V1" s="259"/>
      <c r="W1" s="259"/>
      <c r="X1" s="259"/>
      <c r="Y1" s="259"/>
      <c r="Z1" s="259"/>
      <c r="AA1" s="259"/>
      <c r="AB1" s="259"/>
      <c r="AC1" s="260"/>
      <c r="AD1" s="260"/>
      <c r="AE1" s="260"/>
      <c r="AF1" s="260"/>
      <c r="AG1" s="260"/>
      <c r="AH1" s="260"/>
      <c r="AI1" s="260"/>
      <c r="AJ1" s="260"/>
      <c r="AK1" s="260"/>
      <c r="AL1" s="260"/>
      <c r="AM1" s="260"/>
      <c r="AN1" s="260"/>
      <c r="AO1" s="260"/>
      <c r="AP1" s="260"/>
      <c r="AQ1" s="260"/>
      <c r="AR1" s="260"/>
      <c r="AS1" s="260"/>
      <c r="AT1" s="260"/>
      <c r="AU1" s="260"/>
      <c r="AV1" s="260"/>
      <c r="AW1" s="260"/>
      <c r="AX1" s="260"/>
      <c r="AY1" s="260"/>
      <c r="AZ1" s="260"/>
      <c r="BA1" s="260"/>
      <c r="BB1" s="260"/>
      <c r="BC1" s="260"/>
      <c r="BD1" s="260"/>
      <c r="BE1" s="260"/>
      <c r="BF1" s="260"/>
      <c r="BG1" s="260"/>
      <c r="BH1" s="260"/>
      <c r="BI1" s="260"/>
      <c r="BJ1" s="260"/>
      <c r="BK1" s="260"/>
      <c r="BL1" s="260"/>
      <c r="BM1" s="260"/>
      <c r="BN1" s="260"/>
      <c r="BO1" s="260"/>
      <c r="BP1" s="260"/>
      <c r="BQ1" s="260"/>
      <c r="BR1" s="260"/>
      <c r="BS1" s="260"/>
      <c r="BT1" s="485"/>
      <c r="BU1" s="485"/>
      <c r="BV1" s="485"/>
      <c r="BW1" s="485"/>
      <c r="BX1" s="485"/>
      <c r="BY1" s="260"/>
      <c r="BZ1" s="260"/>
      <c r="CA1" s="260"/>
      <c r="CB1" s="260"/>
      <c r="CC1" s="260"/>
      <c r="CD1" s="260"/>
      <c r="CE1" s="260"/>
      <c r="CF1" s="260"/>
      <c r="CG1" s="260"/>
      <c r="CH1" s="260"/>
      <c r="CI1" s="260"/>
      <c r="CJ1" s="260"/>
      <c r="CK1" s="260"/>
      <c r="CL1" s="260"/>
      <c r="CM1" s="260"/>
      <c r="CN1" s="260"/>
      <c r="CO1" s="260"/>
      <c r="CP1" s="260"/>
      <c r="CQ1" s="260"/>
      <c r="CR1" s="260"/>
      <c r="CS1" s="260"/>
      <c r="CT1" s="260"/>
      <c r="CU1" s="260"/>
      <c r="CV1" s="261"/>
      <c r="CW1" s="261"/>
      <c r="CX1" s="261"/>
      <c r="CY1" s="261"/>
      <c r="CZ1" s="261"/>
      <c r="DA1" s="261"/>
      <c r="DB1" s="261"/>
      <c r="DC1" s="261"/>
      <c r="DD1" s="261"/>
      <c r="DE1" s="261"/>
      <c r="DF1" s="261"/>
      <c r="DG1" s="261"/>
      <c r="DH1" s="261"/>
      <c r="DI1" s="261"/>
      <c r="DJ1" s="261"/>
      <c r="DK1" s="261"/>
      <c r="DL1" s="261"/>
      <c r="DM1" s="261"/>
      <c r="DN1" s="261"/>
      <c r="DO1" s="261"/>
      <c r="DP1" s="261"/>
      <c r="DQ1" s="261"/>
      <c r="DR1" s="261"/>
      <c r="DS1" s="261"/>
      <c r="DT1" s="261"/>
      <c r="DU1" s="261"/>
      <c r="DV1" s="261"/>
      <c r="DW1" s="261"/>
      <c r="DX1" s="261"/>
      <c r="DY1" s="261"/>
      <c r="DZ1" s="261"/>
      <c r="EA1" s="261"/>
      <c r="EB1" s="261"/>
      <c r="EC1" s="261"/>
      <c r="ED1" s="261"/>
      <c r="EE1" s="261"/>
      <c r="EF1" s="261"/>
      <c r="EG1" s="261"/>
      <c r="EH1" s="261"/>
      <c r="EI1" s="261"/>
      <c r="EJ1" s="261"/>
      <c r="EK1" s="261"/>
      <c r="EL1" s="261"/>
      <c r="EM1" s="261"/>
      <c r="EN1" s="261"/>
      <c r="EO1" s="261"/>
      <c r="EP1" s="261"/>
      <c r="EQ1" s="261"/>
      <c r="ER1" s="261"/>
      <c r="ES1" s="261"/>
      <c r="ET1" s="261"/>
      <c r="EU1" s="261"/>
      <c r="EV1" s="261"/>
      <c r="EW1" s="261"/>
      <c r="EX1" s="261"/>
      <c r="EY1" s="261"/>
      <c r="EZ1" s="261"/>
      <c r="FA1" s="261"/>
      <c r="FB1" s="261"/>
      <c r="FC1" s="261"/>
      <c r="FD1" s="261"/>
      <c r="FE1" s="261"/>
      <c r="FF1" s="261"/>
      <c r="FG1" s="261"/>
      <c r="FH1" s="261"/>
      <c r="FI1" s="261"/>
      <c r="FJ1" s="261"/>
      <c r="FK1" s="261"/>
      <c r="FL1" s="261"/>
      <c r="FM1" s="261"/>
      <c r="FN1" s="256"/>
      <c r="FO1" s="256"/>
      <c r="FP1" s="256"/>
      <c r="FQ1" s="256"/>
      <c r="FR1" s="256"/>
      <c r="FS1" s="256"/>
      <c r="FT1" s="256"/>
      <c r="FU1" s="256"/>
      <c r="FV1" s="256"/>
      <c r="FW1" s="256"/>
      <c r="FX1" s="256"/>
      <c r="FY1" s="256"/>
      <c r="FZ1" s="256"/>
      <c r="GA1" s="256"/>
      <c r="GB1" s="256"/>
      <c r="GC1" s="256"/>
      <c r="GD1" s="256"/>
      <c r="GE1" s="256"/>
      <c r="GF1" s="256"/>
      <c r="GG1" s="256"/>
      <c r="GH1" s="256"/>
      <c r="GI1" s="256"/>
      <c r="GJ1" s="256"/>
      <c r="GK1" s="256"/>
      <c r="GL1" s="256"/>
      <c r="GM1" s="256"/>
      <c r="GN1" s="256"/>
      <c r="GO1" s="256"/>
      <c r="GP1" s="256"/>
      <c r="GQ1" s="256"/>
      <c r="GR1" s="256"/>
      <c r="GS1" s="256"/>
      <c r="GT1" s="256"/>
      <c r="GU1" s="256"/>
      <c r="GV1" s="256"/>
      <c r="GW1" s="256"/>
      <c r="GX1" s="256"/>
      <c r="GY1" s="256"/>
      <c r="GZ1" s="256"/>
      <c r="HA1" s="256"/>
      <c r="HB1" s="256"/>
      <c r="HC1" s="256"/>
      <c r="HD1" s="256"/>
      <c r="HE1" s="256"/>
      <c r="HF1" s="256"/>
      <c r="HG1" s="256"/>
      <c r="HH1" s="256"/>
      <c r="HI1" s="256"/>
      <c r="HJ1" s="256"/>
      <c r="HK1" s="256"/>
      <c r="HL1" s="256"/>
      <c r="HM1" s="256"/>
      <c r="HN1" s="256"/>
      <c r="HO1" s="256"/>
      <c r="HP1" s="256"/>
      <c r="HQ1" s="256"/>
      <c r="HR1" s="256"/>
      <c r="HS1" s="256"/>
      <c r="HT1" s="256"/>
      <c r="HU1" s="256"/>
      <c r="HV1" s="256"/>
      <c r="HW1" s="256"/>
      <c r="HX1" s="256"/>
      <c r="HY1" s="256"/>
      <c r="HZ1" s="256"/>
      <c r="IA1" s="256"/>
      <c r="IB1" s="256"/>
      <c r="IC1" s="256"/>
      <c r="ID1" s="256"/>
      <c r="IE1" s="256"/>
      <c r="IF1" s="256"/>
      <c r="IG1" s="256"/>
      <c r="IH1" s="256"/>
    </row>
    <row r="2" spans="1:242" ht="20.25">
      <c r="A2" s="256"/>
      <c r="B2" s="256"/>
      <c r="C2" s="256"/>
      <c r="D2" s="256"/>
      <c r="E2" s="257"/>
      <c r="F2" s="257"/>
      <c r="G2" s="257"/>
      <c r="H2" s="257"/>
      <c r="I2" s="257"/>
      <c r="J2" s="258" t="s">
        <v>360</v>
      </c>
      <c r="K2" s="257"/>
      <c r="L2" s="257"/>
      <c r="M2" s="257"/>
      <c r="N2" s="257"/>
      <c r="O2" s="257"/>
      <c r="P2" s="257"/>
      <c r="Q2" s="257"/>
      <c r="R2" s="259"/>
      <c r="S2" s="259"/>
      <c r="T2" s="259"/>
      <c r="U2" s="259"/>
      <c r="V2" s="259"/>
      <c r="W2" s="259"/>
      <c r="X2" s="259"/>
      <c r="Y2" s="259"/>
      <c r="Z2" s="259"/>
      <c r="AA2" s="259"/>
      <c r="AB2" s="259"/>
      <c r="AC2" s="260"/>
      <c r="AD2" s="260"/>
      <c r="AE2" s="260"/>
      <c r="AF2" s="260"/>
      <c r="AG2" s="260"/>
      <c r="AH2" s="260"/>
      <c r="AI2" s="260"/>
      <c r="AJ2" s="260"/>
      <c r="AK2" s="260"/>
      <c r="AL2" s="260"/>
      <c r="AM2" s="260"/>
      <c r="AN2" s="260"/>
      <c r="AO2" s="260"/>
      <c r="AP2" s="260"/>
      <c r="AQ2" s="260"/>
      <c r="AR2" s="260"/>
      <c r="AS2" s="260"/>
      <c r="AT2" s="260"/>
      <c r="AU2" s="260"/>
      <c r="AV2" s="260"/>
      <c r="AW2" s="260"/>
      <c r="AX2" s="260"/>
      <c r="AY2" s="260"/>
      <c r="AZ2" s="260"/>
      <c r="BA2" s="260"/>
      <c r="BB2" s="260"/>
      <c r="BC2" s="260"/>
      <c r="BD2" s="260"/>
      <c r="BE2" s="260"/>
      <c r="BF2" s="260"/>
      <c r="BG2" s="260"/>
      <c r="BH2" s="260"/>
      <c r="BI2" s="260"/>
      <c r="BJ2" s="260"/>
      <c r="BK2" s="260"/>
      <c r="BL2" s="260"/>
      <c r="BM2" s="260"/>
      <c r="BN2" s="260"/>
      <c r="BO2" s="260"/>
      <c r="BP2" s="260"/>
      <c r="BQ2" s="260"/>
      <c r="BR2" s="260"/>
      <c r="BS2" s="260"/>
      <c r="BT2" s="262"/>
      <c r="BU2" s="262"/>
      <c r="BV2" s="262"/>
      <c r="BW2" s="261"/>
      <c r="BX2" s="256"/>
      <c r="BY2" s="260"/>
      <c r="BZ2" s="260"/>
      <c r="CA2" s="260"/>
      <c r="CB2" s="260"/>
      <c r="CC2" s="260"/>
      <c r="CD2" s="260"/>
      <c r="CE2" s="260"/>
      <c r="CF2" s="260"/>
      <c r="CG2" s="260"/>
      <c r="CH2" s="260"/>
      <c r="CI2" s="260"/>
      <c r="CJ2" s="260"/>
      <c r="CK2" s="260"/>
      <c r="CL2" s="260"/>
      <c r="CM2" s="260"/>
      <c r="CN2" s="260"/>
      <c r="CO2" s="260"/>
      <c r="CP2" s="260"/>
      <c r="CQ2" s="260"/>
      <c r="CR2" s="260"/>
      <c r="CS2" s="260"/>
      <c r="CT2" s="260"/>
      <c r="CU2" s="260"/>
      <c r="CV2" s="261"/>
      <c r="CW2" s="261"/>
      <c r="CX2" s="261"/>
      <c r="CY2" s="261"/>
      <c r="CZ2" s="261"/>
      <c r="DA2" s="261"/>
      <c r="DB2" s="261"/>
      <c r="DC2" s="261"/>
      <c r="DD2" s="261"/>
      <c r="DE2" s="261"/>
      <c r="DF2" s="261"/>
      <c r="DG2" s="261"/>
      <c r="DH2" s="261"/>
      <c r="DI2" s="261"/>
      <c r="DJ2" s="261"/>
      <c r="DK2" s="261"/>
      <c r="DL2" s="261"/>
      <c r="DM2" s="261"/>
      <c r="DN2" s="261"/>
      <c r="DO2" s="261"/>
      <c r="DP2" s="261"/>
      <c r="DQ2" s="261"/>
      <c r="DR2" s="261"/>
      <c r="DS2" s="261"/>
      <c r="DT2" s="261"/>
      <c r="DU2" s="261"/>
      <c r="DV2" s="261"/>
      <c r="DW2" s="261"/>
      <c r="DX2" s="261"/>
      <c r="DY2" s="261"/>
      <c r="DZ2" s="261"/>
      <c r="EA2" s="261"/>
      <c r="EB2" s="261"/>
      <c r="EC2" s="261"/>
      <c r="ED2" s="261"/>
      <c r="EE2" s="261"/>
      <c r="EF2" s="261"/>
      <c r="EG2" s="261"/>
      <c r="EH2" s="261"/>
      <c r="EI2" s="261"/>
      <c r="EJ2" s="261"/>
      <c r="EK2" s="261"/>
      <c r="EL2" s="261"/>
      <c r="EM2" s="261"/>
      <c r="EN2" s="261"/>
      <c r="EO2" s="261"/>
      <c r="EP2" s="261"/>
      <c r="EQ2" s="261"/>
      <c r="ER2" s="261"/>
      <c r="ES2" s="261"/>
      <c r="ET2" s="261"/>
      <c r="EU2" s="261"/>
      <c r="EV2" s="261"/>
      <c r="EW2" s="261"/>
      <c r="EX2" s="261"/>
      <c r="EY2" s="261"/>
      <c r="EZ2" s="261"/>
      <c r="FA2" s="261"/>
      <c r="FB2" s="261"/>
      <c r="FC2" s="261"/>
      <c r="FD2" s="261"/>
      <c r="FE2" s="261"/>
      <c r="FF2" s="261"/>
      <c r="FG2" s="261"/>
      <c r="FH2" s="261"/>
      <c r="FI2" s="261"/>
      <c r="FJ2" s="261"/>
      <c r="FK2" s="261"/>
      <c r="FL2" s="261"/>
      <c r="FM2" s="261"/>
      <c r="FN2" s="256"/>
      <c r="FO2" s="256"/>
      <c r="FP2" s="256"/>
      <c r="FQ2" s="256"/>
      <c r="FR2" s="256"/>
      <c r="FS2" s="256"/>
      <c r="FT2" s="256"/>
      <c r="FU2" s="256"/>
      <c r="FV2" s="256"/>
      <c r="FW2" s="256"/>
      <c r="FX2" s="256"/>
      <c r="FY2" s="256"/>
      <c r="FZ2" s="256"/>
      <c r="GA2" s="256"/>
      <c r="GB2" s="256"/>
      <c r="GC2" s="256"/>
      <c r="GD2" s="256"/>
      <c r="GE2" s="256"/>
      <c r="GF2" s="256"/>
      <c r="GG2" s="256"/>
      <c r="GH2" s="256"/>
      <c r="GI2" s="256"/>
      <c r="GJ2" s="256"/>
      <c r="GK2" s="256"/>
      <c r="GL2" s="256"/>
      <c r="GM2" s="256"/>
      <c r="GN2" s="256"/>
      <c r="GO2" s="256"/>
      <c r="GP2" s="256"/>
      <c r="GQ2" s="256"/>
      <c r="GR2" s="256"/>
      <c r="GS2" s="256"/>
      <c r="GT2" s="256"/>
      <c r="GU2" s="256"/>
      <c r="GV2" s="256"/>
      <c r="GW2" s="256"/>
      <c r="GX2" s="256"/>
      <c r="GY2" s="256"/>
      <c r="GZ2" s="256"/>
      <c r="HA2" s="256"/>
      <c r="HB2" s="256"/>
      <c r="HC2" s="256"/>
      <c r="HD2" s="256"/>
      <c r="HE2" s="256"/>
      <c r="HF2" s="256"/>
      <c r="HG2" s="256"/>
      <c r="HH2" s="256"/>
      <c r="HI2" s="256"/>
      <c r="HJ2" s="256"/>
      <c r="HK2" s="256"/>
      <c r="HL2" s="256"/>
      <c r="HM2" s="256"/>
      <c r="HN2" s="256"/>
      <c r="HO2" s="256"/>
      <c r="HP2" s="256"/>
      <c r="HQ2" s="256"/>
      <c r="HR2" s="256"/>
      <c r="HS2" s="256"/>
      <c r="HT2" s="256"/>
      <c r="HU2" s="256"/>
      <c r="HV2" s="256"/>
      <c r="HW2" s="256"/>
      <c r="HX2" s="256"/>
      <c r="HY2" s="256"/>
      <c r="HZ2" s="256"/>
      <c r="IA2" s="256"/>
      <c r="IB2" s="256"/>
      <c r="IC2" s="256"/>
      <c r="ID2" s="256"/>
      <c r="IE2" s="256"/>
      <c r="IF2" s="256"/>
      <c r="IG2" s="256"/>
      <c r="IH2" s="256"/>
    </row>
    <row r="3" spans="1:242" ht="20.25">
      <c r="A3" s="256"/>
      <c r="B3" s="486" t="s">
        <v>361</v>
      </c>
      <c r="C3" s="486"/>
      <c r="D3" s="486"/>
      <c r="E3" s="486"/>
      <c r="F3" s="486"/>
      <c r="G3" s="486"/>
      <c r="H3" s="486"/>
      <c r="I3" s="486"/>
      <c r="J3" s="486"/>
      <c r="K3" s="486"/>
      <c r="L3" s="263"/>
      <c r="M3" s="263"/>
      <c r="N3" s="486" t="s">
        <v>362</v>
      </c>
      <c r="O3" s="486"/>
      <c r="P3" s="486"/>
      <c r="Q3" s="486"/>
      <c r="R3" s="486"/>
      <c r="S3" s="486"/>
      <c r="T3" s="486"/>
      <c r="U3" s="486"/>
      <c r="V3" s="486"/>
      <c r="W3" s="486"/>
      <c r="X3" s="486"/>
      <c r="Y3" s="486"/>
      <c r="Z3" s="486"/>
      <c r="AA3" s="486"/>
      <c r="AB3" s="486"/>
      <c r="AC3" s="486"/>
      <c r="AD3" s="263"/>
      <c r="AE3" s="263"/>
      <c r="AF3" s="260"/>
      <c r="AG3" s="260"/>
      <c r="AH3" s="260"/>
      <c r="AI3" s="260"/>
      <c r="AJ3" s="260"/>
      <c r="AK3" s="260"/>
      <c r="AL3" s="486"/>
      <c r="AM3" s="486"/>
      <c r="AN3" s="486"/>
      <c r="AO3" s="486"/>
      <c r="AP3" s="486"/>
      <c r="AQ3" s="486"/>
      <c r="AR3" s="486"/>
      <c r="AS3" s="486"/>
      <c r="AT3" s="486"/>
      <c r="AU3" s="486"/>
      <c r="AV3" s="486"/>
      <c r="AW3" s="486"/>
      <c r="AX3" s="486"/>
      <c r="AY3" s="260"/>
      <c r="AZ3" s="260"/>
      <c r="BA3" s="260"/>
      <c r="BB3" s="260"/>
      <c r="BC3" s="260"/>
      <c r="BD3" s="260"/>
      <c r="BE3" s="260"/>
      <c r="BF3" s="260"/>
      <c r="BG3" s="260"/>
      <c r="BH3" s="260"/>
      <c r="BI3" s="260"/>
      <c r="BJ3" s="260"/>
      <c r="BK3" s="260"/>
      <c r="BL3" s="260"/>
      <c r="BM3" s="260"/>
      <c r="BN3" s="486" t="s">
        <v>362</v>
      </c>
      <c r="BO3" s="486"/>
      <c r="BP3" s="486"/>
      <c r="BQ3" s="486"/>
      <c r="BR3" s="486"/>
      <c r="BS3" s="486"/>
      <c r="BT3" s="486"/>
      <c r="BU3" s="263"/>
      <c r="BV3" s="263"/>
      <c r="BW3" s="260"/>
      <c r="BX3" s="260"/>
      <c r="BY3" s="260"/>
      <c r="BZ3" s="260"/>
      <c r="CA3" s="260"/>
      <c r="CB3" s="260"/>
      <c r="CC3" s="260"/>
      <c r="CD3" s="260"/>
      <c r="CE3" s="260"/>
      <c r="CF3" s="260"/>
      <c r="CG3" s="260"/>
      <c r="CH3" s="260"/>
      <c r="CI3" s="260"/>
      <c r="CJ3" s="260"/>
      <c r="CK3" s="260"/>
      <c r="CL3" s="260"/>
      <c r="CM3" s="260"/>
      <c r="CN3" s="260"/>
      <c r="CO3" s="260"/>
      <c r="CP3" s="260"/>
      <c r="CQ3" s="260"/>
      <c r="CR3" s="260"/>
      <c r="CS3" s="260"/>
      <c r="CT3" s="260"/>
      <c r="CU3" s="260"/>
      <c r="CV3" s="261"/>
      <c r="CW3" s="261"/>
      <c r="CX3" s="261"/>
      <c r="CY3" s="261"/>
      <c r="CZ3" s="261"/>
      <c r="DA3" s="261"/>
      <c r="DB3" s="261"/>
      <c r="DC3" s="261"/>
      <c r="DD3" s="261"/>
      <c r="DE3" s="261"/>
      <c r="DF3" s="261"/>
      <c r="DG3" s="261"/>
      <c r="DH3" s="261"/>
      <c r="DI3" s="261"/>
      <c r="DJ3" s="261"/>
      <c r="DK3" s="261"/>
      <c r="DL3" s="261"/>
      <c r="DM3" s="261"/>
      <c r="DN3" s="261"/>
      <c r="DO3" s="261"/>
      <c r="DP3" s="261"/>
      <c r="DQ3" s="261"/>
      <c r="DR3" s="261"/>
      <c r="DS3" s="261"/>
      <c r="DT3" s="261"/>
      <c r="DU3" s="261"/>
      <c r="DV3" s="261"/>
      <c r="DW3" s="261"/>
      <c r="DX3" s="261"/>
      <c r="DY3" s="261"/>
      <c r="DZ3" s="261"/>
      <c r="EA3" s="261"/>
      <c r="EB3" s="261"/>
      <c r="EC3" s="261"/>
      <c r="ED3" s="261"/>
      <c r="EE3" s="261"/>
      <c r="EF3" s="261"/>
      <c r="EG3" s="261"/>
      <c r="EH3" s="261"/>
      <c r="EI3" s="261"/>
      <c r="EJ3" s="261"/>
      <c r="EK3" s="261"/>
      <c r="EL3" s="261"/>
      <c r="EM3" s="261"/>
      <c r="EN3" s="261"/>
      <c r="EO3" s="261"/>
      <c r="EP3" s="261"/>
      <c r="EQ3" s="261"/>
      <c r="ER3" s="261"/>
      <c r="ES3" s="261"/>
      <c r="ET3" s="261"/>
      <c r="EU3" s="261"/>
      <c r="EV3" s="261"/>
      <c r="EW3" s="261"/>
      <c r="EX3" s="261"/>
      <c r="EY3" s="261"/>
      <c r="EZ3" s="261"/>
      <c r="FA3" s="261"/>
      <c r="FB3" s="261"/>
      <c r="FC3" s="261"/>
      <c r="FD3" s="261"/>
      <c r="FE3" s="261"/>
      <c r="FF3" s="261"/>
      <c r="FG3" s="261"/>
      <c r="FH3" s="261"/>
      <c r="FI3" s="261"/>
      <c r="FJ3" s="261"/>
      <c r="FK3" s="261"/>
      <c r="FL3" s="261"/>
      <c r="FM3" s="261"/>
      <c r="FN3" s="256"/>
      <c r="FO3" s="256"/>
      <c r="FP3" s="256"/>
      <c r="FQ3" s="256"/>
      <c r="FR3" s="256"/>
      <c r="FS3" s="256"/>
      <c r="FT3" s="256"/>
      <c r="FU3" s="256"/>
      <c r="FV3" s="256"/>
      <c r="FW3" s="256"/>
      <c r="FX3" s="256"/>
      <c r="FY3" s="256"/>
      <c r="FZ3" s="256"/>
      <c r="GA3" s="256"/>
      <c r="GB3" s="256"/>
      <c r="GC3" s="256"/>
      <c r="GD3" s="256"/>
      <c r="GE3" s="256"/>
      <c r="GF3" s="256"/>
      <c r="GG3" s="256"/>
      <c r="GH3" s="256"/>
      <c r="GI3" s="256"/>
      <c r="GJ3" s="256"/>
      <c r="GK3" s="256"/>
      <c r="GL3" s="256"/>
      <c r="GM3" s="256"/>
      <c r="GN3" s="256"/>
      <c r="GO3" s="256"/>
      <c r="GP3" s="256"/>
      <c r="GQ3" s="256"/>
      <c r="GR3" s="256"/>
      <c r="GS3" s="256"/>
      <c r="GT3" s="256"/>
      <c r="GU3" s="256"/>
      <c r="GV3" s="256"/>
      <c r="GW3" s="256"/>
      <c r="GX3" s="256"/>
      <c r="GY3" s="256"/>
      <c r="GZ3" s="256"/>
      <c r="HA3" s="256"/>
      <c r="HB3" s="256"/>
      <c r="HC3" s="256"/>
      <c r="HD3" s="256"/>
      <c r="HE3" s="256"/>
      <c r="HF3" s="256"/>
      <c r="HG3" s="256"/>
      <c r="HH3" s="256"/>
      <c r="HI3" s="256"/>
      <c r="HJ3" s="256"/>
      <c r="HK3" s="256"/>
      <c r="HL3" s="256"/>
      <c r="HM3" s="256"/>
      <c r="HN3" s="256"/>
      <c r="HO3" s="256"/>
      <c r="HP3" s="256"/>
      <c r="HQ3" s="256"/>
      <c r="HR3" s="256"/>
      <c r="HS3" s="256"/>
      <c r="HT3" s="256"/>
      <c r="HU3" s="256"/>
      <c r="HV3" s="256"/>
      <c r="HW3" s="256"/>
      <c r="HX3" s="256"/>
      <c r="HY3" s="256"/>
      <c r="HZ3" s="256"/>
      <c r="IA3" s="256"/>
      <c r="IB3" s="256"/>
      <c r="IC3" s="256"/>
      <c r="ID3" s="256"/>
      <c r="IE3" s="256"/>
      <c r="IF3" s="256"/>
      <c r="IG3" s="256"/>
      <c r="IH3" s="256"/>
    </row>
    <row r="4" spans="1:242" ht="18">
      <c r="A4" s="264"/>
      <c r="B4" s="264"/>
      <c r="C4" s="264"/>
      <c r="D4" s="264"/>
      <c r="E4" s="264"/>
      <c r="F4" s="264"/>
      <c r="G4" s="264"/>
      <c r="H4" s="264"/>
      <c r="I4" s="264"/>
      <c r="J4" s="264"/>
      <c r="K4" s="264"/>
      <c r="L4" s="264"/>
      <c r="M4" s="264"/>
      <c r="N4" s="265"/>
      <c r="O4" s="265"/>
      <c r="P4" s="265"/>
      <c r="Q4" s="265"/>
      <c r="R4" s="266"/>
      <c r="S4" s="266"/>
      <c r="T4" s="266"/>
      <c r="U4" s="266"/>
      <c r="V4" s="266"/>
      <c r="W4" s="266"/>
      <c r="X4" s="266"/>
      <c r="Y4" s="266"/>
      <c r="Z4" s="266"/>
      <c r="AA4" s="266"/>
      <c r="AB4" s="266"/>
      <c r="AC4" s="265"/>
      <c r="AD4" s="265"/>
      <c r="AE4" s="265"/>
      <c r="AF4" s="265"/>
      <c r="AG4" s="265"/>
      <c r="AH4" s="265"/>
      <c r="AI4" s="265"/>
      <c r="AJ4" s="265"/>
      <c r="AK4" s="265"/>
      <c r="AL4" s="265"/>
      <c r="AM4" s="265"/>
      <c r="AN4" s="265"/>
      <c r="AO4" s="265"/>
      <c r="AP4" s="265"/>
      <c r="AQ4" s="265"/>
      <c r="AR4" s="265"/>
      <c r="AS4" s="265"/>
      <c r="AT4" s="265"/>
      <c r="AU4" s="265"/>
      <c r="AV4" s="265"/>
      <c r="AW4" s="265"/>
      <c r="AX4" s="265"/>
      <c r="AY4" s="265"/>
      <c r="AZ4" s="265"/>
      <c r="BA4" s="265"/>
      <c r="BB4" s="265"/>
      <c r="BC4" s="265"/>
      <c r="BD4" s="265"/>
      <c r="BE4" s="265"/>
      <c r="BF4" s="265"/>
      <c r="BG4" s="265"/>
      <c r="BH4" s="265"/>
      <c r="BI4" s="265"/>
      <c r="BJ4" s="265"/>
      <c r="BK4" s="265"/>
      <c r="BL4" s="265"/>
      <c r="BM4" s="265"/>
      <c r="BN4" s="265"/>
      <c r="BO4" s="265"/>
      <c r="BP4" s="265"/>
      <c r="BQ4" s="265"/>
      <c r="BR4" s="265"/>
      <c r="BS4" s="265"/>
      <c r="BT4" s="265"/>
      <c r="BU4" s="265"/>
      <c r="BV4" s="265"/>
      <c r="BW4" s="265"/>
      <c r="BX4" s="265"/>
      <c r="BY4" s="265"/>
      <c r="BZ4" s="265"/>
      <c r="CA4" s="265"/>
      <c r="CB4" s="265"/>
      <c r="CC4" s="265"/>
      <c r="CD4" s="265"/>
      <c r="CE4" s="265"/>
      <c r="CF4" s="265"/>
      <c r="CG4" s="265"/>
      <c r="CH4" s="265"/>
      <c r="CI4" s="265"/>
      <c r="CJ4" s="265"/>
      <c r="CK4" s="265"/>
      <c r="CL4" s="265"/>
      <c r="CM4" s="265"/>
      <c r="CN4" s="265"/>
      <c r="CO4" s="265"/>
      <c r="CP4" s="265"/>
      <c r="CQ4" s="265"/>
      <c r="CR4" s="265"/>
      <c r="CS4" s="265"/>
      <c r="CT4" s="265"/>
      <c r="CU4" s="265"/>
      <c r="CV4" s="265"/>
      <c r="CW4" s="265"/>
      <c r="CX4" s="265"/>
      <c r="CY4" s="265"/>
      <c r="CZ4" s="265"/>
      <c r="DA4" s="265"/>
      <c r="DB4" s="265"/>
      <c r="DC4" s="265"/>
      <c r="DD4" s="265"/>
      <c r="DE4" s="265"/>
      <c r="DF4" s="265"/>
      <c r="DG4" s="265"/>
      <c r="DH4" s="265"/>
      <c r="DI4" s="265"/>
      <c r="DJ4" s="265"/>
      <c r="DK4" s="265"/>
      <c r="DL4" s="265"/>
      <c r="DM4" s="265"/>
      <c r="DN4" s="265"/>
      <c r="DO4" s="265"/>
      <c r="DP4" s="265"/>
      <c r="DQ4" s="265"/>
      <c r="DR4" s="265"/>
      <c r="DS4" s="265"/>
      <c r="DT4" s="265"/>
      <c r="DU4" s="265"/>
      <c r="DV4" s="265"/>
      <c r="DW4" s="267" t="s">
        <v>82</v>
      </c>
      <c r="DX4" s="268"/>
      <c r="DY4" s="268"/>
      <c r="DZ4" s="268"/>
      <c r="EA4" s="268"/>
      <c r="EB4" s="268"/>
      <c r="EC4" s="268"/>
      <c r="ED4" s="268"/>
      <c r="EE4" s="268"/>
      <c r="EF4" s="268"/>
      <c r="EG4" s="268"/>
      <c r="EH4" s="268"/>
      <c r="EI4" s="268"/>
      <c r="EJ4" s="268"/>
      <c r="EK4" s="268"/>
      <c r="EL4" s="268"/>
      <c r="EM4" s="268"/>
      <c r="EN4" s="268"/>
      <c r="EO4" s="268"/>
      <c r="EP4" s="268"/>
      <c r="EQ4" s="268"/>
      <c r="ER4" s="268"/>
      <c r="ES4" s="268"/>
      <c r="ET4" s="268"/>
      <c r="EU4" s="268"/>
      <c r="EV4" s="268"/>
      <c r="EW4" s="268"/>
      <c r="EX4" s="268"/>
      <c r="EY4" s="268"/>
      <c r="EZ4" s="268"/>
      <c r="FA4" s="268"/>
      <c r="FB4" s="268"/>
      <c r="FC4" s="268"/>
      <c r="FD4" s="268"/>
      <c r="FE4" s="268"/>
      <c r="FF4" s="268"/>
      <c r="FG4" s="268"/>
      <c r="FH4" s="268"/>
      <c r="FI4" s="268"/>
      <c r="FJ4" s="268"/>
      <c r="FK4" s="268"/>
      <c r="FL4" s="268"/>
      <c r="FM4" s="268"/>
      <c r="FN4" s="256"/>
      <c r="FO4" s="256"/>
      <c r="FP4" s="256"/>
      <c r="FQ4" s="256"/>
      <c r="FR4" s="256"/>
      <c r="FS4" s="256"/>
      <c r="FT4" s="256"/>
      <c r="FU4" s="256"/>
      <c r="FV4" s="256"/>
      <c r="FW4" s="256"/>
      <c r="FX4" s="256"/>
      <c r="FY4" s="256"/>
      <c r="FZ4" s="256"/>
      <c r="GA4" s="256"/>
      <c r="GB4" s="256"/>
      <c r="GC4" s="256"/>
      <c r="GD4" s="256"/>
      <c r="GE4" s="256"/>
      <c r="GF4" s="256"/>
      <c r="GG4" s="256"/>
      <c r="GH4" s="256"/>
      <c r="GI4" s="256"/>
      <c r="GJ4" s="256"/>
      <c r="GK4" s="256"/>
      <c r="GL4" s="256"/>
      <c r="GM4" s="256"/>
      <c r="GN4" s="256"/>
      <c r="GO4" s="256"/>
      <c r="GP4" s="256"/>
      <c r="GQ4" s="256"/>
      <c r="GR4" s="256"/>
      <c r="GS4" s="256"/>
      <c r="GT4" s="256"/>
      <c r="GU4" s="256"/>
      <c r="GV4" s="256"/>
      <c r="GW4" s="256"/>
      <c r="GX4" s="256"/>
      <c r="GY4" s="256"/>
      <c r="GZ4" s="256"/>
      <c r="HA4" s="256"/>
      <c r="HB4" s="256"/>
      <c r="HC4" s="256"/>
      <c r="HD4" s="256"/>
      <c r="HE4" s="256"/>
      <c r="HF4" s="256"/>
      <c r="HG4" s="256"/>
      <c r="HH4" s="256"/>
      <c r="HI4" s="256"/>
      <c r="HJ4" s="256"/>
      <c r="HK4" s="256"/>
      <c r="HL4" s="256"/>
      <c r="HM4" s="256"/>
      <c r="HN4" s="256"/>
      <c r="HO4" s="256"/>
      <c r="HP4" s="256"/>
      <c r="HQ4" s="256"/>
      <c r="HR4" s="256"/>
      <c r="HS4" s="256"/>
      <c r="HT4" s="256"/>
      <c r="HU4" s="256"/>
      <c r="HV4" s="256"/>
      <c r="HW4" s="256"/>
      <c r="HX4" s="256"/>
      <c r="HY4" s="256"/>
      <c r="HZ4" s="256"/>
      <c r="IA4" s="256"/>
      <c r="IB4" s="256"/>
      <c r="IC4" s="256"/>
      <c r="ID4" s="256"/>
      <c r="IE4" s="256"/>
      <c r="IF4" s="256"/>
      <c r="IG4" s="256"/>
      <c r="IH4" s="256"/>
    </row>
    <row r="5" spans="1:242" ht="15.75">
      <c r="A5" s="269"/>
      <c r="B5" s="487" t="s">
        <v>363</v>
      </c>
      <c r="C5" s="488" t="s">
        <v>364</v>
      </c>
      <c r="D5" s="488"/>
      <c r="E5" s="489" t="s">
        <v>365</v>
      </c>
      <c r="F5" s="489"/>
      <c r="G5" s="489"/>
      <c r="H5" s="489"/>
      <c r="I5" s="489"/>
      <c r="J5" s="489"/>
      <c r="K5" s="489"/>
      <c r="L5" s="270"/>
      <c r="M5" s="270"/>
      <c r="N5" s="490"/>
      <c r="O5" s="490"/>
      <c r="P5" s="490"/>
      <c r="Q5" s="490"/>
      <c r="R5" s="490"/>
      <c r="S5" s="490"/>
      <c r="T5" s="490"/>
      <c r="U5" s="490"/>
      <c r="V5" s="490"/>
      <c r="W5" s="490"/>
      <c r="X5" s="490"/>
      <c r="Y5" s="490"/>
      <c r="Z5" s="490"/>
      <c r="AA5" s="490"/>
      <c r="AB5" s="490"/>
      <c r="AC5" s="490"/>
      <c r="AD5" s="490"/>
      <c r="AE5" s="490"/>
      <c r="AF5" s="490"/>
      <c r="AG5" s="490"/>
      <c r="AH5" s="490"/>
      <c r="AI5" s="490"/>
      <c r="AJ5" s="490"/>
      <c r="AK5" s="490"/>
      <c r="AL5" s="490"/>
      <c r="AM5" s="490"/>
      <c r="AN5" s="490"/>
      <c r="AO5" s="490"/>
      <c r="AP5" s="490"/>
      <c r="AQ5" s="490"/>
      <c r="AR5" s="490"/>
      <c r="AS5" s="490"/>
      <c r="AT5" s="490"/>
      <c r="AU5" s="490"/>
      <c r="AV5" s="490"/>
      <c r="AW5" s="490"/>
      <c r="AX5" s="490"/>
      <c r="AY5" s="490"/>
      <c r="AZ5" s="490"/>
      <c r="BA5" s="490"/>
      <c r="BB5" s="490"/>
      <c r="BC5" s="490"/>
      <c r="BD5" s="490"/>
      <c r="BE5" s="490"/>
      <c r="BF5" s="490"/>
      <c r="BG5" s="490"/>
      <c r="BH5" s="490"/>
      <c r="BI5" s="490"/>
      <c r="BJ5" s="490"/>
      <c r="BK5" s="490"/>
      <c r="BL5" s="490"/>
      <c r="BM5" s="490"/>
      <c r="BN5" s="490"/>
      <c r="BO5" s="490"/>
      <c r="BP5" s="490"/>
      <c r="BQ5" s="490"/>
      <c r="BR5" s="490"/>
      <c r="BS5" s="490"/>
      <c r="BT5" s="490"/>
      <c r="BU5" s="490"/>
      <c r="BV5" s="490"/>
      <c r="BW5" s="490"/>
      <c r="BX5" s="490"/>
      <c r="BY5" s="490"/>
      <c r="BZ5" s="490"/>
      <c r="CA5" s="490"/>
      <c r="CB5" s="490"/>
      <c r="CC5" s="490"/>
      <c r="CD5" s="490"/>
      <c r="CE5" s="490"/>
      <c r="CF5" s="490"/>
      <c r="CG5" s="490"/>
      <c r="CH5" s="490"/>
      <c r="CI5" s="490"/>
      <c r="CJ5" s="490"/>
      <c r="CK5" s="490"/>
      <c r="CL5" s="490"/>
      <c r="CM5" s="490"/>
      <c r="CN5" s="490"/>
      <c r="CO5" s="490"/>
      <c r="CP5" s="488" t="s">
        <v>366</v>
      </c>
      <c r="CQ5" s="488"/>
      <c r="CR5" s="488"/>
      <c r="CS5" s="488"/>
      <c r="CT5" s="488"/>
      <c r="CU5" s="488"/>
      <c r="CV5" s="488"/>
      <c r="CW5" s="488"/>
      <c r="CX5" s="488"/>
      <c r="CY5" s="488"/>
      <c r="CZ5" s="488"/>
      <c r="DA5" s="488"/>
      <c r="DB5" s="488"/>
      <c r="DC5" s="488"/>
      <c r="DD5" s="488"/>
      <c r="DE5" s="488"/>
      <c r="DF5" s="488"/>
      <c r="DG5" s="488"/>
      <c r="DH5" s="488"/>
      <c r="DI5" s="488"/>
      <c r="DJ5" s="488"/>
      <c r="DK5" s="488"/>
      <c r="DL5" s="488"/>
      <c r="DM5" s="488"/>
      <c r="DN5" s="488"/>
      <c r="DO5" s="488"/>
      <c r="DP5" s="488"/>
      <c r="DQ5" s="488"/>
      <c r="DR5" s="488"/>
      <c r="DS5" s="488"/>
      <c r="DT5" s="488"/>
      <c r="DU5" s="488"/>
      <c r="DV5" s="488"/>
      <c r="DW5" s="496" t="s">
        <v>106</v>
      </c>
      <c r="DX5" s="488"/>
      <c r="DY5" s="488"/>
      <c r="DZ5" s="488"/>
      <c r="EA5" s="488"/>
      <c r="EB5" s="488"/>
      <c r="EC5" s="488"/>
      <c r="ED5" s="488"/>
      <c r="EE5" s="488"/>
      <c r="EF5" s="488"/>
      <c r="EG5" s="488"/>
      <c r="EH5" s="488"/>
      <c r="EI5" s="488"/>
      <c r="EJ5" s="488"/>
      <c r="EK5" s="488"/>
      <c r="EL5" s="488"/>
      <c r="EM5" s="488"/>
      <c r="EN5" s="488"/>
      <c r="EO5" s="488"/>
      <c r="EP5" s="488"/>
      <c r="EQ5" s="488"/>
      <c r="ER5" s="488"/>
      <c r="ES5" s="488"/>
      <c r="ET5" s="488"/>
      <c r="EU5" s="488"/>
      <c r="EV5" s="488"/>
      <c r="EW5" s="488"/>
      <c r="EX5" s="488"/>
      <c r="EY5" s="488"/>
      <c r="EZ5" s="488"/>
      <c r="FA5" s="488"/>
      <c r="FB5" s="488"/>
      <c r="FC5" s="488"/>
      <c r="FD5" s="488"/>
      <c r="FE5" s="488"/>
      <c r="FF5" s="488"/>
      <c r="FG5" s="488"/>
      <c r="FH5" s="488"/>
      <c r="FI5" s="488"/>
      <c r="FJ5" s="488"/>
      <c r="FK5" s="488"/>
      <c r="FL5" s="497" t="s">
        <v>367</v>
      </c>
      <c r="FM5" s="488" t="s">
        <v>368</v>
      </c>
      <c r="FN5" s="488"/>
      <c r="FO5" s="488"/>
      <c r="FP5" s="488"/>
      <c r="FQ5" s="488"/>
      <c r="FR5" s="488"/>
      <c r="FS5" s="488"/>
      <c r="FT5" s="488"/>
      <c r="FU5" s="488"/>
      <c r="FV5" s="488"/>
      <c r="FW5" s="488"/>
      <c r="FX5" s="488"/>
      <c r="FY5" s="488"/>
      <c r="FZ5" s="488"/>
      <c r="GA5" s="488"/>
      <c r="GB5" s="488"/>
      <c r="GC5" s="488"/>
      <c r="GD5" s="488"/>
      <c r="GE5" s="488"/>
      <c r="GF5" s="488"/>
      <c r="GG5" s="488"/>
      <c r="GH5" s="488"/>
      <c r="GI5" s="488"/>
      <c r="GJ5" s="488"/>
      <c r="GK5" s="488"/>
      <c r="GL5" s="488"/>
      <c r="GM5" s="488"/>
      <c r="GN5" s="488"/>
      <c r="GO5" s="488"/>
      <c r="GP5" s="488"/>
      <c r="GQ5" s="488"/>
      <c r="GR5" s="488"/>
      <c r="GS5" s="488"/>
      <c r="GT5" s="488"/>
      <c r="GU5" s="488"/>
      <c r="GV5" s="488"/>
      <c r="GW5" s="488"/>
      <c r="GX5" s="488"/>
      <c r="GY5" s="488"/>
      <c r="GZ5" s="488"/>
      <c r="HA5" s="488"/>
      <c r="HB5" s="488"/>
      <c r="HC5" s="271"/>
      <c r="HD5" s="271"/>
      <c r="HE5" s="271"/>
      <c r="HF5" s="271"/>
      <c r="HG5" s="271"/>
      <c r="HH5" s="271"/>
      <c r="HI5" s="493" t="s">
        <v>369</v>
      </c>
      <c r="HJ5" s="272"/>
      <c r="HK5" s="272"/>
      <c r="HL5" s="272"/>
      <c r="HM5" s="492" t="s">
        <v>370</v>
      </c>
      <c r="HN5" s="492"/>
      <c r="HO5" s="492"/>
      <c r="HP5" s="492"/>
      <c r="HQ5" s="492"/>
      <c r="HR5" s="492"/>
      <c r="HS5" s="492"/>
      <c r="HT5" s="492"/>
      <c r="HU5" s="492"/>
      <c r="HV5" s="492"/>
      <c r="HW5" s="492"/>
      <c r="HX5" s="492"/>
      <c r="HY5" s="492"/>
      <c r="HZ5" s="492"/>
      <c r="IA5" s="492"/>
      <c r="IB5" s="492"/>
      <c r="IC5" s="492"/>
      <c r="ID5" s="492"/>
      <c r="IE5" s="273"/>
      <c r="IF5" s="256"/>
      <c r="IG5" s="256"/>
      <c r="IH5" s="256"/>
    </row>
    <row r="6" spans="1:242" ht="15.75">
      <c r="A6" s="269"/>
      <c r="B6" s="487"/>
      <c r="C6" s="488" t="s">
        <v>371</v>
      </c>
      <c r="D6" s="488"/>
      <c r="E6" s="274" t="s">
        <v>372</v>
      </c>
      <c r="F6" s="493" t="s">
        <v>373</v>
      </c>
      <c r="G6" s="493"/>
      <c r="H6" s="493"/>
      <c r="I6" s="493"/>
      <c r="J6" s="493"/>
      <c r="K6" s="493"/>
      <c r="L6" s="493"/>
      <c r="M6" s="493"/>
      <c r="N6" s="493"/>
      <c r="O6" s="493"/>
      <c r="P6" s="493"/>
      <c r="Q6" s="493"/>
      <c r="R6" s="493"/>
      <c r="S6" s="493"/>
      <c r="T6" s="493"/>
      <c r="U6" s="493"/>
      <c r="V6" s="493"/>
      <c r="W6" s="493"/>
      <c r="X6" s="493"/>
      <c r="Y6" s="493"/>
      <c r="Z6" s="493"/>
      <c r="AA6" s="493"/>
      <c r="AB6" s="493"/>
      <c r="AC6" s="493"/>
      <c r="AD6" s="493"/>
      <c r="AE6" s="493"/>
      <c r="AF6" s="493"/>
      <c r="AG6" s="493"/>
      <c r="AH6" s="493"/>
      <c r="AI6" s="493"/>
      <c r="AJ6" s="493"/>
      <c r="AK6" s="493"/>
      <c r="AL6" s="493"/>
      <c r="AM6" s="493"/>
      <c r="AN6" s="493"/>
      <c r="AO6" s="493"/>
      <c r="AP6" s="493"/>
      <c r="AQ6" s="493"/>
      <c r="AR6" s="493"/>
      <c r="AS6" s="493"/>
      <c r="AT6" s="493"/>
      <c r="AU6" s="493"/>
      <c r="AV6" s="493"/>
      <c r="AW6" s="493"/>
      <c r="AX6" s="493"/>
      <c r="AY6" s="493"/>
      <c r="AZ6" s="493"/>
      <c r="BA6" s="493"/>
      <c r="BB6" s="493"/>
      <c r="BC6" s="493"/>
      <c r="BD6" s="493"/>
      <c r="BE6" s="493"/>
      <c r="BF6" s="493"/>
      <c r="BG6" s="493"/>
      <c r="BH6" s="493"/>
      <c r="BI6" s="493"/>
      <c r="BJ6" s="493"/>
      <c r="BK6" s="493"/>
      <c r="BL6" s="493"/>
      <c r="BM6" s="493"/>
      <c r="BN6" s="493"/>
      <c r="BO6" s="493"/>
      <c r="BP6" s="493"/>
      <c r="BQ6" s="493"/>
      <c r="BR6" s="493"/>
      <c r="BS6" s="493"/>
      <c r="BT6" s="493"/>
      <c r="BU6" s="493"/>
      <c r="BV6" s="493"/>
      <c r="BW6" s="493"/>
      <c r="BX6" s="275"/>
      <c r="BY6" s="275"/>
      <c r="BZ6" s="275"/>
      <c r="CA6" s="275"/>
      <c r="CB6" s="275"/>
      <c r="CC6" s="275"/>
      <c r="CD6" s="275"/>
      <c r="CE6" s="275"/>
      <c r="CF6" s="275"/>
      <c r="CG6" s="275"/>
      <c r="CH6" s="275"/>
      <c r="CI6" s="275"/>
      <c r="CJ6" s="275"/>
      <c r="CK6" s="275"/>
      <c r="CL6" s="275"/>
      <c r="CM6" s="275"/>
      <c r="CN6" s="275"/>
      <c r="CO6" s="275"/>
      <c r="CP6" s="275"/>
      <c r="CQ6" s="275"/>
      <c r="CR6" s="275"/>
      <c r="CS6" s="275"/>
      <c r="CT6" s="275"/>
      <c r="CU6" s="275"/>
      <c r="CV6" s="275"/>
      <c r="CW6" s="275"/>
      <c r="CX6" s="275"/>
      <c r="CY6" s="275"/>
      <c r="CZ6" s="275"/>
      <c r="DA6" s="275"/>
      <c r="DB6" s="275"/>
      <c r="DC6" s="275"/>
      <c r="DD6" s="275"/>
      <c r="DE6" s="275"/>
      <c r="DF6" s="275"/>
      <c r="DG6" s="275"/>
      <c r="DH6" s="275"/>
      <c r="DI6" s="275"/>
      <c r="DJ6" s="275"/>
      <c r="DK6" s="275"/>
      <c r="DL6" s="275"/>
      <c r="DM6" s="275"/>
      <c r="DN6" s="275"/>
      <c r="DO6" s="275"/>
      <c r="DP6" s="275"/>
      <c r="DQ6" s="275"/>
      <c r="DR6" s="275"/>
      <c r="DS6" s="275"/>
      <c r="DT6" s="275"/>
      <c r="DU6" s="275"/>
      <c r="DV6" s="273"/>
      <c r="DW6" s="496"/>
      <c r="DX6" s="494"/>
      <c r="DY6" s="494"/>
      <c r="DZ6" s="494"/>
      <c r="EA6" s="494"/>
      <c r="EB6" s="494"/>
      <c r="EC6" s="494"/>
      <c r="ED6" s="494"/>
      <c r="EE6" s="494"/>
      <c r="EF6" s="494"/>
      <c r="EG6" s="494"/>
      <c r="EH6" s="494"/>
      <c r="EI6" s="494"/>
      <c r="EJ6" s="494"/>
      <c r="EK6" s="494"/>
      <c r="EL6" s="494"/>
      <c r="EM6" s="494"/>
      <c r="EN6" s="494"/>
      <c r="EO6" s="494"/>
      <c r="EP6" s="494"/>
      <c r="EQ6" s="494"/>
      <c r="ER6" s="494"/>
      <c r="ES6" s="494"/>
      <c r="ET6" s="494"/>
      <c r="EU6" s="494"/>
      <c r="EV6" s="494"/>
      <c r="EW6" s="494"/>
      <c r="EX6" s="494"/>
      <c r="EY6" s="494"/>
      <c r="EZ6" s="494"/>
      <c r="FA6" s="494"/>
      <c r="FB6" s="494"/>
      <c r="FC6" s="494"/>
      <c r="FD6" s="494"/>
      <c r="FE6" s="494"/>
      <c r="FF6" s="494"/>
      <c r="FG6" s="494"/>
      <c r="FH6" s="494"/>
      <c r="FI6" s="494"/>
      <c r="FJ6" s="494"/>
      <c r="FK6" s="494"/>
      <c r="FL6" s="497"/>
      <c r="FM6" s="274" t="s">
        <v>372</v>
      </c>
      <c r="FN6" s="488" t="s">
        <v>374</v>
      </c>
      <c r="FO6" s="488"/>
      <c r="FP6" s="488"/>
      <c r="FQ6" s="488"/>
      <c r="FR6" s="488"/>
      <c r="FS6" s="488"/>
      <c r="FT6" s="488"/>
      <c r="FU6" s="488"/>
      <c r="FV6" s="488"/>
      <c r="FW6" s="488"/>
      <c r="FX6" s="488"/>
      <c r="FY6" s="488"/>
      <c r="FZ6" s="488"/>
      <c r="GA6" s="488"/>
      <c r="GB6" s="488"/>
      <c r="GC6" s="488"/>
      <c r="GD6" s="488"/>
      <c r="GE6" s="488"/>
      <c r="GF6" s="488"/>
      <c r="GG6" s="488"/>
      <c r="GH6" s="488"/>
      <c r="GI6" s="488"/>
      <c r="GJ6" s="488"/>
      <c r="GK6" s="488"/>
      <c r="GL6" s="488"/>
      <c r="GM6" s="488"/>
      <c r="GN6" s="488"/>
      <c r="GO6" s="488"/>
      <c r="GP6" s="488"/>
      <c r="GQ6" s="488"/>
      <c r="GR6" s="488"/>
      <c r="GS6" s="488"/>
      <c r="GT6" s="488"/>
      <c r="GU6" s="488"/>
      <c r="GV6" s="488"/>
      <c r="GW6" s="488"/>
      <c r="GX6" s="488"/>
      <c r="GY6" s="488"/>
      <c r="GZ6" s="488"/>
      <c r="HA6" s="488"/>
      <c r="HB6" s="488"/>
      <c r="HC6" s="271"/>
      <c r="HD6" s="271"/>
      <c r="HE6" s="271"/>
      <c r="HF6" s="271"/>
      <c r="HG6" s="271"/>
      <c r="HH6" s="271"/>
      <c r="HI6" s="493"/>
      <c r="HJ6" s="272"/>
      <c r="HK6" s="272"/>
      <c r="HL6" s="272"/>
      <c r="HM6" s="495" t="s">
        <v>375</v>
      </c>
      <c r="HN6" s="495"/>
      <c r="HO6" s="495"/>
      <c r="HP6" s="495"/>
      <c r="HQ6" s="495"/>
      <c r="HR6" s="495"/>
      <c r="HS6" s="495"/>
      <c r="HT6" s="495"/>
      <c r="HU6" s="495"/>
      <c r="HV6" s="495"/>
      <c r="HW6" s="495"/>
      <c r="HX6" s="495"/>
      <c r="HY6" s="495"/>
      <c r="HZ6" s="495"/>
      <c r="IA6" s="495"/>
      <c r="IB6" s="495"/>
      <c r="IC6" s="495"/>
      <c r="ID6" s="495"/>
      <c r="IE6" s="273"/>
      <c r="IF6" s="256"/>
      <c r="IG6" s="256"/>
      <c r="IH6" s="256"/>
    </row>
    <row r="7" spans="1:242" ht="16.5">
      <c r="A7" s="488" t="s">
        <v>83</v>
      </c>
      <c r="B7" s="487"/>
      <c r="C7" s="488" t="s">
        <v>376</v>
      </c>
      <c r="D7" s="488"/>
      <c r="E7" s="491" t="s">
        <v>377</v>
      </c>
      <c r="F7" s="501" t="s">
        <v>378</v>
      </c>
      <c r="G7" s="501"/>
      <c r="H7" s="501"/>
      <c r="I7" s="501"/>
      <c r="J7" s="501"/>
      <c r="K7" s="501"/>
      <c r="L7" s="501"/>
      <c r="M7" s="501"/>
      <c r="N7" s="501"/>
      <c r="O7" s="501"/>
      <c r="P7" s="501"/>
      <c r="Q7" s="501"/>
      <c r="R7" s="501"/>
      <c r="S7" s="501"/>
      <c r="T7" s="501"/>
      <c r="U7" s="501"/>
      <c r="V7" s="501"/>
      <c r="W7" s="501"/>
      <c r="X7" s="501"/>
      <c r="Y7" s="501"/>
      <c r="Z7" s="501"/>
      <c r="AA7" s="501"/>
      <c r="AB7" s="501"/>
      <c r="AC7" s="501"/>
      <c r="AD7" s="501"/>
      <c r="AE7" s="501"/>
      <c r="AF7" s="501"/>
      <c r="AG7" s="501"/>
      <c r="AH7" s="501"/>
      <c r="AI7" s="501"/>
      <c r="AJ7" s="501"/>
      <c r="AK7" s="501"/>
      <c r="AL7" s="501"/>
      <c r="AM7" s="501"/>
      <c r="AN7" s="501"/>
      <c r="AO7" s="501"/>
      <c r="AP7" s="501"/>
      <c r="AQ7" s="501"/>
      <c r="AR7" s="501"/>
      <c r="AS7" s="501"/>
      <c r="AT7" s="501"/>
      <c r="AU7" s="501"/>
      <c r="AV7" s="501"/>
      <c r="AW7" s="501"/>
      <c r="AX7" s="501"/>
      <c r="AY7" s="501"/>
      <c r="AZ7" s="501"/>
      <c r="BA7" s="501"/>
      <c r="BB7" s="501"/>
      <c r="BC7" s="501"/>
      <c r="BD7" s="501"/>
      <c r="BE7" s="501"/>
      <c r="BF7" s="501"/>
      <c r="BG7" s="501"/>
      <c r="BH7" s="501"/>
      <c r="BI7" s="501"/>
      <c r="BJ7" s="501"/>
      <c r="BK7" s="501"/>
      <c r="BL7" s="501"/>
      <c r="BM7" s="501"/>
      <c r="BN7" s="501"/>
      <c r="BO7" s="501"/>
      <c r="BP7" s="501"/>
      <c r="BQ7" s="501"/>
      <c r="BR7" s="501"/>
      <c r="BS7" s="501"/>
      <c r="BT7" s="501"/>
      <c r="BU7" s="501"/>
      <c r="BV7" s="501"/>
      <c r="BW7" s="501"/>
      <c r="BX7" s="276"/>
      <c r="BY7" s="276"/>
      <c r="BZ7" s="276"/>
      <c r="CA7" s="276"/>
      <c r="CB7" s="277"/>
      <c r="CC7" s="502"/>
      <c r="CD7" s="502" t="s">
        <v>379</v>
      </c>
      <c r="CE7" s="502"/>
      <c r="CF7" s="502"/>
      <c r="CG7" s="502"/>
      <c r="CH7" s="502"/>
      <c r="CI7" s="502"/>
      <c r="CJ7" s="502"/>
      <c r="CK7" s="502"/>
      <c r="CL7" s="502"/>
      <c r="CM7" s="502"/>
      <c r="CN7" s="502"/>
      <c r="CO7" s="502"/>
      <c r="CP7" s="502"/>
      <c r="CQ7" s="502"/>
      <c r="CR7" s="502"/>
      <c r="CS7" s="502"/>
      <c r="CT7" s="502"/>
      <c r="CU7" s="502"/>
      <c r="CV7" s="502"/>
      <c r="CW7" s="502"/>
      <c r="CX7" s="502"/>
      <c r="CY7" s="502"/>
      <c r="CZ7" s="502"/>
      <c r="DA7" s="502"/>
      <c r="DB7" s="502"/>
      <c r="DC7" s="502"/>
      <c r="DD7" s="502"/>
      <c r="DE7" s="502"/>
      <c r="DF7" s="502"/>
      <c r="DG7" s="502"/>
      <c r="DH7" s="502"/>
      <c r="DI7" s="502"/>
      <c r="DJ7" s="502"/>
      <c r="DK7" s="502"/>
      <c r="DL7" s="502"/>
      <c r="DM7" s="502"/>
      <c r="DN7" s="502"/>
      <c r="DO7" s="502"/>
      <c r="DP7" s="502"/>
      <c r="DQ7" s="502"/>
      <c r="DR7" s="502"/>
      <c r="DS7" s="502"/>
      <c r="DT7" s="502"/>
      <c r="DU7" s="502"/>
      <c r="DV7" s="502"/>
      <c r="DW7" s="496"/>
      <c r="DX7" s="487"/>
      <c r="DY7" s="487"/>
      <c r="DZ7" s="487"/>
      <c r="EA7" s="487"/>
      <c r="EB7" s="487"/>
      <c r="EC7" s="487"/>
      <c r="ED7" s="487"/>
      <c r="EE7" s="487"/>
      <c r="EF7" s="487"/>
      <c r="EG7" s="487"/>
      <c r="EH7" s="487"/>
      <c r="EI7" s="487"/>
      <c r="EJ7" s="487"/>
      <c r="EK7" s="487"/>
      <c r="EL7" s="487"/>
      <c r="EM7" s="487"/>
      <c r="EN7" s="487"/>
      <c r="EO7" s="487"/>
      <c r="EP7" s="487"/>
      <c r="EQ7" s="496" t="s">
        <v>380</v>
      </c>
      <c r="ER7" s="498"/>
      <c r="ES7" s="498"/>
      <c r="ET7" s="498"/>
      <c r="EU7" s="498"/>
      <c r="EV7" s="278"/>
      <c r="EW7" s="279"/>
      <c r="EX7" s="279"/>
      <c r="EY7" s="279"/>
      <c r="EZ7" s="279"/>
      <c r="FA7" s="279"/>
      <c r="FB7" s="279"/>
      <c r="FC7" s="279"/>
      <c r="FD7" s="279"/>
      <c r="FE7" s="279"/>
      <c r="FF7" s="499" t="s">
        <v>353</v>
      </c>
      <c r="FG7" s="499"/>
      <c r="FH7" s="499"/>
      <c r="FI7" s="500"/>
      <c r="FJ7" s="500"/>
      <c r="FK7" s="500"/>
      <c r="FL7" s="497"/>
      <c r="FM7" s="502" t="s">
        <v>377</v>
      </c>
      <c r="FN7" s="502" t="s">
        <v>350</v>
      </c>
      <c r="FO7" s="274" t="s">
        <v>381</v>
      </c>
      <c r="FP7" s="488" t="s">
        <v>382</v>
      </c>
      <c r="FQ7" s="488"/>
      <c r="FR7" s="488"/>
      <c r="FS7" s="488" t="s">
        <v>381</v>
      </c>
      <c r="FT7" s="488"/>
      <c r="FU7" s="488"/>
      <c r="FV7" s="488"/>
      <c r="FW7" s="488"/>
      <c r="FX7" s="488"/>
      <c r="FY7" s="488"/>
      <c r="FZ7" s="488"/>
      <c r="GA7" s="488"/>
      <c r="GB7" s="488"/>
      <c r="GC7" s="488"/>
      <c r="GD7" s="488"/>
      <c r="GE7" s="488"/>
      <c r="GF7" s="488"/>
      <c r="GG7" s="488"/>
      <c r="GH7" s="488" t="s">
        <v>383</v>
      </c>
      <c r="GI7" s="488"/>
      <c r="GJ7" s="488"/>
      <c r="GK7" s="488" t="s">
        <v>381</v>
      </c>
      <c r="GL7" s="488"/>
      <c r="GM7" s="488"/>
      <c r="GN7" s="488"/>
      <c r="GO7" s="488"/>
      <c r="GP7" s="488"/>
      <c r="GQ7" s="488"/>
      <c r="GR7" s="488"/>
      <c r="GS7" s="488"/>
      <c r="GT7" s="488"/>
      <c r="GU7" s="488"/>
      <c r="GV7" s="488"/>
      <c r="GW7" s="488"/>
      <c r="GX7" s="488"/>
      <c r="GY7" s="488"/>
      <c r="GZ7" s="488"/>
      <c r="HA7" s="488"/>
      <c r="HB7" s="488"/>
      <c r="HC7" s="280"/>
      <c r="HD7" s="280"/>
      <c r="HE7" s="280"/>
      <c r="HF7" s="281"/>
      <c r="HG7" s="281"/>
      <c r="HH7" s="281"/>
      <c r="HI7" s="493"/>
      <c r="HJ7" s="271"/>
      <c r="HK7" s="271"/>
      <c r="HL7" s="271"/>
      <c r="HM7" s="493" t="s">
        <v>383</v>
      </c>
      <c r="HN7" s="493"/>
      <c r="HO7" s="493"/>
      <c r="HP7" s="493" t="s">
        <v>381</v>
      </c>
      <c r="HQ7" s="493"/>
      <c r="HR7" s="493"/>
      <c r="HS7" s="493"/>
      <c r="HT7" s="493"/>
      <c r="HU7" s="493"/>
      <c r="HV7" s="488" t="s">
        <v>353</v>
      </c>
      <c r="HW7" s="488"/>
      <c r="HX7" s="488"/>
      <c r="HY7" s="501" t="s">
        <v>74</v>
      </c>
      <c r="HZ7" s="501"/>
      <c r="IA7" s="501"/>
      <c r="IB7" s="503" t="s">
        <v>381</v>
      </c>
      <c r="IC7" s="504"/>
      <c r="ID7" s="504"/>
      <c r="IE7" s="504"/>
      <c r="IF7" s="504"/>
      <c r="IG7" s="505"/>
      <c r="IH7" s="506" t="s">
        <v>384</v>
      </c>
    </row>
    <row r="8" spans="1:242" ht="16.5">
      <c r="A8" s="488"/>
      <c r="B8" s="487"/>
      <c r="C8" s="488" t="s">
        <v>385</v>
      </c>
      <c r="D8" s="488" t="s">
        <v>386</v>
      </c>
      <c r="E8" s="491"/>
      <c r="F8" s="502" t="s">
        <v>387</v>
      </c>
      <c r="G8" s="502"/>
      <c r="H8" s="502"/>
      <c r="I8" s="491" t="s">
        <v>64</v>
      </c>
      <c r="J8" s="491" t="s">
        <v>65</v>
      </c>
      <c r="K8" s="502" t="s">
        <v>388</v>
      </c>
      <c r="L8" s="502"/>
      <c r="M8" s="502"/>
      <c r="N8" s="502" t="s">
        <v>70</v>
      </c>
      <c r="O8" s="502"/>
      <c r="P8" s="502"/>
      <c r="Q8" s="502" t="s">
        <v>389</v>
      </c>
      <c r="R8" s="282" t="s">
        <v>390</v>
      </c>
      <c r="S8" s="502" t="s">
        <v>68</v>
      </c>
      <c r="T8" s="502"/>
      <c r="U8" s="502"/>
      <c r="V8" s="502" t="s">
        <v>391</v>
      </c>
      <c r="W8" s="502"/>
      <c r="X8" s="502"/>
      <c r="Y8" s="514" t="s">
        <v>392</v>
      </c>
      <c r="Z8" s="515"/>
      <c r="AA8" s="516"/>
      <c r="AB8" s="502" t="s">
        <v>393</v>
      </c>
      <c r="AC8" s="502" t="s">
        <v>394</v>
      </c>
      <c r="AD8" s="502"/>
      <c r="AE8" s="502"/>
      <c r="AF8" s="502"/>
      <c r="AG8" s="502"/>
      <c r="AH8" s="502"/>
      <c r="AI8" s="502"/>
      <c r="AJ8" s="502"/>
      <c r="AK8" s="502"/>
      <c r="AL8" s="502"/>
      <c r="AM8" s="502"/>
      <c r="AN8" s="502"/>
      <c r="AO8" s="502"/>
      <c r="AP8" s="502"/>
      <c r="AQ8" s="502"/>
      <c r="AR8" s="502"/>
      <c r="AS8" s="502"/>
      <c r="AT8" s="502"/>
      <c r="AU8" s="502"/>
      <c r="AV8" s="502"/>
      <c r="AW8" s="502"/>
      <c r="AX8" s="502"/>
      <c r="AY8" s="502"/>
      <c r="AZ8" s="502"/>
      <c r="BA8" s="502"/>
      <c r="BB8" s="502"/>
      <c r="BC8" s="502"/>
      <c r="BD8" s="502"/>
      <c r="BE8" s="502"/>
      <c r="BF8" s="502"/>
      <c r="BG8" s="502"/>
      <c r="BH8" s="502"/>
      <c r="BI8" s="502"/>
      <c r="BJ8" s="502"/>
      <c r="BK8" s="502"/>
      <c r="BL8" s="502"/>
      <c r="BM8" s="502"/>
      <c r="BN8" s="502"/>
      <c r="BO8" s="502"/>
      <c r="BP8" s="502"/>
      <c r="BQ8" s="502"/>
      <c r="BR8" s="502"/>
      <c r="BS8" s="502"/>
      <c r="BT8" s="502"/>
      <c r="BU8" s="502"/>
      <c r="BV8" s="502"/>
      <c r="BW8" s="502"/>
      <c r="BX8" s="502"/>
      <c r="BY8" s="502"/>
      <c r="BZ8" s="502" t="s">
        <v>395</v>
      </c>
      <c r="CA8" s="502"/>
      <c r="CB8" s="502"/>
      <c r="CC8" s="502"/>
      <c r="CD8" s="502" t="s">
        <v>396</v>
      </c>
      <c r="CE8" s="502"/>
      <c r="CF8" s="502"/>
      <c r="CG8" s="502" t="s">
        <v>397</v>
      </c>
      <c r="CH8" s="502"/>
      <c r="CI8" s="502"/>
      <c r="CJ8" s="502" t="s">
        <v>398</v>
      </c>
      <c r="CK8" s="502"/>
      <c r="CL8" s="502"/>
      <c r="CM8" s="502"/>
      <c r="CN8" s="502"/>
      <c r="CO8" s="502"/>
      <c r="CP8" s="502" t="s">
        <v>399</v>
      </c>
      <c r="CQ8" s="502"/>
      <c r="CR8" s="502"/>
      <c r="CS8" s="502" t="s">
        <v>394</v>
      </c>
      <c r="CT8" s="502"/>
      <c r="CU8" s="502"/>
      <c r="CV8" s="502" t="s">
        <v>397</v>
      </c>
      <c r="CW8" s="502"/>
      <c r="CX8" s="502"/>
      <c r="CY8" s="502"/>
      <c r="CZ8" s="502"/>
      <c r="DA8" s="502"/>
      <c r="DB8" s="502"/>
      <c r="DC8" s="502"/>
      <c r="DD8" s="502"/>
      <c r="DE8" s="502"/>
      <c r="DF8" s="502"/>
      <c r="DG8" s="502"/>
      <c r="DH8" s="502"/>
      <c r="DI8" s="502"/>
      <c r="DJ8" s="502"/>
      <c r="DK8" s="502" t="s">
        <v>395</v>
      </c>
      <c r="DL8" s="502"/>
      <c r="DM8" s="502"/>
      <c r="DN8" s="502" t="s">
        <v>382</v>
      </c>
      <c r="DO8" s="502"/>
      <c r="DP8" s="502"/>
      <c r="DQ8" s="502" t="s">
        <v>397</v>
      </c>
      <c r="DR8" s="502"/>
      <c r="DS8" s="502"/>
      <c r="DT8" s="502"/>
      <c r="DU8" s="502"/>
      <c r="DV8" s="502"/>
      <c r="DW8" s="496"/>
      <c r="DX8" s="488"/>
      <c r="DY8" s="488"/>
      <c r="DZ8" s="488"/>
      <c r="EA8" s="488"/>
      <c r="EB8" s="488"/>
      <c r="EC8" s="488"/>
      <c r="ED8" s="488"/>
      <c r="EE8" s="488"/>
      <c r="EF8" s="488"/>
      <c r="EG8" s="488"/>
      <c r="EH8" s="488"/>
      <c r="EI8" s="488"/>
      <c r="EJ8" s="488"/>
      <c r="EK8" s="488"/>
      <c r="EL8" s="488"/>
      <c r="EM8" s="488"/>
      <c r="EN8" s="488"/>
      <c r="EO8" s="488"/>
      <c r="EP8" s="283"/>
      <c r="EQ8" s="284"/>
      <c r="ER8" s="285"/>
      <c r="ES8" s="286"/>
      <c r="ET8" s="523" t="s">
        <v>400</v>
      </c>
      <c r="EU8" s="524"/>
      <c r="EV8" s="525"/>
      <c r="EW8" s="502" t="s">
        <v>401</v>
      </c>
      <c r="EX8" s="502"/>
      <c r="EY8" s="502"/>
      <c r="EZ8" s="502" t="s">
        <v>402</v>
      </c>
      <c r="FA8" s="502"/>
      <c r="FB8" s="502"/>
      <c r="FC8" s="502" t="s">
        <v>403</v>
      </c>
      <c r="FD8" s="502"/>
      <c r="FE8" s="502"/>
      <c r="FF8" s="499"/>
      <c r="FG8" s="499"/>
      <c r="FH8" s="499"/>
      <c r="FI8" s="500"/>
      <c r="FJ8" s="500"/>
      <c r="FK8" s="500"/>
      <c r="FL8" s="497"/>
      <c r="FM8" s="502"/>
      <c r="FN8" s="502"/>
      <c r="FO8" s="502" t="s">
        <v>404</v>
      </c>
      <c r="FP8" s="488"/>
      <c r="FQ8" s="488"/>
      <c r="FR8" s="488"/>
      <c r="FS8" s="502" t="s">
        <v>405</v>
      </c>
      <c r="FT8" s="502"/>
      <c r="FU8" s="502"/>
      <c r="FV8" s="513" t="s">
        <v>406</v>
      </c>
      <c r="FW8" s="513"/>
      <c r="FX8" s="513"/>
      <c r="FY8" s="513" t="s">
        <v>407</v>
      </c>
      <c r="FZ8" s="513"/>
      <c r="GA8" s="513"/>
      <c r="GB8" s="513" t="s">
        <v>408</v>
      </c>
      <c r="GC8" s="513"/>
      <c r="GD8" s="513"/>
      <c r="GE8" s="513" t="s">
        <v>409</v>
      </c>
      <c r="GF8" s="513"/>
      <c r="GG8" s="513"/>
      <c r="GH8" s="488"/>
      <c r="GI8" s="488"/>
      <c r="GJ8" s="488"/>
      <c r="GK8" s="488" t="s">
        <v>410</v>
      </c>
      <c r="GL8" s="488"/>
      <c r="GM8" s="488"/>
      <c r="GN8" s="513" t="s">
        <v>411</v>
      </c>
      <c r="GO8" s="513"/>
      <c r="GP8" s="513"/>
      <c r="GQ8" s="513" t="s">
        <v>412</v>
      </c>
      <c r="GR8" s="513"/>
      <c r="GS8" s="513"/>
      <c r="GT8" s="513" t="s">
        <v>413</v>
      </c>
      <c r="GU8" s="513"/>
      <c r="GV8" s="513"/>
      <c r="GW8" s="513" t="s">
        <v>414</v>
      </c>
      <c r="GX8" s="513"/>
      <c r="GY8" s="513"/>
      <c r="GZ8" s="513" t="s">
        <v>415</v>
      </c>
      <c r="HA8" s="513"/>
      <c r="HB8" s="513"/>
      <c r="HC8" s="287"/>
      <c r="HD8" s="287"/>
      <c r="HE8" s="287"/>
      <c r="HF8" s="529" t="s">
        <v>416</v>
      </c>
      <c r="HG8" s="530"/>
      <c r="HH8" s="531"/>
      <c r="HI8" s="493"/>
      <c r="HJ8" s="271"/>
      <c r="HK8" s="271"/>
      <c r="HL8" s="271"/>
      <c r="HM8" s="493"/>
      <c r="HN8" s="493"/>
      <c r="HO8" s="493"/>
      <c r="HP8" s="487" t="s">
        <v>410</v>
      </c>
      <c r="HQ8" s="487"/>
      <c r="HR8" s="487"/>
      <c r="HS8" s="496" t="s">
        <v>417</v>
      </c>
      <c r="HT8" s="496"/>
      <c r="HU8" s="496"/>
      <c r="HV8" s="488"/>
      <c r="HW8" s="488"/>
      <c r="HX8" s="488"/>
      <c r="HY8" s="501"/>
      <c r="HZ8" s="501"/>
      <c r="IA8" s="501"/>
      <c r="IB8" s="509" t="s">
        <v>418</v>
      </c>
      <c r="IC8" s="509"/>
      <c r="ID8" s="509"/>
      <c r="IE8" s="510" t="s">
        <v>419</v>
      </c>
      <c r="IF8" s="511"/>
      <c r="IG8" s="512"/>
      <c r="IH8" s="507"/>
    </row>
    <row r="9" spans="1:242" ht="181.5">
      <c r="A9" s="488"/>
      <c r="B9" s="487"/>
      <c r="C9" s="488"/>
      <c r="D9" s="488"/>
      <c r="E9" s="491"/>
      <c r="F9" s="502"/>
      <c r="G9" s="502"/>
      <c r="H9" s="502"/>
      <c r="I9" s="491"/>
      <c r="J9" s="491"/>
      <c r="K9" s="502"/>
      <c r="L9" s="502"/>
      <c r="M9" s="502"/>
      <c r="N9" s="502"/>
      <c r="O9" s="502"/>
      <c r="P9" s="502"/>
      <c r="Q9" s="502"/>
      <c r="R9" s="282" t="s">
        <v>404</v>
      </c>
      <c r="S9" s="502"/>
      <c r="T9" s="502"/>
      <c r="U9" s="502"/>
      <c r="V9" s="502"/>
      <c r="W9" s="502"/>
      <c r="X9" s="502"/>
      <c r="Y9" s="517"/>
      <c r="Z9" s="518"/>
      <c r="AA9" s="499"/>
      <c r="AB9" s="502"/>
      <c r="AC9" s="502"/>
      <c r="AD9" s="502"/>
      <c r="AE9" s="502"/>
      <c r="AF9" s="288" t="s">
        <v>420</v>
      </c>
      <c r="AG9" s="289" t="s">
        <v>421</v>
      </c>
      <c r="AH9" s="282" t="s">
        <v>422</v>
      </c>
      <c r="AI9" s="491" t="s">
        <v>423</v>
      </c>
      <c r="AJ9" s="519"/>
      <c r="AK9" s="500"/>
      <c r="AL9" s="290" t="s">
        <v>424</v>
      </c>
      <c r="AM9" s="282" t="s">
        <v>425</v>
      </c>
      <c r="AN9" s="502" t="s">
        <v>426</v>
      </c>
      <c r="AO9" s="502"/>
      <c r="AP9" s="502"/>
      <c r="AQ9" s="502" t="s">
        <v>402</v>
      </c>
      <c r="AR9" s="502"/>
      <c r="AS9" s="502"/>
      <c r="AT9" s="520" t="s">
        <v>304</v>
      </c>
      <c r="AU9" s="521"/>
      <c r="AV9" s="522"/>
      <c r="AW9" s="282" t="s">
        <v>427</v>
      </c>
      <c r="AX9" s="289" t="s">
        <v>428</v>
      </c>
      <c r="AY9" s="502" t="s">
        <v>429</v>
      </c>
      <c r="AZ9" s="502"/>
      <c r="BA9" s="502"/>
      <c r="BB9" s="502" t="s">
        <v>430</v>
      </c>
      <c r="BC9" s="502"/>
      <c r="BD9" s="502"/>
      <c r="BE9" s="502"/>
      <c r="BF9" s="502"/>
      <c r="BG9" s="502"/>
      <c r="BH9" s="502" t="s">
        <v>431</v>
      </c>
      <c r="BI9" s="502"/>
      <c r="BJ9" s="502"/>
      <c r="BK9" s="502" t="s">
        <v>432</v>
      </c>
      <c r="BL9" s="502"/>
      <c r="BM9" s="502"/>
      <c r="BN9" s="502" t="s">
        <v>433</v>
      </c>
      <c r="BO9" s="502"/>
      <c r="BP9" s="502"/>
      <c r="BQ9" s="502" t="s">
        <v>434</v>
      </c>
      <c r="BR9" s="502"/>
      <c r="BS9" s="502"/>
      <c r="BT9" s="502" t="s">
        <v>435</v>
      </c>
      <c r="BU9" s="502"/>
      <c r="BV9" s="502"/>
      <c r="BW9" s="502" t="s">
        <v>436</v>
      </c>
      <c r="BX9" s="502"/>
      <c r="BY9" s="502"/>
      <c r="BZ9" s="502"/>
      <c r="CA9" s="502"/>
      <c r="CB9" s="502"/>
      <c r="CC9" s="502"/>
      <c r="CD9" s="502"/>
      <c r="CE9" s="502"/>
      <c r="CF9" s="502"/>
      <c r="CG9" s="502" t="s">
        <v>437</v>
      </c>
      <c r="CH9" s="502"/>
      <c r="CI9" s="502"/>
      <c r="CJ9" s="502"/>
      <c r="CK9" s="502"/>
      <c r="CL9" s="502"/>
      <c r="CM9" s="502"/>
      <c r="CN9" s="502"/>
      <c r="CO9" s="502"/>
      <c r="CP9" s="502"/>
      <c r="CQ9" s="502"/>
      <c r="CR9" s="502"/>
      <c r="CS9" s="502"/>
      <c r="CT9" s="502"/>
      <c r="CU9" s="502"/>
      <c r="CV9" s="502" t="s">
        <v>438</v>
      </c>
      <c r="CW9" s="502"/>
      <c r="CX9" s="502"/>
      <c r="CY9" s="502" t="s">
        <v>439</v>
      </c>
      <c r="CZ9" s="502"/>
      <c r="DA9" s="502"/>
      <c r="DB9" s="502" t="s">
        <v>440</v>
      </c>
      <c r="DC9" s="502"/>
      <c r="DD9" s="502"/>
      <c r="DE9" s="502" t="s">
        <v>441</v>
      </c>
      <c r="DF9" s="502"/>
      <c r="DG9" s="502"/>
      <c r="DH9" s="502" t="s">
        <v>442</v>
      </c>
      <c r="DI9" s="502"/>
      <c r="DJ9" s="502"/>
      <c r="DK9" s="502"/>
      <c r="DL9" s="502"/>
      <c r="DM9" s="502"/>
      <c r="DN9" s="502"/>
      <c r="DO9" s="502"/>
      <c r="DP9" s="502"/>
      <c r="DQ9" s="502" t="s">
        <v>443</v>
      </c>
      <c r="DR9" s="502"/>
      <c r="DS9" s="502"/>
      <c r="DT9" s="502"/>
      <c r="DU9" s="502"/>
      <c r="DV9" s="502"/>
      <c r="DW9" s="496"/>
      <c r="DX9" s="488" t="s">
        <v>444</v>
      </c>
      <c r="DY9" s="488"/>
      <c r="DZ9" s="488"/>
      <c r="EA9" s="488" t="s">
        <v>207</v>
      </c>
      <c r="EB9" s="488"/>
      <c r="EC9" s="488"/>
      <c r="ED9" s="488" t="s">
        <v>445</v>
      </c>
      <c r="EE9" s="488"/>
      <c r="EF9" s="488"/>
      <c r="EG9" s="488" t="s">
        <v>446</v>
      </c>
      <c r="EH9" s="488"/>
      <c r="EI9" s="488"/>
      <c r="EJ9" s="488" t="s">
        <v>447</v>
      </c>
      <c r="EK9" s="488"/>
      <c r="EL9" s="488"/>
      <c r="EM9" s="502" t="s">
        <v>401</v>
      </c>
      <c r="EN9" s="502"/>
      <c r="EO9" s="502"/>
      <c r="EP9" s="291" t="s">
        <v>448</v>
      </c>
      <c r="EQ9" s="509" t="s">
        <v>394</v>
      </c>
      <c r="ER9" s="509"/>
      <c r="ES9" s="509"/>
      <c r="ET9" s="526"/>
      <c r="EU9" s="527"/>
      <c r="EV9" s="528"/>
      <c r="EW9" s="502"/>
      <c r="EX9" s="502"/>
      <c r="EY9" s="502"/>
      <c r="EZ9" s="502"/>
      <c r="FA9" s="502"/>
      <c r="FB9" s="502"/>
      <c r="FC9" s="502"/>
      <c r="FD9" s="502"/>
      <c r="FE9" s="502"/>
      <c r="FF9" s="499"/>
      <c r="FG9" s="499"/>
      <c r="FH9" s="499"/>
      <c r="FI9" s="500"/>
      <c r="FJ9" s="500"/>
      <c r="FK9" s="500"/>
      <c r="FL9" s="497"/>
      <c r="FM9" s="502"/>
      <c r="FN9" s="502"/>
      <c r="FO9" s="502"/>
      <c r="FP9" s="488"/>
      <c r="FQ9" s="488"/>
      <c r="FR9" s="488"/>
      <c r="FS9" s="502"/>
      <c r="FT9" s="502"/>
      <c r="FU9" s="502"/>
      <c r="FV9" s="513"/>
      <c r="FW9" s="513"/>
      <c r="FX9" s="513"/>
      <c r="FY9" s="513"/>
      <c r="FZ9" s="513"/>
      <c r="GA9" s="513"/>
      <c r="GB9" s="513"/>
      <c r="GC9" s="513"/>
      <c r="GD9" s="513"/>
      <c r="GE9" s="513"/>
      <c r="GF9" s="513"/>
      <c r="GG9" s="513"/>
      <c r="GH9" s="488"/>
      <c r="GI9" s="488"/>
      <c r="GJ9" s="488"/>
      <c r="GK9" s="488"/>
      <c r="GL9" s="488"/>
      <c r="GM9" s="488"/>
      <c r="GN9" s="513"/>
      <c r="GO9" s="513"/>
      <c r="GP9" s="513"/>
      <c r="GQ9" s="513"/>
      <c r="GR9" s="513"/>
      <c r="GS9" s="513"/>
      <c r="GT9" s="513"/>
      <c r="GU9" s="513"/>
      <c r="GV9" s="513"/>
      <c r="GW9" s="513"/>
      <c r="GX9" s="513"/>
      <c r="GY9" s="513"/>
      <c r="GZ9" s="513"/>
      <c r="HA9" s="513"/>
      <c r="HB9" s="513"/>
      <c r="HC9" s="292"/>
      <c r="HD9" s="292"/>
      <c r="HE9" s="292"/>
      <c r="HF9" s="532"/>
      <c r="HG9" s="533"/>
      <c r="HH9" s="534"/>
      <c r="HI9" s="493"/>
      <c r="HJ9" s="271"/>
      <c r="HK9" s="271"/>
      <c r="HL9" s="271"/>
      <c r="HM9" s="493"/>
      <c r="HN9" s="493"/>
      <c r="HO9" s="493"/>
      <c r="HP9" s="487"/>
      <c r="HQ9" s="487"/>
      <c r="HR9" s="487"/>
      <c r="HS9" s="496"/>
      <c r="HT9" s="496"/>
      <c r="HU9" s="496"/>
      <c r="HV9" s="488"/>
      <c r="HW9" s="488"/>
      <c r="HX9" s="488"/>
      <c r="HY9" s="501"/>
      <c r="HZ9" s="501"/>
      <c r="IA9" s="501"/>
      <c r="IB9" s="509"/>
      <c r="IC9" s="509"/>
      <c r="ID9" s="509"/>
      <c r="IE9" s="510"/>
      <c r="IF9" s="511"/>
      <c r="IG9" s="512"/>
      <c r="IH9" s="508"/>
    </row>
    <row r="10" spans="1:242" ht="16.5">
      <c r="A10" s="488"/>
      <c r="B10" s="488"/>
      <c r="C10" s="271">
        <v>41033900</v>
      </c>
      <c r="D10" s="271">
        <v>41034200</v>
      </c>
      <c r="E10" s="289">
        <v>41040200</v>
      </c>
      <c r="F10" s="502">
        <v>41050100</v>
      </c>
      <c r="G10" s="502"/>
      <c r="H10" s="502"/>
      <c r="I10" s="289">
        <v>41050200</v>
      </c>
      <c r="J10" s="282">
        <v>41050300</v>
      </c>
      <c r="K10" s="502">
        <v>41050700</v>
      </c>
      <c r="L10" s="502"/>
      <c r="M10" s="502"/>
      <c r="N10" s="488">
        <v>41052000</v>
      </c>
      <c r="O10" s="488"/>
      <c r="P10" s="488"/>
      <c r="Q10" s="274">
        <v>41051500</v>
      </c>
      <c r="R10" s="274"/>
      <c r="S10" s="488">
        <v>41051400</v>
      </c>
      <c r="T10" s="488"/>
      <c r="U10" s="488"/>
      <c r="V10" s="488">
        <v>41054300</v>
      </c>
      <c r="W10" s="488"/>
      <c r="X10" s="488"/>
      <c r="Y10" s="493">
        <v>41052200</v>
      </c>
      <c r="Z10" s="501"/>
      <c r="AA10" s="497"/>
      <c r="AB10" s="274">
        <v>41053300</v>
      </c>
      <c r="AC10" s="488">
        <v>41053900</v>
      </c>
      <c r="AD10" s="488"/>
      <c r="AE10" s="488"/>
      <c r="AF10" s="274"/>
      <c r="AG10" s="274"/>
      <c r="AH10" s="274"/>
      <c r="AI10" s="274"/>
      <c r="AJ10" s="274"/>
      <c r="AK10" s="274"/>
      <c r="AL10" s="274"/>
      <c r="AM10" s="274"/>
      <c r="AN10" s="274"/>
      <c r="AO10" s="274"/>
      <c r="AP10" s="274"/>
      <c r="AQ10" s="274"/>
      <c r="AR10" s="274"/>
      <c r="AS10" s="274"/>
      <c r="AT10" s="274"/>
      <c r="AU10" s="274"/>
      <c r="AV10" s="274"/>
      <c r="AW10" s="274"/>
      <c r="AX10" s="274"/>
      <c r="AY10" s="488"/>
      <c r="AZ10" s="488"/>
      <c r="BA10" s="488"/>
      <c r="BB10" s="488"/>
      <c r="BC10" s="488"/>
      <c r="BD10" s="488"/>
      <c r="BE10" s="488"/>
      <c r="BF10" s="488"/>
      <c r="BG10" s="488"/>
      <c r="BH10" s="488"/>
      <c r="BI10" s="488"/>
      <c r="BJ10" s="488"/>
      <c r="BK10" s="488"/>
      <c r="BL10" s="488"/>
      <c r="BM10" s="488"/>
      <c r="BN10" s="488"/>
      <c r="BO10" s="488"/>
      <c r="BP10" s="488"/>
      <c r="BQ10" s="274"/>
      <c r="BR10" s="274"/>
      <c r="BS10" s="274"/>
      <c r="BT10" s="274"/>
      <c r="BU10" s="274"/>
      <c r="BV10" s="274"/>
      <c r="BW10" s="488"/>
      <c r="BX10" s="488"/>
      <c r="BY10" s="488"/>
      <c r="BZ10" s="488">
        <v>9800</v>
      </c>
      <c r="CA10" s="488"/>
      <c r="CB10" s="488"/>
      <c r="CC10" s="502"/>
      <c r="CD10" s="488">
        <v>3719320</v>
      </c>
      <c r="CE10" s="488"/>
      <c r="CF10" s="488"/>
      <c r="CG10" s="488" t="s">
        <v>449</v>
      </c>
      <c r="CH10" s="488"/>
      <c r="CI10" s="488"/>
      <c r="CJ10" s="488" t="s">
        <v>450</v>
      </c>
      <c r="CK10" s="488"/>
      <c r="CL10" s="488"/>
      <c r="CM10" s="488" t="s">
        <v>451</v>
      </c>
      <c r="CN10" s="488"/>
      <c r="CO10" s="488"/>
      <c r="CP10" s="488">
        <v>3719610</v>
      </c>
      <c r="CQ10" s="488"/>
      <c r="CR10" s="488"/>
      <c r="CS10" s="488">
        <v>3719770</v>
      </c>
      <c r="CT10" s="488"/>
      <c r="CU10" s="488"/>
      <c r="CV10" s="535" t="s">
        <v>449</v>
      </c>
      <c r="CW10" s="535"/>
      <c r="CX10" s="535"/>
      <c r="CY10" s="535" t="s">
        <v>449</v>
      </c>
      <c r="CZ10" s="535"/>
      <c r="DA10" s="535"/>
      <c r="DB10" s="535" t="s">
        <v>449</v>
      </c>
      <c r="DC10" s="535"/>
      <c r="DD10" s="535"/>
      <c r="DE10" s="535" t="s">
        <v>449</v>
      </c>
      <c r="DF10" s="535"/>
      <c r="DG10" s="535"/>
      <c r="DH10" s="535" t="s">
        <v>449</v>
      </c>
      <c r="DI10" s="535"/>
      <c r="DJ10" s="535"/>
      <c r="DK10" s="488">
        <v>9800</v>
      </c>
      <c r="DL10" s="488"/>
      <c r="DM10" s="488"/>
      <c r="DN10" s="536" t="s">
        <v>452</v>
      </c>
      <c r="DO10" s="536"/>
      <c r="DP10" s="536"/>
      <c r="DQ10" s="535" t="s">
        <v>453</v>
      </c>
      <c r="DR10" s="535"/>
      <c r="DS10" s="535"/>
      <c r="DT10" s="535" t="s">
        <v>449</v>
      </c>
      <c r="DU10" s="535"/>
      <c r="DV10" s="535"/>
      <c r="DW10" s="496"/>
      <c r="DX10" s="269"/>
      <c r="DY10" s="269"/>
      <c r="DZ10" s="269"/>
      <c r="EA10" s="269"/>
      <c r="EB10" s="269"/>
      <c r="EC10" s="269"/>
      <c r="ED10" s="269"/>
      <c r="EE10" s="269"/>
      <c r="EF10" s="283"/>
      <c r="EG10" s="283"/>
      <c r="EH10" s="283"/>
      <c r="EI10" s="283"/>
      <c r="EJ10" s="283"/>
      <c r="EK10" s="283"/>
      <c r="EL10" s="283"/>
      <c r="EM10" s="283"/>
      <c r="EN10" s="283"/>
      <c r="EO10" s="283"/>
      <c r="EP10" s="293"/>
      <c r="EQ10" s="294"/>
      <c r="ER10" s="295"/>
      <c r="ES10" s="294"/>
      <c r="ET10" s="294"/>
      <c r="EU10" s="269" t="s">
        <v>454</v>
      </c>
      <c r="EV10" s="269"/>
      <c r="EW10" s="487" t="s">
        <v>455</v>
      </c>
      <c r="EX10" s="487"/>
      <c r="EY10" s="487"/>
      <c r="EZ10" s="488"/>
      <c r="FA10" s="488"/>
      <c r="FB10" s="488"/>
      <c r="FC10" s="296"/>
      <c r="FD10" s="296"/>
      <c r="FE10" s="296"/>
      <c r="FF10" s="488" t="s">
        <v>456</v>
      </c>
      <c r="FG10" s="488"/>
      <c r="FH10" s="488"/>
      <c r="FI10" s="488" t="s">
        <v>455</v>
      </c>
      <c r="FJ10" s="488"/>
      <c r="FK10" s="488"/>
      <c r="FL10" s="274"/>
      <c r="FM10" s="282">
        <v>3719130</v>
      </c>
      <c r="FN10" s="297">
        <v>3719410</v>
      </c>
      <c r="FO10" s="298"/>
      <c r="FP10" s="547">
        <v>3719770</v>
      </c>
      <c r="FQ10" s="547"/>
      <c r="FR10" s="547"/>
      <c r="FS10" s="299"/>
      <c r="FT10" s="299"/>
      <c r="FU10" s="299"/>
      <c r="FV10" s="299"/>
      <c r="FW10" s="299"/>
      <c r="FX10" s="298"/>
      <c r="FY10" s="298"/>
      <c r="FZ10" s="298"/>
      <c r="GA10" s="298"/>
      <c r="GB10" s="298"/>
      <c r="GC10" s="298"/>
      <c r="GD10" s="298"/>
      <c r="GE10" s="298"/>
      <c r="GF10" s="298"/>
      <c r="GG10" s="298"/>
      <c r="GH10" s="492">
        <v>3719800</v>
      </c>
      <c r="GI10" s="492"/>
      <c r="GJ10" s="492"/>
      <c r="GK10" s="492" t="s">
        <v>453</v>
      </c>
      <c r="GL10" s="492"/>
      <c r="GM10" s="492"/>
      <c r="GN10" s="492" t="s">
        <v>453</v>
      </c>
      <c r="GO10" s="492"/>
      <c r="GP10" s="492"/>
      <c r="GQ10" s="492" t="s">
        <v>453</v>
      </c>
      <c r="GR10" s="492"/>
      <c r="GS10" s="492"/>
      <c r="GT10" s="492" t="s">
        <v>453</v>
      </c>
      <c r="GU10" s="492"/>
      <c r="GV10" s="492"/>
      <c r="GW10" s="492" t="s">
        <v>453</v>
      </c>
      <c r="GX10" s="492"/>
      <c r="GY10" s="492"/>
      <c r="GZ10" s="492" t="s">
        <v>453</v>
      </c>
      <c r="HA10" s="492"/>
      <c r="HB10" s="492"/>
      <c r="HC10" s="300"/>
      <c r="HD10" s="300"/>
      <c r="HE10" s="300"/>
      <c r="HF10" s="537" t="s">
        <v>457</v>
      </c>
      <c r="HG10" s="538"/>
      <c r="HH10" s="539"/>
      <c r="HI10" s="301"/>
      <c r="HJ10" s="301"/>
      <c r="HK10" s="301"/>
      <c r="HL10" s="301"/>
      <c r="HM10" s="545" t="s">
        <v>185</v>
      </c>
      <c r="HN10" s="545"/>
      <c r="HO10" s="545"/>
      <c r="HP10" s="492" t="s">
        <v>449</v>
      </c>
      <c r="HQ10" s="492"/>
      <c r="HR10" s="492"/>
      <c r="HS10" s="492" t="s">
        <v>449</v>
      </c>
      <c r="HT10" s="492"/>
      <c r="HU10" s="492"/>
      <c r="HV10" s="546" t="s">
        <v>449</v>
      </c>
      <c r="HW10" s="546"/>
      <c r="HX10" s="546"/>
      <c r="HY10" s="537">
        <v>3719770</v>
      </c>
      <c r="HZ10" s="538"/>
      <c r="IA10" s="539"/>
      <c r="IB10" s="537" t="s">
        <v>449</v>
      </c>
      <c r="IC10" s="538"/>
      <c r="ID10" s="539"/>
      <c r="IE10" s="540" t="s">
        <v>449</v>
      </c>
      <c r="IF10" s="541"/>
      <c r="IG10" s="542"/>
      <c r="IH10" s="302"/>
    </row>
    <row r="11" spans="1:242" ht="51">
      <c r="A11" s="269"/>
      <c r="B11" s="487"/>
      <c r="C11" s="303" t="s">
        <v>17</v>
      </c>
      <c r="D11" s="303" t="s">
        <v>17</v>
      </c>
      <c r="E11" s="303" t="s">
        <v>17</v>
      </c>
      <c r="F11" s="303" t="s">
        <v>17</v>
      </c>
      <c r="G11" s="303" t="s">
        <v>104</v>
      </c>
      <c r="H11" s="303" t="s">
        <v>105</v>
      </c>
      <c r="I11" s="303" t="s">
        <v>17</v>
      </c>
      <c r="J11" s="303" t="s">
        <v>17</v>
      </c>
      <c r="K11" s="303" t="s">
        <v>17</v>
      </c>
      <c r="L11" s="303" t="s">
        <v>458</v>
      </c>
      <c r="M11" s="303" t="s">
        <v>105</v>
      </c>
      <c r="N11" s="303" t="s">
        <v>17</v>
      </c>
      <c r="O11" s="303" t="s">
        <v>458</v>
      </c>
      <c r="P11" s="303" t="s">
        <v>105</v>
      </c>
      <c r="Q11" s="303" t="s">
        <v>17</v>
      </c>
      <c r="R11" s="303" t="s">
        <v>17</v>
      </c>
      <c r="S11" s="303" t="s">
        <v>17</v>
      </c>
      <c r="T11" s="303" t="s">
        <v>458</v>
      </c>
      <c r="U11" s="303" t="s">
        <v>105</v>
      </c>
      <c r="V11" s="303" t="s">
        <v>17</v>
      </c>
      <c r="W11" s="303" t="s">
        <v>458</v>
      </c>
      <c r="X11" s="303" t="s">
        <v>105</v>
      </c>
      <c r="Y11" s="303" t="s">
        <v>17</v>
      </c>
      <c r="Z11" s="303" t="s">
        <v>458</v>
      </c>
      <c r="AA11" s="303" t="s">
        <v>105</v>
      </c>
      <c r="AB11" s="303" t="s">
        <v>17</v>
      </c>
      <c r="AC11" s="303" t="s">
        <v>17</v>
      </c>
      <c r="AD11" s="303" t="s">
        <v>104</v>
      </c>
      <c r="AE11" s="303" t="s">
        <v>19</v>
      </c>
      <c r="AF11" s="303" t="s">
        <v>17</v>
      </c>
      <c r="AG11" s="303" t="s">
        <v>17</v>
      </c>
      <c r="AH11" s="303" t="s">
        <v>17</v>
      </c>
      <c r="AI11" s="303" t="s">
        <v>17</v>
      </c>
      <c r="AJ11" s="303" t="s">
        <v>104</v>
      </c>
      <c r="AK11" s="303" t="s">
        <v>17</v>
      </c>
      <c r="AL11" s="303" t="s">
        <v>17</v>
      </c>
      <c r="AM11" s="303" t="s">
        <v>17</v>
      </c>
      <c r="AN11" s="303" t="s">
        <v>17</v>
      </c>
      <c r="AO11" s="303" t="s">
        <v>104</v>
      </c>
      <c r="AP11" s="303" t="s">
        <v>19</v>
      </c>
      <c r="AQ11" s="303" t="s">
        <v>17</v>
      </c>
      <c r="AR11" s="303" t="s">
        <v>104</v>
      </c>
      <c r="AS11" s="303" t="s">
        <v>19</v>
      </c>
      <c r="AT11" s="303" t="s">
        <v>17</v>
      </c>
      <c r="AU11" s="303" t="s">
        <v>104</v>
      </c>
      <c r="AV11" s="303" t="s">
        <v>19</v>
      </c>
      <c r="AW11" s="303" t="s">
        <v>17</v>
      </c>
      <c r="AX11" s="303" t="s">
        <v>17</v>
      </c>
      <c r="AY11" s="303" t="s">
        <v>17</v>
      </c>
      <c r="AZ11" s="303" t="s">
        <v>459</v>
      </c>
      <c r="BA11" s="303" t="s">
        <v>19</v>
      </c>
      <c r="BB11" s="303" t="s">
        <v>17</v>
      </c>
      <c r="BC11" s="303" t="s">
        <v>459</v>
      </c>
      <c r="BD11" s="303" t="s">
        <v>19</v>
      </c>
      <c r="BE11" s="303" t="s">
        <v>17</v>
      </c>
      <c r="BF11" s="303" t="s">
        <v>459</v>
      </c>
      <c r="BG11" s="303" t="s">
        <v>19</v>
      </c>
      <c r="BH11" s="303" t="s">
        <v>17</v>
      </c>
      <c r="BI11" s="303" t="s">
        <v>459</v>
      </c>
      <c r="BJ11" s="303" t="s">
        <v>19</v>
      </c>
      <c r="BK11" s="303" t="s">
        <v>17</v>
      </c>
      <c r="BL11" s="303" t="s">
        <v>459</v>
      </c>
      <c r="BM11" s="303" t="s">
        <v>19</v>
      </c>
      <c r="BN11" s="303" t="s">
        <v>17</v>
      </c>
      <c r="BO11" s="303" t="s">
        <v>459</v>
      </c>
      <c r="BP11" s="303" t="s">
        <v>19</v>
      </c>
      <c r="BQ11" s="303" t="s">
        <v>17</v>
      </c>
      <c r="BR11" s="303" t="s">
        <v>104</v>
      </c>
      <c r="BS11" s="303" t="s">
        <v>19</v>
      </c>
      <c r="BT11" s="303" t="s">
        <v>17</v>
      </c>
      <c r="BU11" s="303" t="s">
        <v>104</v>
      </c>
      <c r="BV11" s="303" t="s">
        <v>19</v>
      </c>
      <c r="BW11" s="303" t="s">
        <v>17</v>
      </c>
      <c r="BX11" s="303" t="s">
        <v>459</v>
      </c>
      <c r="BY11" s="303" t="s">
        <v>19</v>
      </c>
      <c r="BZ11" s="303" t="s">
        <v>17</v>
      </c>
      <c r="CA11" s="303" t="s">
        <v>459</v>
      </c>
      <c r="CB11" s="303" t="s">
        <v>19</v>
      </c>
      <c r="CC11" s="513"/>
      <c r="CD11" s="303" t="s">
        <v>17</v>
      </c>
      <c r="CE11" s="303" t="s">
        <v>459</v>
      </c>
      <c r="CF11" s="303" t="s">
        <v>19</v>
      </c>
      <c r="CG11" s="303" t="s">
        <v>17</v>
      </c>
      <c r="CH11" s="303" t="s">
        <v>459</v>
      </c>
      <c r="CI11" s="303" t="s">
        <v>19</v>
      </c>
      <c r="CJ11" s="303" t="s">
        <v>17</v>
      </c>
      <c r="CK11" s="303" t="s">
        <v>459</v>
      </c>
      <c r="CL11" s="303" t="s">
        <v>19</v>
      </c>
      <c r="CM11" s="303" t="s">
        <v>17</v>
      </c>
      <c r="CN11" s="303" t="s">
        <v>459</v>
      </c>
      <c r="CO11" s="303" t="s">
        <v>19</v>
      </c>
      <c r="CP11" s="303" t="s">
        <v>17</v>
      </c>
      <c r="CQ11" s="303" t="s">
        <v>459</v>
      </c>
      <c r="CR11" s="303" t="s">
        <v>19</v>
      </c>
      <c r="CS11" s="303" t="s">
        <v>17</v>
      </c>
      <c r="CT11" s="303" t="s">
        <v>459</v>
      </c>
      <c r="CU11" s="303" t="s">
        <v>19</v>
      </c>
      <c r="CV11" s="303" t="s">
        <v>17</v>
      </c>
      <c r="CW11" s="303" t="s">
        <v>459</v>
      </c>
      <c r="CX11" s="303" t="s">
        <v>19</v>
      </c>
      <c r="CY11" s="303" t="s">
        <v>17</v>
      </c>
      <c r="CZ11" s="303" t="s">
        <v>459</v>
      </c>
      <c r="DA11" s="303" t="s">
        <v>19</v>
      </c>
      <c r="DB11" s="303" t="s">
        <v>17</v>
      </c>
      <c r="DC11" s="303" t="s">
        <v>459</v>
      </c>
      <c r="DD11" s="303" t="s">
        <v>19</v>
      </c>
      <c r="DE11" s="303" t="s">
        <v>17</v>
      </c>
      <c r="DF11" s="303" t="s">
        <v>459</v>
      </c>
      <c r="DG11" s="303" t="s">
        <v>19</v>
      </c>
      <c r="DH11" s="303" t="s">
        <v>17</v>
      </c>
      <c r="DI11" s="303" t="s">
        <v>459</v>
      </c>
      <c r="DJ11" s="303" t="s">
        <v>19</v>
      </c>
      <c r="DK11" s="303" t="s">
        <v>17</v>
      </c>
      <c r="DL11" s="303" t="s">
        <v>459</v>
      </c>
      <c r="DM11" s="303" t="s">
        <v>19</v>
      </c>
      <c r="DN11" s="303" t="s">
        <v>17</v>
      </c>
      <c r="DO11" s="303" t="s">
        <v>459</v>
      </c>
      <c r="DP11" s="303" t="s">
        <v>19</v>
      </c>
      <c r="DQ11" s="303" t="s">
        <v>17</v>
      </c>
      <c r="DR11" s="303" t="s">
        <v>459</v>
      </c>
      <c r="DS11" s="303" t="s">
        <v>19</v>
      </c>
      <c r="DT11" s="303" t="s">
        <v>17</v>
      </c>
      <c r="DU11" s="303" t="s">
        <v>459</v>
      </c>
      <c r="DV11" s="303" t="s">
        <v>19</v>
      </c>
      <c r="DW11" s="496"/>
      <c r="DX11" s="303" t="s">
        <v>17</v>
      </c>
      <c r="DY11" s="303" t="s">
        <v>104</v>
      </c>
      <c r="DZ11" s="303" t="s">
        <v>19</v>
      </c>
      <c r="EA11" s="303" t="s">
        <v>17</v>
      </c>
      <c r="EB11" s="303" t="s">
        <v>104</v>
      </c>
      <c r="EC11" s="303" t="s">
        <v>19</v>
      </c>
      <c r="ED11" s="303" t="s">
        <v>17</v>
      </c>
      <c r="EE11" s="303" t="s">
        <v>104</v>
      </c>
      <c r="EF11" s="303" t="s">
        <v>19</v>
      </c>
      <c r="EG11" s="303" t="s">
        <v>17</v>
      </c>
      <c r="EH11" s="303" t="s">
        <v>104</v>
      </c>
      <c r="EI11" s="303" t="s">
        <v>19</v>
      </c>
      <c r="EJ11" s="303" t="s">
        <v>17</v>
      </c>
      <c r="EK11" s="303" t="s">
        <v>104</v>
      </c>
      <c r="EL11" s="303" t="s">
        <v>19</v>
      </c>
      <c r="EM11" s="303" t="s">
        <v>17</v>
      </c>
      <c r="EN11" s="303" t="s">
        <v>104</v>
      </c>
      <c r="EO11" s="303" t="s">
        <v>19</v>
      </c>
      <c r="EP11" s="293"/>
      <c r="EQ11" s="303" t="s">
        <v>17</v>
      </c>
      <c r="ER11" s="303" t="s">
        <v>104</v>
      </c>
      <c r="ES11" s="303" t="s">
        <v>19</v>
      </c>
      <c r="ET11" s="303" t="s">
        <v>17</v>
      </c>
      <c r="EU11" s="303" t="s">
        <v>104</v>
      </c>
      <c r="EV11" s="303" t="s">
        <v>19</v>
      </c>
      <c r="EW11" s="303" t="s">
        <v>17</v>
      </c>
      <c r="EX11" s="303" t="s">
        <v>104</v>
      </c>
      <c r="EY11" s="303" t="s">
        <v>19</v>
      </c>
      <c r="EZ11" s="303" t="s">
        <v>17</v>
      </c>
      <c r="FA11" s="303" t="s">
        <v>104</v>
      </c>
      <c r="FB11" s="303" t="s">
        <v>19</v>
      </c>
      <c r="FC11" s="303" t="s">
        <v>17</v>
      </c>
      <c r="FD11" s="303" t="s">
        <v>104</v>
      </c>
      <c r="FE11" s="303" t="s">
        <v>19</v>
      </c>
      <c r="FF11" s="303" t="s">
        <v>17</v>
      </c>
      <c r="FG11" s="303" t="s">
        <v>104</v>
      </c>
      <c r="FH11" s="303" t="s">
        <v>19</v>
      </c>
      <c r="FI11" s="303" t="s">
        <v>17</v>
      </c>
      <c r="FJ11" s="303" t="s">
        <v>104</v>
      </c>
      <c r="FK11" s="303" t="s">
        <v>19</v>
      </c>
      <c r="FL11" s="274"/>
      <c r="FM11" s="303" t="s">
        <v>17</v>
      </c>
      <c r="FN11" s="303" t="s">
        <v>17</v>
      </c>
      <c r="FO11" s="303" t="s">
        <v>17</v>
      </c>
      <c r="FP11" s="303" t="s">
        <v>17</v>
      </c>
      <c r="FQ11" s="303" t="s">
        <v>104</v>
      </c>
      <c r="FR11" s="303" t="s">
        <v>19</v>
      </c>
      <c r="FS11" s="303" t="s">
        <v>17</v>
      </c>
      <c r="FT11" s="303" t="s">
        <v>104</v>
      </c>
      <c r="FU11" s="303" t="s">
        <v>19</v>
      </c>
      <c r="FV11" s="303" t="s">
        <v>460</v>
      </c>
      <c r="FW11" s="303" t="s">
        <v>104</v>
      </c>
      <c r="FX11" s="303" t="s">
        <v>19</v>
      </c>
      <c r="FY11" s="303" t="s">
        <v>460</v>
      </c>
      <c r="FZ11" s="303" t="s">
        <v>104</v>
      </c>
      <c r="GA11" s="303" t="s">
        <v>19</v>
      </c>
      <c r="GB11" s="303" t="s">
        <v>460</v>
      </c>
      <c r="GC11" s="303" t="s">
        <v>104</v>
      </c>
      <c r="GD11" s="303" t="s">
        <v>19</v>
      </c>
      <c r="GE11" s="303" t="s">
        <v>460</v>
      </c>
      <c r="GF11" s="303" t="s">
        <v>104</v>
      </c>
      <c r="GG11" s="303" t="s">
        <v>19</v>
      </c>
      <c r="GH11" s="303" t="s">
        <v>460</v>
      </c>
      <c r="GI11" s="303" t="s">
        <v>104</v>
      </c>
      <c r="GJ11" s="303" t="s">
        <v>19</v>
      </c>
      <c r="GK11" s="303" t="s">
        <v>460</v>
      </c>
      <c r="GL11" s="303" t="s">
        <v>104</v>
      </c>
      <c r="GM11" s="303" t="s">
        <v>19</v>
      </c>
      <c r="GN11" s="303" t="s">
        <v>460</v>
      </c>
      <c r="GO11" s="303" t="s">
        <v>104</v>
      </c>
      <c r="GP11" s="303" t="s">
        <v>19</v>
      </c>
      <c r="GQ11" s="303" t="s">
        <v>460</v>
      </c>
      <c r="GR11" s="303" t="s">
        <v>104</v>
      </c>
      <c r="GS11" s="303" t="s">
        <v>19</v>
      </c>
      <c r="GT11" s="303" t="s">
        <v>460</v>
      </c>
      <c r="GU11" s="303" t="s">
        <v>104</v>
      </c>
      <c r="GV11" s="303" t="s">
        <v>19</v>
      </c>
      <c r="GW11" s="303" t="s">
        <v>460</v>
      </c>
      <c r="GX11" s="303" t="s">
        <v>104</v>
      </c>
      <c r="GY11" s="303" t="s">
        <v>19</v>
      </c>
      <c r="GZ11" s="303" t="s">
        <v>460</v>
      </c>
      <c r="HA11" s="303" t="s">
        <v>104</v>
      </c>
      <c r="HB11" s="303" t="s">
        <v>19</v>
      </c>
      <c r="HC11" s="303"/>
      <c r="HD11" s="303"/>
      <c r="HE11" s="303"/>
      <c r="HF11" s="303" t="s">
        <v>460</v>
      </c>
      <c r="HG11" s="303" t="s">
        <v>104</v>
      </c>
      <c r="HH11" s="303" t="s">
        <v>19</v>
      </c>
      <c r="HI11" s="304" t="s">
        <v>17</v>
      </c>
      <c r="HJ11" s="304"/>
      <c r="HK11" s="304"/>
      <c r="HL11" s="304"/>
      <c r="HM11" s="303" t="s">
        <v>460</v>
      </c>
      <c r="HN11" s="303" t="s">
        <v>104</v>
      </c>
      <c r="HO11" s="303" t="s">
        <v>19</v>
      </c>
      <c r="HP11" s="303" t="s">
        <v>460</v>
      </c>
      <c r="HQ11" s="303" t="s">
        <v>104</v>
      </c>
      <c r="HR11" s="303" t="s">
        <v>19</v>
      </c>
      <c r="HS11" s="303" t="s">
        <v>460</v>
      </c>
      <c r="HT11" s="303" t="s">
        <v>104</v>
      </c>
      <c r="HU11" s="303" t="s">
        <v>19</v>
      </c>
      <c r="HV11" s="303" t="s">
        <v>460</v>
      </c>
      <c r="HW11" s="303" t="s">
        <v>104</v>
      </c>
      <c r="HX11" s="303" t="s">
        <v>19</v>
      </c>
      <c r="HY11" s="303" t="s">
        <v>460</v>
      </c>
      <c r="HZ11" s="303" t="s">
        <v>104</v>
      </c>
      <c r="IA11" s="303" t="s">
        <v>19</v>
      </c>
      <c r="IB11" s="303" t="s">
        <v>460</v>
      </c>
      <c r="IC11" s="303" t="s">
        <v>104</v>
      </c>
      <c r="ID11" s="303" t="s">
        <v>19</v>
      </c>
      <c r="IE11" s="303" t="s">
        <v>460</v>
      </c>
      <c r="IF11" s="303" t="s">
        <v>104</v>
      </c>
      <c r="IG11" s="303" t="s">
        <v>19</v>
      </c>
      <c r="IH11" s="302"/>
    </row>
    <row r="12" spans="1:242" ht="15.75">
      <c r="A12" s="269">
        <v>18304401000</v>
      </c>
      <c r="B12" s="305" t="s">
        <v>461</v>
      </c>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6">
        <f t="shared" ref="AC12:AC29" si="0">AF12+AG12+AH12+AK12+AL12+AM12+AN12+AQ12+AV12+AW12+AX12+AY12+BB12+BH12+BK12+BN12+BQ12+BT12+BW12+DX12+EA12+ED12+EM12</f>
        <v>71700</v>
      </c>
      <c r="AD12" s="306">
        <f t="shared" ref="AD12:AD31" si="1">AO12+AR12+DY12+EE12+EN12</f>
        <v>0</v>
      </c>
      <c r="AE12" s="306">
        <f t="shared" ref="AE12:AE31" si="2">AC12+AD12</f>
        <v>71700</v>
      </c>
      <c r="AF12" s="303"/>
      <c r="AG12" s="303"/>
      <c r="AH12" s="303"/>
      <c r="AI12" s="303"/>
      <c r="AJ12" s="303"/>
      <c r="AK12" s="303"/>
      <c r="AL12" s="303"/>
      <c r="AM12" s="303"/>
      <c r="AN12" s="307">
        <v>6700</v>
      </c>
      <c r="AO12" s="308"/>
      <c r="AP12" s="309">
        <f t="shared" ref="AP12:AP35" si="3">AN12+AO12</f>
        <v>6700</v>
      </c>
      <c r="AQ12" s="310">
        <v>20000</v>
      </c>
      <c r="AR12" s="310"/>
      <c r="AS12" s="306">
        <f t="shared" ref="AS12:AS31" si="4">AQ12+AR12</f>
        <v>20000</v>
      </c>
      <c r="AT12" s="306"/>
      <c r="AU12" s="306"/>
      <c r="AV12" s="303"/>
      <c r="AW12" s="303"/>
      <c r="AX12" s="303"/>
      <c r="AY12" s="303"/>
      <c r="AZ12" s="303"/>
      <c r="BA12" s="303"/>
      <c r="BB12" s="303"/>
      <c r="BC12" s="303"/>
      <c r="BD12" s="303"/>
      <c r="BE12" s="303"/>
      <c r="BF12" s="303"/>
      <c r="BG12" s="303"/>
      <c r="BH12" s="303"/>
      <c r="BI12" s="303"/>
      <c r="BJ12" s="303"/>
      <c r="BK12" s="303"/>
      <c r="BL12" s="303"/>
      <c r="BM12" s="303"/>
      <c r="BN12" s="303"/>
      <c r="BO12" s="303"/>
      <c r="BP12" s="303"/>
      <c r="BQ12" s="303"/>
      <c r="BR12" s="303"/>
      <c r="BS12" s="303"/>
      <c r="BT12" s="303"/>
      <c r="BU12" s="303"/>
      <c r="BV12" s="303"/>
      <c r="BW12" s="303"/>
      <c r="BX12" s="303"/>
      <c r="BY12" s="303"/>
      <c r="BZ12" s="303"/>
      <c r="CA12" s="303"/>
      <c r="CB12" s="303"/>
      <c r="CC12" s="513"/>
      <c r="CD12" s="303"/>
      <c r="CE12" s="303"/>
      <c r="CF12" s="303"/>
      <c r="CG12" s="303"/>
      <c r="CH12" s="303"/>
      <c r="CI12" s="303"/>
      <c r="CJ12" s="303"/>
      <c r="CK12" s="303"/>
      <c r="CL12" s="303"/>
      <c r="CM12" s="303"/>
      <c r="CN12" s="303"/>
      <c r="CO12" s="303"/>
      <c r="CP12" s="303"/>
      <c r="CQ12" s="303"/>
      <c r="CR12" s="303"/>
      <c r="CS12" s="303"/>
      <c r="CT12" s="303"/>
      <c r="CU12" s="303"/>
      <c r="CV12" s="303"/>
      <c r="CW12" s="303"/>
      <c r="CX12" s="303"/>
      <c r="CY12" s="303"/>
      <c r="CZ12" s="303"/>
      <c r="DA12" s="303"/>
      <c r="DB12" s="303"/>
      <c r="DC12" s="303"/>
      <c r="DD12" s="303"/>
      <c r="DE12" s="303"/>
      <c r="DF12" s="303"/>
      <c r="DG12" s="303"/>
      <c r="DH12" s="303"/>
      <c r="DI12" s="303"/>
      <c r="DJ12" s="303"/>
      <c r="DK12" s="303"/>
      <c r="DL12" s="303"/>
      <c r="DM12" s="303"/>
      <c r="DN12" s="303"/>
      <c r="DO12" s="303"/>
      <c r="DP12" s="303"/>
      <c r="DQ12" s="303"/>
      <c r="DR12" s="303"/>
      <c r="DS12" s="303"/>
      <c r="DT12" s="303"/>
      <c r="DU12" s="303"/>
      <c r="DV12" s="303"/>
      <c r="DW12" s="269"/>
      <c r="DX12" s="311">
        <v>35000</v>
      </c>
      <c r="DY12" s="312"/>
      <c r="DZ12" s="312">
        <f t="shared" ref="DZ12:DZ31" si="5">DX12+DY12</f>
        <v>35000</v>
      </c>
      <c r="EA12" s="269"/>
      <c r="EB12" s="269"/>
      <c r="EC12" s="269"/>
      <c r="ED12" s="269"/>
      <c r="EE12" s="269"/>
      <c r="EF12" s="269">
        <f t="shared" ref="EF12:EF31" si="6">ED12+EE12</f>
        <v>0</v>
      </c>
      <c r="EG12" s="269"/>
      <c r="EH12" s="269"/>
      <c r="EI12" s="269"/>
      <c r="EJ12" s="269"/>
      <c r="EK12" s="269"/>
      <c r="EL12" s="269"/>
      <c r="EM12" s="312">
        <v>10000</v>
      </c>
      <c r="EN12" s="312"/>
      <c r="EO12" s="312">
        <f t="shared" ref="EO12:EO31" si="7">EM12+EN12</f>
        <v>10000</v>
      </c>
      <c r="EP12" s="293">
        <f t="shared" ref="EP12:EP31" si="8">C12+D12+E12+F12+I12+J12+K12+P12+Q12+AB12+AE12</f>
        <v>71700</v>
      </c>
      <c r="EQ12" s="312">
        <f>ET12+EW12+EZ12+FC12</f>
        <v>1000</v>
      </c>
      <c r="ER12" s="312">
        <f>EX12+EU12+FA12+FD12</f>
        <v>0</v>
      </c>
      <c r="ES12" s="269">
        <f t="shared" ref="ES12:ES31" si="9">EQ12+ER12</f>
        <v>1000</v>
      </c>
      <c r="ET12" s="312">
        <v>1000</v>
      </c>
      <c r="EU12" s="312"/>
      <c r="EV12" s="312">
        <f>ET12+EU12</f>
        <v>1000</v>
      </c>
      <c r="EW12" s="269"/>
      <c r="EX12" s="269"/>
      <c r="EY12" s="269">
        <f t="shared" ref="EY12:EY31" si="10">EW12+EX12</f>
        <v>0</v>
      </c>
      <c r="EZ12" s="269"/>
      <c r="FA12" s="269"/>
      <c r="FB12" s="312">
        <f t="shared" ref="FB12:FB31" si="11">FA12+EZ12</f>
        <v>0</v>
      </c>
      <c r="FC12" s="269"/>
      <c r="FD12" s="269"/>
      <c r="FE12" s="269"/>
      <c r="FF12" s="269"/>
      <c r="FG12" s="269"/>
      <c r="FH12" s="269"/>
      <c r="FI12" s="269"/>
      <c r="FJ12" s="269"/>
      <c r="FK12" s="269"/>
      <c r="FL12" s="306">
        <f>ES12</f>
        <v>1000</v>
      </c>
      <c r="FM12" s="303"/>
      <c r="FN12" s="303"/>
      <c r="FO12" s="303"/>
      <c r="FP12" s="306">
        <f>FS12+FX12+FY12+GE12</f>
        <v>70555</v>
      </c>
      <c r="FQ12" s="313">
        <f>GF12+FZ12</f>
        <v>0</v>
      </c>
      <c r="FR12" s="306">
        <f t="shared" ref="FR12:FR31" si="12">FP12+FQ12</f>
        <v>70555</v>
      </c>
      <c r="FS12" s="303"/>
      <c r="FT12" s="303"/>
      <c r="FU12" s="303"/>
      <c r="FV12" s="303"/>
      <c r="FW12" s="303"/>
      <c r="FX12" s="303"/>
      <c r="FY12" s="303"/>
      <c r="FZ12" s="303"/>
      <c r="GA12" s="303"/>
      <c r="GB12" s="303"/>
      <c r="GC12" s="303"/>
      <c r="GD12" s="303"/>
      <c r="GE12" s="306">
        <v>70555</v>
      </c>
      <c r="GF12" s="306"/>
      <c r="GG12" s="306">
        <f>GE12+GF12</f>
        <v>70555</v>
      </c>
      <c r="GH12" s="314"/>
      <c r="GI12" s="314"/>
      <c r="GJ12" s="314"/>
      <c r="GK12" s="306"/>
      <c r="GL12" s="306"/>
      <c r="GM12" s="306"/>
      <c r="GN12" s="306"/>
      <c r="GO12" s="306"/>
      <c r="GP12" s="306"/>
      <c r="GQ12" s="306"/>
      <c r="GR12" s="306"/>
      <c r="GS12" s="306"/>
      <c r="GT12" s="306"/>
      <c r="GU12" s="306"/>
      <c r="GV12" s="306"/>
      <c r="GW12" s="306"/>
      <c r="GX12" s="306"/>
      <c r="GY12" s="306"/>
      <c r="GZ12" s="306"/>
      <c r="HA12" s="306"/>
      <c r="HB12" s="306"/>
      <c r="HC12" s="306"/>
      <c r="HD12" s="306"/>
      <c r="HE12" s="306"/>
      <c r="HF12" s="315"/>
      <c r="HG12" s="315"/>
      <c r="HH12" s="315"/>
      <c r="HI12" s="315">
        <f t="shared" ref="HI12:HI31" si="13">FM12+FN12+FR12</f>
        <v>70555</v>
      </c>
      <c r="HJ12" s="315"/>
      <c r="HK12" s="315"/>
      <c r="HL12" s="315"/>
      <c r="HM12" s="298"/>
      <c r="HN12" s="298"/>
      <c r="HO12" s="298"/>
      <c r="HP12" s="298"/>
      <c r="HQ12" s="298"/>
      <c r="HR12" s="298"/>
      <c r="HS12" s="298"/>
      <c r="HT12" s="298"/>
      <c r="HU12" s="298"/>
      <c r="HV12" s="298"/>
      <c r="HW12" s="298"/>
      <c r="HX12" s="298"/>
      <c r="HY12" s="298"/>
      <c r="HZ12" s="298"/>
      <c r="IA12" s="298"/>
      <c r="IB12" s="298"/>
      <c r="IC12" s="298"/>
      <c r="ID12" s="298"/>
      <c r="IE12" s="301"/>
      <c r="IF12" s="302"/>
      <c r="IG12" s="302"/>
      <c r="IH12" s="302">
        <f>IA12</f>
        <v>0</v>
      </c>
    </row>
    <row r="13" spans="1:242" ht="15.75">
      <c r="A13" s="269">
        <v>18304504000</v>
      </c>
      <c r="B13" s="305" t="s">
        <v>462</v>
      </c>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6">
        <f t="shared" si="0"/>
        <v>59160</v>
      </c>
      <c r="AD13" s="306">
        <f t="shared" si="1"/>
        <v>14000</v>
      </c>
      <c r="AE13" s="306">
        <f t="shared" si="2"/>
        <v>73160</v>
      </c>
      <c r="AF13" s="303"/>
      <c r="AG13" s="303"/>
      <c r="AH13" s="303"/>
      <c r="AI13" s="303"/>
      <c r="AJ13" s="303"/>
      <c r="AK13" s="303"/>
      <c r="AL13" s="303"/>
      <c r="AM13" s="303"/>
      <c r="AN13" s="308">
        <v>200</v>
      </c>
      <c r="AO13" s="308"/>
      <c r="AP13" s="309">
        <f t="shared" si="3"/>
        <v>200</v>
      </c>
      <c r="AQ13" s="309">
        <v>41100</v>
      </c>
      <c r="AR13" s="309"/>
      <c r="AS13" s="306">
        <f t="shared" si="4"/>
        <v>41100</v>
      </c>
      <c r="AT13" s="306"/>
      <c r="AU13" s="306"/>
      <c r="AV13" s="303"/>
      <c r="AW13" s="303"/>
      <c r="AX13" s="303"/>
      <c r="AY13" s="303"/>
      <c r="AZ13" s="303"/>
      <c r="BA13" s="303"/>
      <c r="BB13" s="303"/>
      <c r="BC13" s="303"/>
      <c r="BD13" s="303"/>
      <c r="BE13" s="303"/>
      <c r="BF13" s="303"/>
      <c r="BG13" s="303"/>
      <c r="BH13" s="303"/>
      <c r="BI13" s="303"/>
      <c r="BJ13" s="303"/>
      <c r="BK13" s="303"/>
      <c r="BL13" s="303"/>
      <c r="BM13" s="303"/>
      <c r="BN13" s="303"/>
      <c r="BO13" s="303"/>
      <c r="BP13" s="303"/>
      <c r="BQ13" s="303"/>
      <c r="BR13" s="303"/>
      <c r="BS13" s="303"/>
      <c r="BT13" s="303"/>
      <c r="BU13" s="303"/>
      <c r="BV13" s="303"/>
      <c r="BW13" s="303"/>
      <c r="BX13" s="303"/>
      <c r="BY13" s="303"/>
      <c r="BZ13" s="303"/>
      <c r="CA13" s="303"/>
      <c r="CB13" s="303"/>
      <c r="CC13" s="513"/>
      <c r="CD13" s="303"/>
      <c r="CE13" s="303"/>
      <c r="CF13" s="303"/>
      <c r="CG13" s="303"/>
      <c r="CH13" s="303"/>
      <c r="CI13" s="303"/>
      <c r="CJ13" s="303"/>
      <c r="CK13" s="303"/>
      <c r="CL13" s="303"/>
      <c r="CM13" s="303"/>
      <c r="CN13" s="303"/>
      <c r="CO13" s="303"/>
      <c r="CP13" s="303"/>
      <c r="CQ13" s="303"/>
      <c r="CR13" s="303"/>
      <c r="CS13" s="303"/>
      <c r="CT13" s="303"/>
      <c r="CU13" s="303"/>
      <c r="CV13" s="303"/>
      <c r="CW13" s="303"/>
      <c r="CX13" s="303"/>
      <c r="CY13" s="303"/>
      <c r="CZ13" s="303"/>
      <c r="DA13" s="303"/>
      <c r="DB13" s="303"/>
      <c r="DC13" s="303"/>
      <c r="DD13" s="303"/>
      <c r="DE13" s="303"/>
      <c r="DF13" s="303"/>
      <c r="DG13" s="303"/>
      <c r="DH13" s="303"/>
      <c r="DI13" s="303"/>
      <c r="DJ13" s="303"/>
      <c r="DK13" s="303"/>
      <c r="DL13" s="303"/>
      <c r="DM13" s="303"/>
      <c r="DN13" s="303"/>
      <c r="DO13" s="303"/>
      <c r="DP13" s="303"/>
      <c r="DQ13" s="303"/>
      <c r="DR13" s="303"/>
      <c r="DS13" s="303"/>
      <c r="DT13" s="303"/>
      <c r="DU13" s="303"/>
      <c r="DV13" s="303"/>
      <c r="DW13" s="269"/>
      <c r="DX13" s="269"/>
      <c r="DY13" s="269"/>
      <c r="DZ13" s="269">
        <f t="shared" si="5"/>
        <v>0</v>
      </c>
      <c r="EA13" s="269"/>
      <c r="EB13" s="269"/>
      <c r="EC13" s="269"/>
      <c r="ED13" s="311">
        <v>4400</v>
      </c>
      <c r="EE13" s="312"/>
      <c r="EF13" s="312">
        <f t="shared" si="6"/>
        <v>4400</v>
      </c>
      <c r="EG13" s="312"/>
      <c r="EH13" s="312"/>
      <c r="EI13" s="312"/>
      <c r="EJ13" s="312"/>
      <c r="EK13" s="312"/>
      <c r="EL13" s="312"/>
      <c r="EM13" s="312">
        <v>13460</v>
      </c>
      <c r="EN13" s="312">
        <v>14000</v>
      </c>
      <c r="EO13" s="312">
        <f t="shared" si="7"/>
        <v>27460</v>
      </c>
      <c r="EP13" s="293">
        <f t="shared" si="8"/>
        <v>73160</v>
      </c>
      <c r="EQ13" s="312">
        <f t="shared" ref="EQ13:EQ31" si="14">ET13+EW13+EZ13+FC13</f>
        <v>85000</v>
      </c>
      <c r="ER13" s="312">
        <f t="shared" ref="ER13:ER31" si="15">EX13+EU13+FA13+FD13</f>
        <v>-13000</v>
      </c>
      <c r="ES13" s="269">
        <f t="shared" si="9"/>
        <v>72000</v>
      </c>
      <c r="ET13" s="312">
        <v>28000</v>
      </c>
      <c r="EU13" s="312">
        <v>-13000</v>
      </c>
      <c r="EV13" s="312">
        <f t="shared" ref="EV13:EV31" si="16">ET13+EU13</f>
        <v>15000</v>
      </c>
      <c r="EW13" s="312">
        <v>57000</v>
      </c>
      <c r="EX13" s="312"/>
      <c r="EY13" s="312">
        <f t="shared" si="10"/>
        <v>57000</v>
      </c>
      <c r="EZ13" s="312"/>
      <c r="FA13" s="312"/>
      <c r="FB13" s="312">
        <f t="shared" si="11"/>
        <v>0</v>
      </c>
      <c r="FC13" s="312"/>
      <c r="FD13" s="312"/>
      <c r="FE13" s="312"/>
      <c r="FF13" s="269"/>
      <c r="FG13" s="269"/>
      <c r="FH13" s="269"/>
      <c r="FI13" s="269"/>
      <c r="FJ13" s="269"/>
      <c r="FK13" s="269"/>
      <c r="FL13" s="306">
        <f t="shared" ref="FL13:FL31" si="17">ES13</f>
        <v>72000</v>
      </c>
      <c r="FM13" s="303"/>
      <c r="FN13" s="303"/>
      <c r="FO13" s="303"/>
      <c r="FP13" s="303">
        <f>FS13+FX13+FY13+GE13</f>
        <v>0</v>
      </c>
      <c r="FQ13" s="313">
        <f>GF13+FZ13</f>
        <v>0</v>
      </c>
      <c r="FR13" s="313">
        <f t="shared" si="12"/>
        <v>0</v>
      </c>
      <c r="FS13" s="303"/>
      <c r="FT13" s="303"/>
      <c r="FU13" s="303"/>
      <c r="FV13" s="303"/>
      <c r="FW13" s="303"/>
      <c r="FX13" s="303"/>
      <c r="FY13" s="303"/>
      <c r="FZ13" s="303"/>
      <c r="GA13" s="303"/>
      <c r="GB13" s="303"/>
      <c r="GC13" s="303"/>
      <c r="GD13" s="303"/>
      <c r="GE13" s="303"/>
      <c r="GF13" s="303"/>
      <c r="GG13" s="303"/>
      <c r="GH13" s="316"/>
      <c r="GI13" s="316"/>
      <c r="GJ13" s="316"/>
      <c r="GK13" s="303"/>
      <c r="GL13" s="303"/>
      <c r="GM13" s="303"/>
      <c r="GN13" s="303"/>
      <c r="GO13" s="303"/>
      <c r="GP13" s="303"/>
      <c r="GQ13" s="303"/>
      <c r="GR13" s="303"/>
      <c r="GS13" s="303"/>
      <c r="GT13" s="303"/>
      <c r="GU13" s="303"/>
      <c r="GV13" s="303"/>
      <c r="GW13" s="303"/>
      <c r="GX13" s="303"/>
      <c r="GY13" s="303"/>
      <c r="GZ13" s="303"/>
      <c r="HA13" s="303"/>
      <c r="HB13" s="303"/>
      <c r="HC13" s="303"/>
      <c r="HD13" s="303"/>
      <c r="HE13" s="303"/>
      <c r="HF13" s="304"/>
      <c r="HG13" s="304"/>
      <c r="HH13" s="304"/>
      <c r="HI13" s="315">
        <f t="shared" si="13"/>
        <v>0</v>
      </c>
      <c r="HJ13" s="315"/>
      <c r="HK13" s="315"/>
      <c r="HL13" s="315"/>
      <c r="HM13" s="298"/>
      <c r="HN13" s="298"/>
      <c r="HO13" s="298"/>
      <c r="HP13" s="298"/>
      <c r="HQ13" s="298"/>
      <c r="HR13" s="298"/>
      <c r="HS13" s="298"/>
      <c r="HT13" s="298"/>
      <c r="HU13" s="298"/>
      <c r="HV13" s="298"/>
      <c r="HW13" s="298"/>
      <c r="HX13" s="298"/>
      <c r="HY13" s="298"/>
      <c r="HZ13" s="298"/>
      <c r="IA13" s="298"/>
      <c r="IB13" s="298"/>
      <c r="IC13" s="298"/>
      <c r="ID13" s="298"/>
      <c r="IE13" s="301"/>
      <c r="IF13" s="302"/>
      <c r="IG13" s="302"/>
      <c r="IH13" s="302">
        <f t="shared" ref="IH13:IH37" si="18">IA13</f>
        <v>0</v>
      </c>
    </row>
    <row r="14" spans="1:242" ht="15.75">
      <c r="A14" s="269">
        <v>18304501000</v>
      </c>
      <c r="B14" s="305" t="s">
        <v>463</v>
      </c>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6">
        <f t="shared" si="0"/>
        <v>53000</v>
      </c>
      <c r="AD14" s="306">
        <f t="shared" si="1"/>
        <v>0</v>
      </c>
      <c r="AE14" s="306">
        <f t="shared" si="2"/>
        <v>53000</v>
      </c>
      <c r="AF14" s="303"/>
      <c r="AG14" s="303"/>
      <c r="AH14" s="303"/>
      <c r="AI14" s="303"/>
      <c r="AJ14" s="303"/>
      <c r="AK14" s="303"/>
      <c r="AL14" s="303"/>
      <c r="AM14" s="303"/>
      <c r="AN14" s="308">
        <v>200</v>
      </c>
      <c r="AO14" s="308"/>
      <c r="AP14" s="309">
        <f t="shared" si="3"/>
        <v>200</v>
      </c>
      <c r="AQ14" s="309">
        <v>40000</v>
      </c>
      <c r="AR14" s="309"/>
      <c r="AS14" s="306">
        <f t="shared" si="4"/>
        <v>40000</v>
      </c>
      <c r="AT14" s="306"/>
      <c r="AU14" s="306"/>
      <c r="AV14" s="303"/>
      <c r="AW14" s="303"/>
      <c r="AX14" s="303"/>
      <c r="AY14" s="303"/>
      <c r="AZ14" s="303"/>
      <c r="BA14" s="303"/>
      <c r="BB14" s="303"/>
      <c r="BC14" s="303"/>
      <c r="BD14" s="303"/>
      <c r="BE14" s="303"/>
      <c r="BF14" s="303"/>
      <c r="BG14" s="303"/>
      <c r="BH14" s="303"/>
      <c r="BI14" s="303"/>
      <c r="BJ14" s="303"/>
      <c r="BK14" s="303"/>
      <c r="BL14" s="303"/>
      <c r="BM14" s="303"/>
      <c r="BN14" s="303"/>
      <c r="BO14" s="303"/>
      <c r="BP14" s="303"/>
      <c r="BQ14" s="303"/>
      <c r="BR14" s="303"/>
      <c r="BS14" s="303"/>
      <c r="BT14" s="303"/>
      <c r="BU14" s="303"/>
      <c r="BV14" s="303"/>
      <c r="BW14" s="303"/>
      <c r="BX14" s="303"/>
      <c r="BY14" s="303"/>
      <c r="BZ14" s="303"/>
      <c r="CA14" s="303"/>
      <c r="CB14" s="303"/>
      <c r="CC14" s="513"/>
      <c r="CD14" s="303"/>
      <c r="CE14" s="303"/>
      <c r="CF14" s="303"/>
      <c r="CG14" s="303"/>
      <c r="CH14" s="303"/>
      <c r="CI14" s="303"/>
      <c r="CJ14" s="303"/>
      <c r="CK14" s="303"/>
      <c r="CL14" s="303"/>
      <c r="CM14" s="303"/>
      <c r="CN14" s="303"/>
      <c r="CO14" s="303"/>
      <c r="CP14" s="303"/>
      <c r="CQ14" s="303"/>
      <c r="CR14" s="303"/>
      <c r="CS14" s="303"/>
      <c r="CT14" s="303"/>
      <c r="CU14" s="303"/>
      <c r="CV14" s="303"/>
      <c r="CW14" s="303"/>
      <c r="CX14" s="303"/>
      <c r="CY14" s="303"/>
      <c r="CZ14" s="303"/>
      <c r="DA14" s="303"/>
      <c r="DB14" s="303"/>
      <c r="DC14" s="303"/>
      <c r="DD14" s="303"/>
      <c r="DE14" s="303"/>
      <c r="DF14" s="303"/>
      <c r="DG14" s="303"/>
      <c r="DH14" s="303"/>
      <c r="DI14" s="303"/>
      <c r="DJ14" s="303"/>
      <c r="DK14" s="303"/>
      <c r="DL14" s="303"/>
      <c r="DM14" s="303"/>
      <c r="DN14" s="303"/>
      <c r="DO14" s="303"/>
      <c r="DP14" s="303"/>
      <c r="DQ14" s="303"/>
      <c r="DR14" s="303"/>
      <c r="DS14" s="303"/>
      <c r="DT14" s="303"/>
      <c r="DU14" s="303"/>
      <c r="DV14" s="303"/>
      <c r="DW14" s="269"/>
      <c r="DX14" s="311"/>
      <c r="DY14" s="269"/>
      <c r="DZ14" s="269">
        <f t="shared" si="5"/>
        <v>0</v>
      </c>
      <c r="EA14" s="269"/>
      <c r="EB14" s="269"/>
      <c r="EC14" s="269"/>
      <c r="ED14" s="311">
        <v>12800</v>
      </c>
      <c r="EE14" s="312"/>
      <c r="EF14" s="312">
        <f t="shared" si="6"/>
        <v>12800</v>
      </c>
      <c r="EG14" s="312"/>
      <c r="EH14" s="312"/>
      <c r="EI14" s="312"/>
      <c r="EJ14" s="312"/>
      <c r="EK14" s="312"/>
      <c r="EL14" s="312"/>
      <c r="EM14" s="312"/>
      <c r="EN14" s="312"/>
      <c r="EO14" s="269">
        <f t="shared" si="7"/>
        <v>0</v>
      </c>
      <c r="EP14" s="293">
        <f t="shared" si="8"/>
        <v>53000</v>
      </c>
      <c r="EQ14" s="312">
        <f t="shared" si="14"/>
        <v>55860</v>
      </c>
      <c r="ER14" s="312">
        <f t="shared" si="15"/>
        <v>0</v>
      </c>
      <c r="ES14" s="269">
        <f t="shared" si="9"/>
        <v>55860</v>
      </c>
      <c r="ET14" s="312">
        <v>5860</v>
      </c>
      <c r="EU14" s="312"/>
      <c r="EV14" s="312">
        <f t="shared" si="16"/>
        <v>5860</v>
      </c>
      <c r="EW14" s="311">
        <v>50000</v>
      </c>
      <c r="EX14" s="312"/>
      <c r="EY14" s="312">
        <f t="shared" si="10"/>
        <v>50000</v>
      </c>
      <c r="EZ14" s="312"/>
      <c r="FA14" s="312"/>
      <c r="FB14" s="312">
        <f t="shared" si="11"/>
        <v>0</v>
      </c>
      <c r="FC14" s="312"/>
      <c r="FD14" s="312"/>
      <c r="FE14" s="312"/>
      <c r="FF14" s="312"/>
      <c r="FG14" s="312"/>
      <c r="FH14" s="312"/>
      <c r="FI14" s="312"/>
      <c r="FJ14" s="312"/>
      <c r="FK14" s="312"/>
      <c r="FL14" s="306">
        <f t="shared" si="17"/>
        <v>55860</v>
      </c>
      <c r="FM14" s="303"/>
      <c r="FN14" s="303"/>
      <c r="FO14" s="303"/>
      <c r="FP14" s="306">
        <f>FS14+FX14+FY14+GE14+GB14</f>
        <v>2000</v>
      </c>
      <c r="FQ14" s="306">
        <f>GF14+FZ14+GC14</f>
        <v>0</v>
      </c>
      <c r="FR14" s="306">
        <f t="shared" si="12"/>
        <v>2000</v>
      </c>
      <c r="FS14" s="303"/>
      <c r="FT14" s="303"/>
      <c r="FU14" s="303"/>
      <c r="FV14" s="303"/>
      <c r="FW14" s="303"/>
      <c r="FX14" s="303"/>
      <c r="FY14" s="303"/>
      <c r="FZ14" s="303"/>
      <c r="GA14" s="303"/>
      <c r="GB14" s="306">
        <v>2000</v>
      </c>
      <c r="GC14" s="306"/>
      <c r="GD14" s="306">
        <f>GB14+GC14</f>
        <v>2000</v>
      </c>
      <c r="GE14" s="303"/>
      <c r="GF14" s="303"/>
      <c r="GG14" s="303"/>
      <c r="GH14" s="316"/>
      <c r="GI14" s="316"/>
      <c r="GJ14" s="316"/>
      <c r="GK14" s="303"/>
      <c r="GL14" s="303"/>
      <c r="GM14" s="303"/>
      <c r="GN14" s="303"/>
      <c r="GO14" s="303"/>
      <c r="GP14" s="303"/>
      <c r="GQ14" s="303"/>
      <c r="GR14" s="303"/>
      <c r="GS14" s="303"/>
      <c r="GT14" s="303"/>
      <c r="GU14" s="303"/>
      <c r="GV14" s="303"/>
      <c r="GW14" s="303"/>
      <c r="GX14" s="303"/>
      <c r="GY14" s="303"/>
      <c r="GZ14" s="303"/>
      <c r="HA14" s="303"/>
      <c r="HB14" s="303"/>
      <c r="HC14" s="303"/>
      <c r="HD14" s="303"/>
      <c r="HE14" s="303"/>
      <c r="HF14" s="304"/>
      <c r="HG14" s="304"/>
      <c r="HH14" s="304"/>
      <c r="HI14" s="315">
        <f t="shared" si="13"/>
        <v>2000</v>
      </c>
      <c r="HJ14" s="315"/>
      <c r="HK14" s="315"/>
      <c r="HL14" s="315"/>
      <c r="HM14" s="298"/>
      <c r="HN14" s="298"/>
      <c r="HO14" s="298"/>
      <c r="HP14" s="298"/>
      <c r="HQ14" s="298"/>
      <c r="HR14" s="298"/>
      <c r="HS14" s="298"/>
      <c r="HT14" s="298"/>
      <c r="HU14" s="298"/>
      <c r="HV14" s="298"/>
      <c r="HW14" s="298"/>
      <c r="HX14" s="298"/>
      <c r="HY14" s="298"/>
      <c r="HZ14" s="298"/>
      <c r="IA14" s="298"/>
      <c r="IB14" s="298"/>
      <c r="IC14" s="298"/>
      <c r="ID14" s="298"/>
      <c r="IE14" s="301"/>
      <c r="IF14" s="302"/>
      <c r="IG14" s="302"/>
      <c r="IH14" s="302">
        <f t="shared" si="18"/>
        <v>0</v>
      </c>
    </row>
    <row r="15" spans="1:242" ht="15.75">
      <c r="A15" s="269">
        <v>18304502000</v>
      </c>
      <c r="B15" s="305" t="s">
        <v>464</v>
      </c>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6">
        <f t="shared" si="0"/>
        <v>61002</v>
      </c>
      <c r="AD15" s="306">
        <f t="shared" si="1"/>
        <v>0</v>
      </c>
      <c r="AE15" s="306">
        <f t="shared" si="2"/>
        <v>61002</v>
      </c>
      <c r="AF15" s="303"/>
      <c r="AG15" s="303"/>
      <c r="AH15" s="303"/>
      <c r="AI15" s="303"/>
      <c r="AJ15" s="303"/>
      <c r="AK15" s="303"/>
      <c r="AL15" s="303"/>
      <c r="AM15" s="303"/>
      <c r="AN15" s="308">
        <v>8602</v>
      </c>
      <c r="AO15" s="308"/>
      <c r="AP15" s="309">
        <f t="shared" si="3"/>
        <v>8602</v>
      </c>
      <c r="AQ15" s="309">
        <v>25000</v>
      </c>
      <c r="AR15" s="309"/>
      <c r="AS15" s="306">
        <f t="shared" si="4"/>
        <v>25000</v>
      </c>
      <c r="AT15" s="306"/>
      <c r="AU15" s="306"/>
      <c r="AV15" s="303"/>
      <c r="AW15" s="303"/>
      <c r="AX15" s="303"/>
      <c r="AY15" s="303"/>
      <c r="AZ15" s="303"/>
      <c r="BA15" s="303"/>
      <c r="BB15" s="303"/>
      <c r="BC15" s="303"/>
      <c r="BD15" s="303"/>
      <c r="BE15" s="303"/>
      <c r="BF15" s="303"/>
      <c r="BG15" s="303"/>
      <c r="BH15" s="303"/>
      <c r="BI15" s="303"/>
      <c r="BJ15" s="303"/>
      <c r="BK15" s="303"/>
      <c r="BL15" s="303"/>
      <c r="BM15" s="303"/>
      <c r="BN15" s="303"/>
      <c r="BO15" s="303"/>
      <c r="BP15" s="303"/>
      <c r="BQ15" s="303"/>
      <c r="BR15" s="303"/>
      <c r="BS15" s="303"/>
      <c r="BT15" s="303"/>
      <c r="BU15" s="303"/>
      <c r="BV15" s="303"/>
      <c r="BW15" s="303"/>
      <c r="BX15" s="303"/>
      <c r="BY15" s="303"/>
      <c r="BZ15" s="303"/>
      <c r="CA15" s="303"/>
      <c r="CB15" s="303"/>
      <c r="CC15" s="513"/>
      <c r="CD15" s="303"/>
      <c r="CE15" s="303"/>
      <c r="CF15" s="303"/>
      <c r="CG15" s="303"/>
      <c r="CH15" s="303"/>
      <c r="CI15" s="303"/>
      <c r="CJ15" s="303"/>
      <c r="CK15" s="303"/>
      <c r="CL15" s="303"/>
      <c r="CM15" s="303"/>
      <c r="CN15" s="303"/>
      <c r="CO15" s="303"/>
      <c r="CP15" s="303"/>
      <c r="CQ15" s="303"/>
      <c r="CR15" s="303"/>
      <c r="CS15" s="303"/>
      <c r="CT15" s="303"/>
      <c r="CU15" s="303"/>
      <c r="CV15" s="303"/>
      <c r="CW15" s="303"/>
      <c r="CX15" s="303"/>
      <c r="CY15" s="303"/>
      <c r="CZ15" s="303"/>
      <c r="DA15" s="303"/>
      <c r="DB15" s="303"/>
      <c r="DC15" s="303"/>
      <c r="DD15" s="303"/>
      <c r="DE15" s="303"/>
      <c r="DF15" s="303"/>
      <c r="DG15" s="303"/>
      <c r="DH15" s="303"/>
      <c r="DI15" s="303"/>
      <c r="DJ15" s="303"/>
      <c r="DK15" s="303"/>
      <c r="DL15" s="303"/>
      <c r="DM15" s="303"/>
      <c r="DN15" s="303"/>
      <c r="DO15" s="303"/>
      <c r="DP15" s="303"/>
      <c r="DQ15" s="303"/>
      <c r="DR15" s="303"/>
      <c r="DS15" s="303"/>
      <c r="DT15" s="303"/>
      <c r="DU15" s="303"/>
      <c r="DV15" s="303"/>
      <c r="DW15" s="269"/>
      <c r="DX15" s="311">
        <v>10000</v>
      </c>
      <c r="DY15" s="312"/>
      <c r="DZ15" s="312">
        <f t="shared" si="5"/>
        <v>10000</v>
      </c>
      <c r="EA15" s="269"/>
      <c r="EB15" s="269"/>
      <c r="EC15" s="269"/>
      <c r="ED15" s="311">
        <v>17400</v>
      </c>
      <c r="EE15" s="312"/>
      <c r="EF15" s="312">
        <f t="shared" si="6"/>
        <v>17400</v>
      </c>
      <c r="EG15" s="312"/>
      <c r="EH15" s="312"/>
      <c r="EI15" s="312"/>
      <c r="EJ15" s="312"/>
      <c r="EK15" s="312"/>
      <c r="EL15" s="312"/>
      <c r="EM15" s="312"/>
      <c r="EN15" s="312"/>
      <c r="EO15" s="269">
        <f t="shared" si="7"/>
        <v>0</v>
      </c>
      <c r="EP15" s="293">
        <f t="shared" si="8"/>
        <v>61002</v>
      </c>
      <c r="EQ15" s="312">
        <f t="shared" si="14"/>
        <v>20</v>
      </c>
      <c r="ER15" s="312">
        <f t="shared" si="15"/>
        <v>0</v>
      </c>
      <c r="ES15" s="269">
        <f t="shared" si="9"/>
        <v>20</v>
      </c>
      <c r="ET15" s="312">
        <v>20</v>
      </c>
      <c r="EU15" s="312"/>
      <c r="EV15" s="312">
        <f t="shared" si="16"/>
        <v>20</v>
      </c>
      <c r="EW15" s="317"/>
      <c r="EX15" s="269"/>
      <c r="EY15" s="269">
        <f t="shared" si="10"/>
        <v>0</v>
      </c>
      <c r="EZ15" s="269"/>
      <c r="FA15" s="269"/>
      <c r="FB15" s="312">
        <f t="shared" si="11"/>
        <v>0</v>
      </c>
      <c r="FC15" s="269"/>
      <c r="FD15" s="269"/>
      <c r="FE15" s="269"/>
      <c r="FF15" s="269"/>
      <c r="FG15" s="269"/>
      <c r="FH15" s="269"/>
      <c r="FI15" s="269"/>
      <c r="FJ15" s="269"/>
      <c r="FK15" s="269"/>
      <c r="FL15" s="306">
        <f t="shared" si="17"/>
        <v>20</v>
      </c>
      <c r="FM15" s="303"/>
      <c r="FN15" s="303"/>
      <c r="FO15" s="303"/>
      <c r="FP15" s="303">
        <f>FS15+FX15+FY15+GE15</f>
        <v>0</v>
      </c>
      <c r="FQ15" s="313">
        <f>GF15+FZ15</f>
        <v>0</v>
      </c>
      <c r="FR15" s="313">
        <f t="shared" si="12"/>
        <v>0</v>
      </c>
      <c r="FS15" s="303"/>
      <c r="FT15" s="303"/>
      <c r="FU15" s="303"/>
      <c r="FV15" s="303"/>
      <c r="FW15" s="303"/>
      <c r="FX15" s="303"/>
      <c r="FY15" s="303"/>
      <c r="FZ15" s="303"/>
      <c r="GA15" s="303"/>
      <c r="GB15" s="303"/>
      <c r="GC15" s="303"/>
      <c r="GD15" s="303"/>
      <c r="GE15" s="303"/>
      <c r="GF15" s="303"/>
      <c r="GG15" s="303"/>
      <c r="GH15" s="316"/>
      <c r="GI15" s="316"/>
      <c r="GJ15" s="316"/>
      <c r="GK15" s="303"/>
      <c r="GL15" s="303"/>
      <c r="GM15" s="303"/>
      <c r="GN15" s="303"/>
      <c r="GO15" s="303"/>
      <c r="GP15" s="303"/>
      <c r="GQ15" s="303"/>
      <c r="GR15" s="303"/>
      <c r="GS15" s="303"/>
      <c r="GT15" s="303"/>
      <c r="GU15" s="303"/>
      <c r="GV15" s="303"/>
      <c r="GW15" s="303"/>
      <c r="GX15" s="303"/>
      <c r="GY15" s="303"/>
      <c r="GZ15" s="303"/>
      <c r="HA15" s="303"/>
      <c r="HB15" s="303"/>
      <c r="HC15" s="303"/>
      <c r="HD15" s="303"/>
      <c r="HE15" s="303"/>
      <c r="HF15" s="304"/>
      <c r="HG15" s="304"/>
      <c r="HH15" s="304"/>
      <c r="HI15" s="315">
        <f t="shared" si="13"/>
        <v>0</v>
      </c>
      <c r="HJ15" s="315"/>
      <c r="HK15" s="315"/>
      <c r="HL15" s="315"/>
      <c r="HM15" s="298"/>
      <c r="HN15" s="298"/>
      <c r="HO15" s="298"/>
      <c r="HP15" s="298"/>
      <c r="HQ15" s="298"/>
      <c r="HR15" s="298"/>
      <c r="HS15" s="298"/>
      <c r="HT15" s="298"/>
      <c r="HU15" s="298"/>
      <c r="HV15" s="298"/>
      <c r="HW15" s="298"/>
      <c r="HX15" s="298"/>
      <c r="HY15" s="298"/>
      <c r="HZ15" s="298"/>
      <c r="IA15" s="298"/>
      <c r="IB15" s="298"/>
      <c r="IC15" s="298"/>
      <c r="ID15" s="298"/>
      <c r="IE15" s="301"/>
      <c r="IF15" s="302"/>
      <c r="IG15" s="302"/>
      <c r="IH15" s="302">
        <f t="shared" si="18"/>
        <v>0</v>
      </c>
    </row>
    <row r="16" spans="1:242" ht="31.5">
      <c r="A16" s="269">
        <v>18304505000</v>
      </c>
      <c r="B16" s="305" t="s">
        <v>465</v>
      </c>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6">
        <f t="shared" si="0"/>
        <v>53120</v>
      </c>
      <c r="AD16" s="306">
        <f t="shared" si="1"/>
        <v>15000</v>
      </c>
      <c r="AE16" s="306">
        <f t="shared" si="2"/>
        <v>68120</v>
      </c>
      <c r="AF16" s="303"/>
      <c r="AG16" s="303"/>
      <c r="AH16" s="303"/>
      <c r="AI16" s="303"/>
      <c r="AJ16" s="303"/>
      <c r="AK16" s="303"/>
      <c r="AL16" s="303"/>
      <c r="AM16" s="303"/>
      <c r="AN16" s="308">
        <v>4000</v>
      </c>
      <c r="AO16" s="308"/>
      <c r="AP16" s="309">
        <f t="shared" si="3"/>
        <v>4000</v>
      </c>
      <c r="AQ16" s="309">
        <v>42000</v>
      </c>
      <c r="AR16" s="309"/>
      <c r="AS16" s="306">
        <f t="shared" si="4"/>
        <v>42000</v>
      </c>
      <c r="AT16" s="306"/>
      <c r="AU16" s="306"/>
      <c r="AV16" s="303"/>
      <c r="AW16" s="303"/>
      <c r="AX16" s="303"/>
      <c r="AY16" s="303"/>
      <c r="AZ16" s="303"/>
      <c r="BA16" s="303"/>
      <c r="BB16" s="303"/>
      <c r="BC16" s="303"/>
      <c r="BD16" s="303"/>
      <c r="BE16" s="303"/>
      <c r="BF16" s="303"/>
      <c r="BG16" s="303"/>
      <c r="BH16" s="303"/>
      <c r="BI16" s="303"/>
      <c r="BJ16" s="303"/>
      <c r="BK16" s="303"/>
      <c r="BL16" s="303"/>
      <c r="BM16" s="303"/>
      <c r="BN16" s="303"/>
      <c r="BO16" s="303"/>
      <c r="BP16" s="303"/>
      <c r="BQ16" s="303"/>
      <c r="BR16" s="303"/>
      <c r="BS16" s="303"/>
      <c r="BT16" s="303"/>
      <c r="BU16" s="303"/>
      <c r="BV16" s="303"/>
      <c r="BW16" s="303"/>
      <c r="BX16" s="303"/>
      <c r="BY16" s="303"/>
      <c r="BZ16" s="303"/>
      <c r="CA16" s="303"/>
      <c r="CB16" s="303"/>
      <c r="CC16" s="513"/>
      <c r="CD16" s="303"/>
      <c r="CE16" s="303"/>
      <c r="CF16" s="303"/>
      <c r="CG16" s="303"/>
      <c r="CH16" s="303"/>
      <c r="CI16" s="303"/>
      <c r="CJ16" s="303"/>
      <c r="CK16" s="303"/>
      <c r="CL16" s="303"/>
      <c r="CM16" s="303"/>
      <c r="CN16" s="303"/>
      <c r="CO16" s="303"/>
      <c r="CP16" s="303"/>
      <c r="CQ16" s="303"/>
      <c r="CR16" s="303"/>
      <c r="CS16" s="303"/>
      <c r="CT16" s="303"/>
      <c r="CU16" s="303"/>
      <c r="CV16" s="303"/>
      <c r="CW16" s="303"/>
      <c r="CX16" s="303"/>
      <c r="CY16" s="303"/>
      <c r="CZ16" s="303"/>
      <c r="DA16" s="303"/>
      <c r="DB16" s="303"/>
      <c r="DC16" s="303"/>
      <c r="DD16" s="303"/>
      <c r="DE16" s="303"/>
      <c r="DF16" s="303"/>
      <c r="DG16" s="303"/>
      <c r="DH16" s="303"/>
      <c r="DI16" s="303"/>
      <c r="DJ16" s="303"/>
      <c r="DK16" s="303"/>
      <c r="DL16" s="303"/>
      <c r="DM16" s="303"/>
      <c r="DN16" s="303"/>
      <c r="DO16" s="303"/>
      <c r="DP16" s="303"/>
      <c r="DQ16" s="303"/>
      <c r="DR16" s="303"/>
      <c r="DS16" s="303"/>
      <c r="DT16" s="303"/>
      <c r="DU16" s="303"/>
      <c r="DV16" s="303"/>
      <c r="DW16" s="269"/>
      <c r="DX16" s="269"/>
      <c r="DY16" s="312">
        <v>15000</v>
      </c>
      <c r="DZ16" s="312">
        <f t="shared" si="5"/>
        <v>15000</v>
      </c>
      <c r="EA16" s="269"/>
      <c r="EB16" s="269"/>
      <c r="EC16" s="269"/>
      <c r="ED16" s="311">
        <v>2400</v>
      </c>
      <c r="EE16" s="312"/>
      <c r="EF16" s="312">
        <f t="shared" si="6"/>
        <v>2400</v>
      </c>
      <c r="EG16" s="312"/>
      <c r="EH16" s="312"/>
      <c r="EI16" s="312"/>
      <c r="EJ16" s="312"/>
      <c r="EK16" s="312"/>
      <c r="EL16" s="312"/>
      <c r="EM16" s="312">
        <v>4720</v>
      </c>
      <c r="EN16" s="312"/>
      <c r="EO16" s="312">
        <f t="shared" si="7"/>
        <v>4720</v>
      </c>
      <c r="EP16" s="293">
        <f t="shared" si="8"/>
        <v>68120</v>
      </c>
      <c r="EQ16" s="312">
        <f t="shared" si="14"/>
        <v>45360</v>
      </c>
      <c r="ER16" s="312">
        <f t="shared" si="15"/>
        <v>0</v>
      </c>
      <c r="ES16" s="269">
        <f t="shared" si="9"/>
        <v>45360</v>
      </c>
      <c r="ET16" s="312">
        <v>80</v>
      </c>
      <c r="EU16" s="312"/>
      <c r="EV16" s="312">
        <f t="shared" si="16"/>
        <v>80</v>
      </c>
      <c r="EW16" s="311">
        <v>45280</v>
      </c>
      <c r="EX16" s="312"/>
      <c r="EY16" s="312">
        <f t="shared" si="10"/>
        <v>45280</v>
      </c>
      <c r="EZ16" s="312"/>
      <c r="FA16" s="312"/>
      <c r="FB16" s="312">
        <f t="shared" si="11"/>
        <v>0</v>
      </c>
      <c r="FC16" s="312"/>
      <c r="FD16" s="312"/>
      <c r="FE16" s="312"/>
      <c r="FF16" s="312"/>
      <c r="FG16" s="312"/>
      <c r="FH16" s="312"/>
      <c r="FI16" s="312"/>
      <c r="FJ16" s="312"/>
      <c r="FK16" s="312"/>
      <c r="FL16" s="306">
        <f t="shared" si="17"/>
        <v>45360</v>
      </c>
      <c r="FM16" s="303"/>
      <c r="FN16" s="303"/>
      <c r="FO16" s="303"/>
      <c r="FP16" s="303">
        <f>FS16+FX16+FY16+GE16</f>
        <v>0</v>
      </c>
      <c r="FQ16" s="313">
        <f>GF16+FZ16</f>
        <v>0</v>
      </c>
      <c r="FR16" s="313">
        <f t="shared" si="12"/>
        <v>0</v>
      </c>
      <c r="FS16" s="303"/>
      <c r="FT16" s="303"/>
      <c r="FU16" s="303"/>
      <c r="FV16" s="303"/>
      <c r="FW16" s="303"/>
      <c r="FX16" s="303"/>
      <c r="FY16" s="303"/>
      <c r="FZ16" s="303"/>
      <c r="GA16" s="303"/>
      <c r="GB16" s="303"/>
      <c r="GC16" s="303"/>
      <c r="GD16" s="303"/>
      <c r="GE16" s="303"/>
      <c r="GF16" s="303"/>
      <c r="GG16" s="303"/>
      <c r="GH16" s="316"/>
      <c r="GI16" s="316"/>
      <c r="GJ16" s="316"/>
      <c r="GK16" s="303"/>
      <c r="GL16" s="303"/>
      <c r="GM16" s="303"/>
      <c r="GN16" s="303"/>
      <c r="GO16" s="303"/>
      <c r="GP16" s="303"/>
      <c r="GQ16" s="303"/>
      <c r="GR16" s="303"/>
      <c r="GS16" s="303"/>
      <c r="GT16" s="303"/>
      <c r="GU16" s="303"/>
      <c r="GV16" s="303"/>
      <c r="GW16" s="303"/>
      <c r="GX16" s="303"/>
      <c r="GY16" s="303"/>
      <c r="GZ16" s="303"/>
      <c r="HA16" s="303"/>
      <c r="HB16" s="303"/>
      <c r="HC16" s="303"/>
      <c r="HD16" s="303"/>
      <c r="HE16" s="303"/>
      <c r="HF16" s="304"/>
      <c r="HG16" s="304"/>
      <c r="HH16" s="304"/>
      <c r="HI16" s="315">
        <f t="shared" si="13"/>
        <v>0</v>
      </c>
      <c r="HJ16" s="315"/>
      <c r="HK16" s="315"/>
      <c r="HL16" s="315"/>
      <c r="HM16" s="298"/>
      <c r="HN16" s="298"/>
      <c r="HO16" s="298"/>
      <c r="HP16" s="298"/>
      <c r="HQ16" s="298"/>
      <c r="HR16" s="298"/>
      <c r="HS16" s="298"/>
      <c r="HT16" s="298"/>
      <c r="HU16" s="298"/>
      <c r="HV16" s="298"/>
      <c r="HW16" s="298"/>
      <c r="HX16" s="298"/>
      <c r="HY16" s="298"/>
      <c r="HZ16" s="298"/>
      <c r="IA16" s="298"/>
      <c r="IB16" s="298"/>
      <c r="IC16" s="298"/>
      <c r="ID16" s="298"/>
      <c r="IE16" s="301"/>
      <c r="IF16" s="302"/>
      <c r="IG16" s="302"/>
      <c r="IH16" s="302">
        <f t="shared" si="18"/>
        <v>0</v>
      </c>
    </row>
    <row r="17" spans="1:242" ht="15.75">
      <c r="A17" s="269">
        <v>18304507000</v>
      </c>
      <c r="B17" s="305" t="s">
        <v>466</v>
      </c>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6">
        <f t="shared" si="0"/>
        <v>143000</v>
      </c>
      <c r="AD17" s="306">
        <f t="shared" si="1"/>
        <v>0</v>
      </c>
      <c r="AE17" s="306">
        <f t="shared" si="2"/>
        <v>143000</v>
      </c>
      <c r="AF17" s="303"/>
      <c r="AG17" s="303"/>
      <c r="AH17" s="303"/>
      <c r="AI17" s="303"/>
      <c r="AJ17" s="303"/>
      <c r="AK17" s="303"/>
      <c r="AL17" s="303"/>
      <c r="AM17" s="303"/>
      <c r="AN17" s="308">
        <v>200</v>
      </c>
      <c r="AO17" s="308"/>
      <c r="AP17" s="309">
        <f t="shared" si="3"/>
        <v>200</v>
      </c>
      <c r="AQ17" s="309">
        <v>90000</v>
      </c>
      <c r="AR17" s="309"/>
      <c r="AS17" s="306">
        <f t="shared" si="4"/>
        <v>90000</v>
      </c>
      <c r="AT17" s="306"/>
      <c r="AU17" s="306"/>
      <c r="AV17" s="303"/>
      <c r="AW17" s="303"/>
      <c r="AX17" s="303"/>
      <c r="AY17" s="303"/>
      <c r="AZ17" s="303"/>
      <c r="BA17" s="303"/>
      <c r="BB17" s="303"/>
      <c r="BC17" s="303"/>
      <c r="BD17" s="303"/>
      <c r="BE17" s="303"/>
      <c r="BF17" s="303"/>
      <c r="BG17" s="303"/>
      <c r="BH17" s="303"/>
      <c r="BI17" s="303"/>
      <c r="BJ17" s="303"/>
      <c r="BK17" s="303"/>
      <c r="BL17" s="303"/>
      <c r="BM17" s="303"/>
      <c r="BN17" s="303"/>
      <c r="BO17" s="303"/>
      <c r="BP17" s="303"/>
      <c r="BQ17" s="303"/>
      <c r="BR17" s="303"/>
      <c r="BS17" s="303"/>
      <c r="BT17" s="303"/>
      <c r="BU17" s="303"/>
      <c r="BV17" s="303"/>
      <c r="BW17" s="303"/>
      <c r="BX17" s="303"/>
      <c r="BY17" s="303"/>
      <c r="BZ17" s="303"/>
      <c r="CA17" s="303"/>
      <c r="CB17" s="303"/>
      <c r="CC17" s="513"/>
      <c r="CD17" s="303"/>
      <c r="CE17" s="303"/>
      <c r="CF17" s="303"/>
      <c r="CG17" s="303"/>
      <c r="CH17" s="303"/>
      <c r="CI17" s="303"/>
      <c r="CJ17" s="303"/>
      <c r="CK17" s="303"/>
      <c r="CL17" s="303"/>
      <c r="CM17" s="303"/>
      <c r="CN17" s="303"/>
      <c r="CO17" s="303"/>
      <c r="CP17" s="303"/>
      <c r="CQ17" s="303"/>
      <c r="CR17" s="303"/>
      <c r="CS17" s="303"/>
      <c r="CT17" s="303"/>
      <c r="CU17" s="303"/>
      <c r="CV17" s="303"/>
      <c r="CW17" s="303"/>
      <c r="CX17" s="303"/>
      <c r="CY17" s="303"/>
      <c r="CZ17" s="303"/>
      <c r="DA17" s="303"/>
      <c r="DB17" s="303"/>
      <c r="DC17" s="303"/>
      <c r="DD17" s="303"/>
      <c r="DE17" s="303"/>
      <c r="DF17" s="303"/>
      <c r="DG17" s="303"/>
      <c r="DH17" s="303"/>
      <c r="DI17" s="303"/>
      <c r="DJ17" s="303"/>
      <c r="DK17" s="303"/>
      <c r="DL17" s="303"/>
      <c r="DM17" s="303"/>
      <c r="DN17" s="303"/>
      <c r="DO17" s="303"/>
      <c r="DP17" s="303"/>
      <c r="DQ17" s="303"/>
      <c r="DR17" s="303"/>
      <c r="DS17" s="303"/>
      <c r="DT17" s="303"/>
      <c r="DU17" s="303"/>
      <c r="DV17" s="303"/>
      <c r="DW17" s="269"/>
      <c r="DX17" s="311">
        <v>25000</v>
      </c>
      <c r="DY17" s="311"/>
      <c r="DZ17" s="312">
        <f t="shared" si="5"/>
        <v>25000</v>
      </c>
      <c r="EA17" s="312"/>
      <c r="EB17" s="312"/>
      <c r="EC17" s="312"/>
      <c r="ED17" s="311">
        <v>27800</v>
      </c>
      <c r="EE17" s="312"/>
      <c r="EF17" s="312">
        <f t="shared" si="6"/>
        <v>27800</v>
      </c>
      <c r="EG17" s="312"/>
      <c r="EH17" s="312"/>
      <c r="EI17" s="312"/>
      <c r="EJ17" s="312"/>
      <c r="EK17" s="312"/>
      <c r="EL17" s="312"/>
      <c r="EM17" s="312"/>
      <c r="EN17" s="312"/>
      <c r="EO17" s="269">
        <f t="shared" si="7"/>
        <v>0</v>
      </c>
      <c r="EP17" s="293">
        <f t="shared" si="8"/>
        <v>143000</v>
      </c>
      <c r="EQ17" s="312">
        <f t="shared" si="14"/>
        <v>40370</v>
      </c>
      <c r="ER17" s="312">
        <f t="shared" si="15"/>
        <v>0</v>
      </c>
      <c r="ES17" s="269">
        <f t="shared" si="9"/>
        <v>40370</v>
      </c>
      <c r="ET17" s="312">
        <v>370</v>
      </c>
      <c r="EU17" s="312"/>
      <c r="EV17" s="312">
        <f t="shared" si="16"/>
        <v>370</v>
      </c>
      <c r="EW17" s="311">
        <v>40000</v>
      </c>
      <c r="EX17" s="312"/>
      <c r="EY17" s="312">
        <f t="shared" si="10"/>
        <v>40000</v>
      </c>
      <c r="EZ17" s="312"/>
      <c r="FA17" s="312"/>
      <c r="FB17" s="312">
        <f t="shared" si="11"/>
        <v>0</v>
      </c>
      <c r="FC17" s="312"/>
      <c r="FD17" s="312"/>
      <c r="FE17" s="312"/>
      <c r="FF17" s="312"/>
      <c r="FG17" s="312"/>
      <c r="FH17" s="312"/>
      <c r="FI17" s="312"/>
      <c r="FJ17" s="312"/>
      <c r="FK17" s="312"/>
      <c r="FL17" s="306">
        <f t="shared" si="17"/>
        <v>40370</v>
      </c>
      <c r="FM17" s="303"/>
      <c r="FN17" s="303"/>
      <c r="FO17" s="303"/>
      <c r="FP17" s="303">
        <f>FS17+FX17+FY17+GE17</f>
        <v>0</v>
      </c>
      <c r="FQ17" s="313">
        <f>GF17+FZ17</f>
        <v>0</v>
      </c>
      <c r="FR17" s="313">
        <f t="shared" si="12"/>
        <v>0</v>
      </c>
      <c r="FS17" s="303"/>
      <c r="FT17" s="303"/>
      <c r="FU17" s="303"/>
      <c r="FV17" s="303"/>
      <c r="FW17" s="303"/>
      <c r="FX17" s="303"/>
      <c r="FY17" s="303"/>
      <c r="FZ17" s="303"/>
      <c r="GA17" s="303"/>
      <c r="GB17" s="303"/>
      <c r="GC17" s="303"/>
      <c r="GD17" s="303"/>
      <c r="GE17" s="303"/>
      <c r="GF17" s="303"/>
      <c r="GG17" s="303"/>
      <c r="GH17" s="316"/>
      <c r="GI17" s="316"/>
      <c r="GJ17" s="316"/>
      <c r="GK17" s="303"/>
      <c r="GL17" s="303"/>
      <c r="GM17" s="303"/>
      <c r="GN17" s="303"/>
      <c r="GO17" s="303"/>
      <c r="GP17" s="303"/>
      <c r="GQ17" s="303"/>
      <c r="GR17" s="303"/>
      <c r="GS17" s="303"/>
      <c r="GT17" s="303"/>
      <c r="GU17" s="303"/>
      <c r="GV17" s="303"/>
      <c r="GW17" s="303"/>
      <c r="GX17" s="303"/>
      <c r="GY17" s="303"/>
      <c r="GZ17" s="303"/>
      <c r="HA17" s="303"/>
      <c r="HB17" s="303"/>
      <c r="HC17" s="303"/>
      <c r="HD17" s="303"/>
      <c r="HE17" s="303"/>
      <c r="HF17" s="304"/>
      <c r="HG17" s="304"/>
      <c r="HH17" s="304"/>
      <c r="HI17" s="315">
        <f t="shared" si="13"/>
        <v>0</v>
      </c>
      <c r="HJ17" s="315"/>
      <c r="HK17" s="315"/>
      <c r="HL17" s="315"/>
      <c r="HM17" s="298"/>
      <c r="HN17" s="298"/>
      <c r="HO17" s="298"/>
      <c r="HP17" s="298"/>
      <c r="HQ17" s="298"/>
      <c r="HR17" s="298"/>
      <c r="HS17" s="298"/>
      <c r="HT17" s="298"/>
      <c r="HU17" s="298"/>
      <c r="HV17" s="298"/>
      <c r="HW17" s="298"/>
      <c r="HX17" s="298"/>
      <c r="HY17" s="298"/>
      <c r="HZ17" s="298"/>
      <c r="IA17" s="298"/>
      <c r="IB17" s="298"/>
      <c r="IC17" s="298"/>
      <c r="ID17" s="298"/>
      <c r="IE17" s="301"/>
      <c r="IF17" s="302"/>
      <c r="IG17" s="302"/>
      <c r="IH17" s="302">
        <f t="shared" si="18"/>
        <v>0</v>
      </c>
    </row>
    <row r="18" spans="1:242" ht="31.5">
      <c r="A18" s="269">
        <v>18304510000</v>
      </c>
      <c r="B18" s="305" t="s">
        <v>467</v>
      </c>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6">
        <f t="shared" si="0"/>
        <v>20000</v>
      </c>
      <c r="AD18" s="306">
        <f t="shared" si="1"/>
        <v>6200</v>
      </c>
      <c r="AE18" s="303">
        <f t="shared" si="2"/>
        <v>26200</v>
      </c>
      <c r="AF18" s="303"/>
      <c r="AG18" s="303"/>
      <c r="AH18" s="303"/>
      <c r="AI18" s="303"/>
      <c r="AJ18" s="303"/>
      <c r="AK18" s="303"/>
      <c r="AL18" s="303"/>
      <c r="AM18" s="303"/>
      <c r="AN18" s="308">
        <v>9000</v>
      </c>
      <c r="AO18" s="308">
        <v>6200</v>
      </c>
      <c r="AP18" s="309">
        <f t="shared" si="3"/>
        <v>15200</v>
      </c>
      <c r="AQ18" s="309">
        <v>11000</v>
      </c>
      <c r="AR18" s="309"/>
      <c r="AS18" s="306">
        <f t="shared" si="4"/>
        <v>11000</v>
      </c>
      <c r="AT18" s="306"/>
      <c r="AU18" s="306"/>
      <c r="AV18" s="303"/>
      <c r="AW18" s="303"/>
      <c r="AX18" s="303"/>
      <c r="AY18" s="303"/>
      <c r="AZ18" s="303"/>
      <c r="BA18" s="303"/>
      <c r="BB18" s="303"/>
      <c r="BC18" s="303"/>
      <c r="BD18" s="303"/>
      <c r="BE18" s="303"/>
      <c r="BF18" s="303"/>
      <c r="BG18" s="303"/>
      <c r="BH18" s="303"/>
      <c r="BI18" s="303"/>
      <c r="BJ18" s="303"/>
      <c r="BK18" s="303"/>
      <c r="BL18" s="303"/>
      <c r="BM18" s="303"/>
      <c r="BN18" s="303"/>
      <c r="BO18" s="303"/>
      <c r="BP18" s="303"/>
      <c r="BQ18" s="303"/>
      <c r="BR18" s="303"/>
      <c r="BS18" s="303"/>
      <c r="BT18" s="303"/>
      <c r="BU18" s="303"/>
      <c r="BV18" s="303"/>
      <c r="BW18" s="303"/>
      <c r="BX18" s="303"/>
      <c r="BY18" s="303"/>
      <c r="BZ18" s="303"/>
      <c r="CA18" s="303"/>
      <c r="CB18" s="303"/>
      <c r="CC18" s="513"/>
      <c r="CD18" s="303"/>
      <c r="CE18" s="303"/>
      <c r="CF18" s="303"/>
      <c r="CG18" s="303"/>
      <c r="CH18" s="303"/>
      <c r="CI18" s="303"/>
      <c r="CJ18" s="303"/>
      <c r="CK18" s="303"/>
      <c r="CL18" s="303"/>
      <c r="CM18" s="303"/>
      <c r="CN18" s="303"/>
      <c r="CO18" s="303"/>
      <c r="CP18" s="303"/>
      <c r="CQ18" s="303"/>
      <c r="CR18" s="303"/>
      <c r="CS18" s="303"/>
      <c r="CT18" s="303"/>
      <c r="CU18" s="303"/>
      <c r="CV18" s="303"/>
      <c r="CW18" s="303"/>
      <c r="CX18" s="303"/>
      <c r="CY18" s="303"/>
      <c r="CZ18" s="303"/>
      <c r="DA18" s="303"/>
      <c r="DB18" s="303"/>
      <c r="DC18" s="303"/>
      <c r="DD18" s="303"/>
      <c r="DE18" s="303"/>
      <c r="DF18" s="303"/>
      <c r="DG18" s="303"/>
      <c r="DH18" s="303"/>
      <c r="DI18" s="303"/>
      <c r="DJ18" s="303"/>
      <c r="DK18" s="303"/>
      <c r="DL18" s="303"/>
      <c r="DM18" s="303"/>
      <c r="DN18" s="303"/>
      <c r="DO18" s="303"/>
      <c r="DP18" s="303"/>
      <c r="DQ18" s="303"/>
      <c r="DR18" s="303"/>
      <c r="DS18" s="303"/>
      <c r="DT18" s="303"/>
      <c r="DU18" s="303"/>
      <c r="DV18" s="303"/>
      <c r="DW18" s="269"/>
      <c r="DX18" s="269"/>
      <c r="DY18" s="269"/>
      <c r="DZ18" s="269">
        <f t="shared" si="5"/>
        <v>0</v>
      </c>
      <c r="EA18" s="269"/>
      <c r="EB18" s="269"/>
      <c r="EC18" s="269"/>
      <c r="ED18" s="317"/>
      <c r="EE18" s="269"/>
      <c r="EF18" s="269">
        <f t="shared" si="6"/>
        <v>0</v>
      </c>
      <c r="EG18" s="269"/>
      <c r="EH18" s="269"/>
      <c r="EI18" s="269"/>
      <c r="EJ18" s="269"/>
      <c r="EK18" s="269"/>
      <c r="EL18" s="269"/>
      <c r="EM18" s="269"/>
      <c r="EN18" s="269"/>
      <c r="EO18" s="269">
        <f t="shared" si="7"/>
        <v>0</v>
      </c>
      <c r="EP18" s="293">
        <f t="shared" si="8"/>
        <v>26200</v>
      </c>
      <c r="EQ18" s="312">
        <f t="shared" si="14"/>
        <v>50</v>
      </c>
      <c r="ER18" s="312">
        <f t="shared" si="15"/>
        <v>0</v>
      </c>
      <c r="ES18" s="269">
        <f t="shared" si="9"/>
        <v>50</v>
      </c>
      <c r="ET18" s="312">
        <v>50</v>
      </c>
      <c r="EU18" s="312"/>
      <c r="EV18" s="312">
        <f t="shared" si="16"/>
        <v>50</v>
      </c>
      <c r="EW18" s="317"/>
      <c r="EX18" s="312"/>
      <c r="EY18" s="312">
        <f t="shared" si="10"/>
        <v>0</v>
      </c>
      <c r="EZ18" s="312"/>
      <c r="FA18" s="312"/>
      <c r="FB18" s="312">
        <f t="shared" si="11"/>
        <v>0</v>
      </c>
      <c r="FC18" s="312"/>
      <c r="FD18" s="312"/>
      <c r="FE18" s="312"/>
      <c r="FF18" s="312"/>
      <c r="FG18" s="312"/>
      <c r="FH18" s="312"/>
      <c r="FI18" s="312"/>
      <c r="FJ18" s="312"/>
      <c r="FK18" s="312"/>
      <c r="FL18" s="306">
        <f t="shared" si="17"/>
        <v>50</v>
      </c>
      <c r="FM18" s="303"/>
      <c r="FN18" s="303"/>
      <c r="FO18" s="303"/>
      <c r="FP18" s="303">
        <f>FS18+FX18+FY18+GE18</f>
        <v>0</v>
      </c>
      <c r="FQ18" s="313">
        <f>GF18+FZ18</f>
        <v>0</v>
      </c>
      <c r="FR18" s="313">
        <f t="shared" si="12"/>
        <v>0</v>
      </c>
      <c r="FS18" s="303"/>
      <c r="FT18" s="303"/>
      <c r="FU18" s="303"/>
      <c r="FV18" s="303"/>
      <c r="FW18" s="303"/>
      <c r="FX18" s="303"/>
      <c r="FY18" s="303"/>
      <c r="FZ18" s="303"/>
      <c r="GA18" s="303"/>
      <c r="GB18" s="303"/>
      <c r="GC18" s="303"/>
      <c r="GD18" s="303"/>
      <c r="GE18" s="303"/>
      <c r="GF18" s="303"/>
      <c r="GG18" s="303"/>
      <c r="GH18" s="316"/>
      <c r="GI18" s="316"/>
      <c r="GJ18" s="316"/>
      <c r="GK18" s="303"/>
      <c r="GL18" s="303"/>
      <c r="GM18" s="303"/>
      <c r="GN18" s="303"/>
      <c r="GO18" s="303"/>
      <c r="GP18" s="303"/>
      <c r="GQ18" s="303"/>
      <c r="GR18" s="303"/>
      <c r="GS18" s="303"/>
      <c r="GT18" s="303"/>
      <c r="GU18" s="303"/>
      <c r="GV18" s="303"/>
      <c r="GW18" s="303"/>
      <c r="GX18" s="303"/>
      <c r="GY18" s="303"/>
      <c r="GZ18" s="303"/>
      <c r="HA18" s="303"/>
      <c r="HB18" s="303"/>
      <c r="HC18" s="303"/>
      <c r="HD18" s="303"/>
      <c r="HE18" s="303"/>
      <c r="HF18" s="304"/>
      <c r="HG18" s="304"/>
      <c r="HH18" s="304"/>
      <c r="HI18" s="315">
        <f t="shared" si="13"/>
        <v>0</v>
      </c>
      <c r="HJ18" s="315"/>
      <c r="HK18" s="315"/>
      <c r="HL18" s="315"/>
      <c r="HM18" s="298"/>
      <c r="HN18" s="298"/>
      <c r="HO18" s="298"/>
      <c r="HP18" s="298"/>
      <c r="HQ18" s="298"/>
      <c r="HR18" s="298"/>
      <c r="HS18" s="298"/>
      <c r="HT18" s="298"/>
      <c r="HU18" s="298"/>
      <c r="HV18" s="298"/>
      <c r="HW18" s="298"/>
      <c r="HX18" s="298"/>
      <c r="HY18" s="298"/>
      <c r="HZ18" s="298"/>
      <c r="IA18" s="298"/>
      <c r="IB18" s="298"/>
      <c r="IC18" s="298"/>
      <c r="ID18" s="298"/>
      <c r="IE18" s="301"/>
      <c r="IF18" s="302"/>
      <c r="IG18" s="302"/>
      <c r="IH18" s="302">
        <f t="shared" si="18"/>
        <v>0</v>
      </c>
    </row>
    <row r="19" spans="1:242" ht="15.75">
      <c r="A19" s="269">
        <v>18304513000</v>
      </c>
      <c r="B19" s="305" t="s">
        <v>468</v>
      </c>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6">
        <f t="shared" si="0"/>
        <v>30200</v>
      </c>
      <c r="AD19" s="306">
        <f t="shared" si="1"/>
        <v>0</v>
      </c>
      <c r="AE19" s="306">
        <f t="shared" si="2"/>
        <v>30200</v>
      </c>
      <c r="AF19" s="303"/>
      <c r="AG19" s="303"/>
      <c r="AH19" s="303"/>
      <c r="AI19" s="303"/>
      <c r="AJ19" s="303"/>
      <c r="AK19" s="303"/>
      <c r="AL19" s="303"/>
      <c r="AM19" s="303"/>
      <c r="AN19" s="308">
        <v>200</v>
      </c>
      <c r="AO19" s="308"/>
      <c r="AP19" s="309">
        <f t="shared" si="3"/>
        <v>200</v>
      </c>
      <c r="AQ19" s="309">
        <v>20000</v>
      </c>
      <c r="AR19" s="309"/>
      <c r="AS19" s="306">
        <f t="shared" si="4"/>
        <v>20000</v>
      </c>
      <c r="AT19" s="306"/>
      <c r="AU19" s="306"/>
      <c r="AV19" s="303"/>
      <c r="AW19" s="303"/>
      <c r="AX19" s="303"/>
      <c r="AY19" s="303"/>
      <c r="AZ19" s="303"/>
      <c r="BA19" s="303"/>
      <c r="BB19" s="303"/>
      <c r="BC19" s="303"/>
      <c r="BD19" s="303"/>
      <c r="BE19" s="303"/>
      <c r="BF19" s="303"/>
      <c r="BG19" s="303"/>
      <c r="BH19" s="303"/>
      <c r="BI19" s="303"/>
      <c r="BJ19" s="303"/>
      <c r="BK19" s="303"/>
      <c r="BL19" s="303"/>
      <c r="BM19" s="303"/>
      <c r="BN19" s="303"/>
      <c r="BO19" s="303"/>
      <c r="BP19" s="303"/>
      <c r="BQ19" s="303"/>
      <c r="BR19" s="303"/>
      <c r="BS19" s="303"/>
      <c r="BT19" s="303"/>
      <c r="BU19" s="303"/>
      <c r="BV19" s="303"/>
      <c r="BW19" s="303"/>
      <c r="BX19" s="303"/>
      <c r="BY19" s="303"/>
      <c r="BZ19" s="303"/>
      <c r="CA19" s="303"/>
      <c r="CB19" s="303"/>
      <c r="CC19" s="513"/>
      <c r="CD19" s="303"/>
      <c r="CE19" s="303"/>
      <c r="CF19" s="303"/>
      <c r="CG19" s="303"/>
      <c r="CH19" s="303"/>
      <c r="CI19" s="303"/>
      <c r="CJ19" s="303"/>
      <c r="CK19" s="303"/>
      <c r="CL19" s="303"/>
      <c r="CM19" s="303"/>
      <c r="CN19" s="303"/>
      <c r="CO19" s="303"/>
      <c r="CP19" s="303"/>
      <c r="CQ19" s="303"/>
      <c r="CR19" s="303"/>
      <c r="CS19" s="303"/>
      <c r="CT19" s="303"/>
      <c r="CU19" s="303"/>
      <c r="CV19" s="303"/>
      <c r="CW19" s="303"/>
      <c r="CX19" s="303"/>
      <c r="CY19" s="303"/>
      <c r="CZ19" s="303"/>
      <c r="DA19" s="303"/>
      <c r="DB19" s="303"/>
      <c r="DC19" s="303"/>
      <c r="DD19" s="303"/>
      <c r="DE19" s="303"/>
      <c r="DF19" s="303"/>
      <c r="DG19" s="303"/>
      <c r="DH19" s="303"/>
      <c r="DI19" s="303"/>
      <c r="DJ19" s="303"/>
      <c r="DK19" s="303"/>
      <c r="DL19" s="303"/>
      <c r="DM19" s="303"/>
      <c r="DN19" s="303"/>
      <c r="DO19" s="303"/>
      <c r="DP19" s="303"/>
      <c r="DQ19" s="303"/>
      <c r="DR19" s="303"/>
      <c r="DS19" s="303"/>
      <c r="DT19" s="303"/>
      <c r="DU19" s="303"/>
      <c r="DV19" s="303"/>
      <c r="DW19" s="269"/>
      <c r="DX19" s="269"/>
      <c r="DY19" s="269"/>
      <c r="DZ19" s="269">
        <f t="shared" si="5"/>
        <v>0</v>
      </c>
      <c r="EA19" s="269"/>
      <c r="EB19" s="269"/>
      <c r="EC19" s="269"/>
      <c r="ED19" s="269"/>
      <c r="EE19" s="269"/>
      <c r="EF19" s="269">
        <f t="shared" si="6"/>
        <v>0</v>
      </c>
      <c r="EG19" s="269"/>
      <c r="EH19" s="269"/>
      <c r="EI19" s="269"/>
      <c r="EJ19" s="269"/>
      <c r="EK19" s="269"/>
      <c r="EL19" s="269"/>
      <c r="EM19" s="312">
        <v>10000</v>
      </c>
      <c r="EN19" s="312"/>
      <c r="EO19" s="312">
        <f t="shared" si="7"/>
        <v>10000</v>
      </c>
      <c r="EP19" s="293">
        <f t="shared" si="8"/>
        <v>30200</v>
      </c>
      <c r="EQ19" s="312">
        <f t="shared" si="14"/>
        <v>12900</v>
      </c>
      <c r="ER19" s="312">
        <f t="shared" si="15"/>
        <v>-500</v>
      </c>
      <c r="ES19" s="269">
        <f t="shared" si="9"/>
        <v>12400</v>
      </c>
      <c r="ET19" s="312">
        <v>2900</v>
      </c>
      <c r="EU19" s="312">
        <v>-500</v>
      </c>
      <c r="EV19" s="312">
        <f t="shared" si="16"/>
        <v>2400</v>
      </c>
      <c r="EW19" s="317"/>
      <c r="EX19" s="312"/>
      <c r="EY19" s="312">
        <f t="shared" si="10"/>
        <v>0</v>
      </c>
      <c r="EZ19" s="312">
        <v>10000</v>
      </c>
      <c r="FA19" s="312"/>
      <c r="FB19" s="312">
        <f t="shared" si="11"/>
        <v>10000</v>
      </c>
      <c r="FC19" s="312"/>
      <c r="FD19" s="312"/>
      <c r="FE19" s="312"/>
      <c r="FF19" s="312"/>
      <c r="FG19" s="312"/>
      <c r="FH19" s="312"/>
      <c r="FI19" s="312"/>
      <c r="FJ19" s="312"/>
      <c r="FK19" s="312"/>
      <c r="FL19" s="306">
        <f t="shared" si="17"/>
        <v>12400</v>
      </c>
      <c r="FM19" s="303"/>
      <c r="FN19" s="303"/>
      <c r="FO19" s="303"/>
      <c r="FP19" s="303">
        <f>FS19+FX19+FY19+GE19</f>
        <v>0</v>
      </c>
      <c r="FQ19" s="313">
        <f>GF19+FZ19</f>
        <v>0</v>
      </c>
      <c r="FR19" s="313">
        <f t="shared" si="12"/>
        <v>0</v>
      </c>
      <c r="FS19" s="303"/>
      <c r="FT19" s="303"/>
      <c r="FU19" s="303"/>
      <c r="FV19" s="303"/>
      <c r="FW19" s="303"/>
      <c r="FX19" s="303"/>
      <c r="FY19" s="303"/>
      <c r="FZ19" s="303"/>
      <c r="GA19" s="303"/>
      <c r="GB19" s="303"/>
      <c r="GC19" s="303"/>
      <c r="GD19" s="306">
        <f>GB19+GC19</f>
        <v>0</v>
      </c>
      <c r="GE19" s="303"/>
      <c r="GF19" s="303"/>
      <c r="GG19" s="303"/>
      <c r="GH19" s="316"/>
      <c r="GI19" s="316"/>
      <c r="GJ19" s="316"/>
      <c r="GK19" s="303"/>
      <c r="GL19" s="303"/>
      <c r="GM19" s="303"/>
      <c r="GN19" s="303"/>
      <c r="GO19" s="303"/>
      <c r="GP19" s="303"/>
      <c r="GQ19" s="303"/>
      <c r="GR19" s="303"/>
      <c r="GS19" s="303"/>
      <c r="GT19" s="303"/>
      <c r="GU19" s="303"/>
      <c r="GV19" s="303"/>
      <c r="GW19" s="303"/>
      <c r="GX19" s="303"/>
      <c r="GY19" s="303"/>
      <c r="GZ19" s="303"/>
      <c r="HA19" s="303"/>
      <c r="HB19" s="303"/>
      <c r="HC19" s="303"/>
      <c r="HD19" s="303"/>
      <c r="HE19" s="303"/>
      <c r="HF19" s="304"/>
      <c r="HG19" s="304"/>
      <c r="HH19" s="304"/>
      <c r="HI19" s="315">
        <f t="shared" si="13"/>
        <v>0</v>
      </c>
      <c r="HJ19" s="315"/>
      <c r="HK19" s="315"/>
      <c r="HL19" s="315"/>
      <c r="HM19" s="298"/>
      <c r="HN19" s="298"/>
      <c r="HO19" s="298"/>
      <c r="HP19" s="298"/>
      <c r="HQ19" s="298"/>
      <c r="HR19" s="298"/>
      <c r="HS19" s="298"/>
      <c r="HT19" s="298"/>
      <c r="HU19" s="298"/>
      <c r="HV19" s="298"/>
      <c r="HW19" s="298"/>
      <c r="HX19" s="298"/>
      <c r="HY19" s="298"/>
      <c r="HZ19" s="298"/>
      <c r="IA19" s="298"/>
      <c r="IB19" s="298"/>
      <c r="IC19" s="298"/>
      <c r="ID19" s="298"/>
      <c r="IE19" s="301"/>
      <c r="IF19" s="302"/>
      <c r="IG19" s="302"/>
      <c r="IH19" s="302">
        <f t="shared" si="18"/>
        <v>0</v>
      </c>
    </row>
    <row r="20" spans="1:242" ht="31.5">
      <c r="A20" s="269">
        <v>18304514000</v>
      </c>
      <c r="B20" s="305" t="s">
        <v>469</v>
      </c>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6">
        <f t="shared" si="0"/>
        <v>17020</v>
      </c>
      <c r="AD20" s="306">
        <f t="shared" si="1"/>
        <v>0</v>
      </c>
      <c r="AE20" s="306">
        <f t="shared" si="2"/>
        <v>17020</v>
      </c>
      <c r="AF20" s="303"/>
      <c r="AG20" s="303"/>
      <c r="AH20" s="303"/>
      <c r="AI20" s="303"/>
      <c r="AJ20" s="303"/>
      <c r="AK20" s="303"/>
      <c r="AL20" s="303"/>
      <c r="AM20" s="303"/>
      <c r="AN20" s="308">
        <v>300</v>
      </c>
      <c r="AO20" s="308"/>
      <c r="AP20" s="309">
        <f t="shared" si="3"/>
        <v>300</v>
      </c>
      <c r="AQ20" s="309">
        <v>12000</v>
      </c>
      <c r="AR20" s="309"/>
      <c r="AS20" s="306">
        <f t="shared" si="4"/>
        <v>12000</v>
      </c>
      <c r="AT20" s="306"/>
      <c r="AU20" s="306"/>
      <c r="AV20" s="303"/>
      <c r="AW20" s="303"/>
      <c r="AX20" s="303"/>
      <c r="AY20" s="303"/>
      <c r="AZ20" s="303"/>
      <c r="BA20" s="303"/>
      <c r="BB20" s="303"/>
      <c r="BC20" s="303"/>
      <c r="BD20" s="303"/>
      <c r="BE20" s="303"/>
      <c r="BF20" s="303"/>
      <c r="BG20" s="303"/>
      <c r="BH20" s="303"/>
      <c r="BI20" s="303"/>
      <c r="BJ20" s="303"/>
      <c r="BK20" s="303"/>
      <c r="BL20" s="303"/>
      <c r="BM20" s="303"/>
      <c r="BN20" s="303"/>
      <c r="BO20" s="303"/>
      <c r="BP20" s="303"/>
      <c r="BQ20" s="303"/>
      <c r="BR20" s="303"/>
      <c r="BS20" s="303"/>
      <c r="BT20" s="303"/>
      <c r="BU20" s="303"/>
      <c r="BV20" s="303"/>
      <c r="BW20" s="303"/>
      <c r="BX20" s="303"/>
      <c r="BY20" s="303"/>
      <c r="BZ20" s="303"/>
      <c r="CA20" s="303"/>
      <c r="CB20" s="303"/>
      <c r="CC20" s="513"/>
      <c r="CD20" s="303"/>
      <c r="CE20" s="303"/>
      <c r="CF20" s="303"/>
      <c r="CG20" s="303"/>
      <c r="CH20" s="303"/>
      <c r="CI20" s="303"/>
      <c r="CJ20" s="303"/>
      <c r="CK20" s="303"/>
      <c r="CL20" s="303"/>
      <c r="CM20" s="303"/>
      <c r="CN20" s="303"/>
      <c r="CO20" s="303"/>
      <c r="CP20" s="303"/>
      <c r="CQ20" s="303"/>
      <c r="CR20" s="303"/>
      <c r="CS20" s="303"/>
      <c r="CT20" s="303"/>
      <c r="CU20" s="303"/>
      <c r="CV20" s="303"/>
      <c r="CW20" s="303"/>
      <c r="CX20" s="303"/>
      <c r="CY20" s="303"/>
      <c r="CZ20" s="303"/>
      <c r="DA20" s="303"/>
      <c r="DB20" s="303"/>
      <c r="DC20" s="303"/>
      <c r="DD20" s="303"/>
      <c r="DE20" s="303"/>
      <c r="DF20" s="303"/>
      <c r="DG20" s="303"/>
      <c r="DH20" s="303"/>
      <c r="DI20" s="303"/>
      <c r="DJ20" s="303"/>
      <c r="DK20" s="303"/>
      <c r="DL20" s="303"/>
      <c r="DM20" s="303"/>
      <c r="DN20" s="303"/>
      <c r="DO20" s="303"/>
      <c r="DP20" s="303"/>
      <c r="DQ20" s="303"/>
      <c r="DR20" s="303"/>
      <c r="DS20" s="303"/>
      <c r="DT20" s="303"/>
      <c r="DU20" s="303"/>
      <c r="DV20" s="303"/>
      <c r="DW20" s="269"/>
      <c r="DX20" s="269"/>
      <c r="DY20" s="269"/>
      <c r="DZ20" s="269">
        <f t="shared" si="5"/>
        <v>0</v>
      </c>
      <c r="EA20" s="269"/>
      <c r="EB20" s="269"/>
      <c r="EC20" s="269"/>
      <c r="ED20" s="269"/>
      <c r="EE20" s="269"/>
      <c r="EF20" s="269">
        <f t="shared" si="6"/>
        <v>0</v>
      </c>
      <c r="EG20" s="269"/>
      <c r="EH20" s="269"/>
      <c r="EI20" s="269"/>
      <c r="EJ20" s="269"/>
      <c r="EK20" s="269"/>
      <c r="EL20" s="269"/>
      <c r="EM20" s="312">
        <v>4720</v>
      </c>
      <c r="EN20" s="312"/>
      <c r="EO20" s="312">
        <f t="shared" si="7"/>
        <v>4720</v>
      </c>
      <c r="EP20" s="293">
        <f t="shared" si="8"/>
        <v>17020</v>
      </c>
      <c r="EQ20" s="312">
        <f t="shared" si="14"/>
        <v>45280</v>
      </c>
      <c r="ER20" s="312">
        <f t="shared" si="15"/>
        <v>0</v>
      </c>
      <c r="ES20" s="269">
        <f t="shared" si="9"/>
        <v>45280</v>
      </c>
      <c r="ET20" s="312"/>
      <c r="EU20" s="312"/>
      <c r="EV20" s="312">
        <f t="shared" si="16"/>
        <v>0</v>
      </c>
      <c r="EW20" s="311">
        <v>45280</v>
      </c>
      <c r="EX20" s="312"/>
      <c r="EY20" s="312">
        <f t="shared" si="10"/>
        <v>45280</v>
      </c>
      <c r="EZ20" s="312"/>
      <c r="FA20" s="312"/>
      <c r="FB20" s="312">
        <f t="shared" si="11"/>
        <v>0</v>
      </c>
      <c r="FC20" s="312"/>
      <c r="FD20" s="312"/>
      <c r="FE20" s="312"/>
      <c r="FF20" s="312"/>
      <c r="FG20" s="312"/>
      <c r="FH20" s="312"/>
      <c r="FI20" s="312"/>
      <c r="FJ20" s="312"/>
      <c r="FK20" s="312"/>
      <c r="FL20" s="306">
        <f t="shared" si="17"/>
        <v>45280</v>
      </c>
      <c r="FM20" s="303"/>
      <c r="FN20" s="303"/>
      <c r="FO20" s="303"/>
      <c r="FP20" s="313">
        <f>FS20+FX20+FY20+GE20+GB20</f>
        <v>2000</v>
      </c>
      <c r="FQ20" s="313">
        <f>GF20+FZ20+GC20</f>
        <v>1300000</v>
      </c>
      <c r="FR20" s="313">
        <f t="shared" si="12"/>
        <v>1302000</v>
      </c>
      <c r="FS20" s="303"/>
      <c r="FT20" s="303"/>
      <c r="FU20" s="303"/>
      <c r="FV20" s="303"/>
      <c r="FW20" s="303"/>
      <c r="FX20" s="303"/>
      <c r="FY20" s="303"/>
      <c r="FZ20" s="303"/>
      <c r="GA20" s="274"/>
      <c r="GB20" s="306">
        <v>2000</v>
      </c>
      <c r="GC20" s="306">
        <v>1300000</v>
      </c>
      <c r="GD20" s="306">
        <f>GB20+GC20</f>
        <v>1302000</v>
      </c>
      <c r="GE20" s="303"/>
      <c r="GF20" s="303"/>
      <c r="GG20" s="303"/>
      <c r="GH20" s="316"/>
      <c r="GI20" s="316"/>
      <c r="GJ20" s="316"/>
      <c r="GK20" s="303"/>
      <c r="GL20" s="303"/>
      <c r="GM20" s="303"/>
      <c r="GN20" s="303"/>
      <c r="GO20" s="303"/>
      <c r="GP20" s="303"/>
      <c r="GQ20" s="303"/>
      <c r="GR20" s="303"/>
      <c r="GS20" s="303"/>
      <c r="GT20" s="303"/>
      <c r="GU20" s="303"/>
      <c r="GV20" s="303"/>
      <c r="GW20" s="303"/>
      <c r="GX20" s="303"/>
      <c r="GY20" s="303"/>
      <c r="GZ20" s="303"/>
      <c r="HA20" s="303"/>
      <c r="HB20" s="303"/>
      <c r="HC20" s="303"/>
      <c r="HD20" s="303"/>
      <c r="HE20" s="303"/>
      <c r="HF20" s="304"/>
      <c r="HG20" s="304"/>
      <c r="HH20" s="304"/>
      <c r="HI20" s="315">
        <f t="shared" si="13"/>
        <v>1302000</v>
      </c>
      <c r="HJ20" s="315"/>
      <c r="HK20" s="315"/>
      <c r="HL20" s="315"/>
      <c r="HM20" s="298"/>
      <c r="HN20" s="298"/>
      <c r="HO20" s="298"/>
      <c r="HP20" s="298"/>
      <c r="HQ20" s="298"/>
      <c r="HR20" s="298"/>
      <c r="HS20" s="298"/>
      <c r="HT20" s="298"/>
      <c r="HU20" s="298"/>
      <c r="HV20" s="298"/>
      <c r="HW20" s="298"/>
      <c r="HX20" s="298"/>
      <c r="HY20" s="298"/>
      <c r="HZ20" s="298"/>
      <c r="IA20" s="298"/>
      <c r="IB20" s="298"/>
      <c r="IC20" s="298"/>
      <c r="ID20" s="298"/>
      <c r="IE20" s="301"/>
      <c r="IF20" s="302"/>
      <c r="IG20" s="302"/>
      <c r="IH20" s="302">
        <f t="shared" si="18"/>
        <v>0</v>
      </c>
    </row>
    <row r="21" spans="1:242" ht="31.5">
      <c r="A21" s="269">
        <v>18304515000</v>
      </c>
      <c r="B21" s="305" t="s">
        <v>470</v>
      </c>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303"/>
      <c r="AB21" s="303"/>
      <c r="AC21" s="306">
        <f t="shared" si="0"/>
        <v>75200</v>
      </c>
      <c r="AD21" s="306">
        <f t="shared" si="1"/>
        <v>0</v>
      </c>
      <c r="AE21" s="306">
        <f t="shared" si="2"/>
        <v>75200</v>
      </c>
      <c r="AF21" s="303"/>
      <c r="AG21" s="303"/>
      <c r="AH21" s="303"/>
      <c r="AI21" s="303"/>
      <c r="AJ21" s="303"/>
      <c r="AK21" s="303"/>
      <c r="AL21" s="303"/>
      <c r="AM21" s="303"/>
      <c r="AN21" s="308">
        <v>200</v>
      </c>
      <c r="AO21" s="308"/>
      <c r="AP21" s="309">
        <f t="shared" si="3"/>
        <v>200</v>
      </c>
      <c r="AQ21" s="309">
        <v>75000</v>
      </c>
      <c r="AR21" s="309"/>
      <c r="AS21" s="306">
        <f t="shared" si="4"/>
        <v>75000</v>
      </c>
      <c r="AT21" s="306"/>
      <c r="AU21" s="306"/>
      <c r="AV21" s="303"/>
      <c r="AW21" s="303"/>
      <c r="AX21" s="303"/>
      <c r="AY21" s="303"/>
      <c r="AZ21" s="303"/>
      <c r="BA21" s="303"/>
      <c r="BB21" s="303"/>
      <c r="BC21" s="303"/>
      <c r="BD21" s="303"/>
      <c r="BE21" s="303"/>
      <c r="BF21" s="303"/>
      <c r="BG21" s="303"/>
      <c r="BH21" s="303"/>
      <c r="BI21" s="303"/>
      <c r="BJ21" s="303"/>
      <c r="BK21" s="303"/>
      <c r="BL21" s="303"/>
      <c r="BM21" s="303"/>
      <c r="BN21" s="303"/>
      <c r="BO21" s="303"/>
      <c r="BP21" s="303"/>
      <c r="BQ21" s="303"/>
      <c r="BR21" s="303"/>
      <c r="BS21" s="303"/>
      <c r="BT21" s="303"/>
      <c r="BU21" s="303"/>
      <c r="BV21" s="303"/>
      <c r="BW21" s="303"/>
      <c r="BX21" s="303"/>
      <c r="BY21" s="303"/>
      <c r="BZ21" s="303"/>
      <c r="CA21" s="303"/>
      <c r="CB21" s="303"/>
      <c r="CC21" s="513"/>
      <c r="CD21" s="303"/>
      <c r="CE21" s="303"/>
      <c r="CF21" s="303"/>
      <c r="CG21" s="303"/>
      <c r="CH21" s="303"/>
      <c r="CI21" s="303"/>
      <c r="CJ21" s="303"/>
      <c r="CK21" s="303"/>
      <c r="CL21" s="303"/>
      <c r="CM21" s="303"/>
      <c r="CN21" s="303"/>
      <c r="CO21" s="303"/>
      <c r="CP21" s="303"/>
      <c r="CQ21" s="303"/>
      <c r="CR21" s="303"/>
      <c r="CS21" s="303"/>
      <c r="CT21" s="303"/>
      <c r="CU21" s="303"/>
      <c r="CV21" s="303"/>
      <c r="CW21" s="303"/>
      <c r="CX21" s="303"/>
      <c r="CY21" s="303"/>
      <c r="CZ21" s="303"/>
      <c r="DA21" s="303"/>
      <c r="DB21" s="303"/>
      <c r="DC21" s="303"/>
      <c r="DD21" s="303"/>
      <c r="DE21" s="303"/>
      <c r="DF21" s="303"/>
      <c r="DG21" s="303"/>
      <c r="DH21" s="303"/>
      <c r="DI21" s="303"/>
      <c r="DJ21" s="303"/>
      <c r="DK21" s="303"/>
      <c r="DL21" s="303"/>
      <c r="DM21" s="303"/>
      <c r="DN21" s="303"/>
      <c r="DO21" s="303"/>
      <c r="DP21" s="303"/>
      <c r="DQ21" s="303"/>
      <c r="DR21" s="303"/>
      <c r="DS21" s="303"/>
      <c r="DT21" s="303"/>
      <c r="DU21" s="303"/>
      <c r="DV21" s="303"/>
      <c r="DW21" s="269"/>
      <c r="DX21" s="269"/>
      <c r="DY21" s="269"/>
      <c r="DZ21" s="269">
        <f t="shared" si="5"/>
        <v>0</v>
      </c>
      <c r="EA21" s="269"/>
      <c r="EB21" s="269"/>
      <c r="EC21" s="269"/>
      <c r="ED21" s="269"/>
      <c r="EE21" s="269"/>
      <c r="EF21" s="269">
        <f t="shared" si="6"/>
        <v>0</v>
      </c>
      <c r="EG21" s="269"/>
      <c r="EH21" s="269"/>
      <c r="EI21" s="269"/>
      <c r="EJ21" s="269"/>
      <c r="EK21" s="269"/>
      <c r="EL21" s="269"/>
      <c r="EM21" s="269"/>
      <c r="EN21" s="269"/>
      <c r="EO21" s="269">
        <f t="shared" si="7"/>
        <v>0</v>
      </c>
      <c r="EP21" s="293">
        <f t="shared" si="8"/>
        <v>75200</v>
      </c>
      <c r="EQ21" s="312">
        <f t="shared" si="14"/>
        <v>80</v>
      </c>
      <c r="ER21" s="312">
        <f t="shared" si="15"/>
        <v>0</v>
      </c>
      <c r="ES21" s="269">
        <f t="shared" si="9"/>
        <v>80</v>
      </c>
      <c r="ET21" s="312">
        <v>80</v>
      </c>
      <c r="EU21" s="312"/>
      <c r="EV21" s="312">
        <f t="shared" si="16"/>
        <v>80</v>
      </c>
      <c r="EW21" s="311">
        <v>0</v>
      </c>
      <c r="EX21" s="312"/>
      <c r="EY21" s="312">
        <f t="shared" si="10"/>
        <v>0</v>
      </c>
      <c r="EZ21" s="312"/>
      <c r="FA21" s="312"/>
      <c r="FB21" s="312">
        <f t="shared" si="11"/>
        <v>0</v>
      </c>
      <c r="FC21" s="312"/>
      <c r="FD21" s="312"/>
      <c r="FE21" s="312"/>
      <c r="FF21" s="312"/>
      <c r="FG21" s="312"/>
      <c r="FH21" s="312">
        <f>FF21+FG21</f>
        <v>0</v>
      </c>
      <c r="FI21" s="312"/>
      <c r="FJ21" s="312"/>
      <c r="FK21" s="312"/>
      <c r="FL21" s="306">
        <f t="shared" si="17"/>
        <v>80</v>
      </c>
      <c r="FM21" s="303"/>
      <c r="FN21" s="303"/>
      <c r="FO21" s="303"/>
      <c r="FP21" s="303">
        <f>FS21+FX21+FY21+GE21</f>
        <v>0</v>
      </c>
      <c r="FQ21" s="313">
        <f>GF21+FZ21</f>
        <v>0</v>
      </c>
      <c r="FR21" s="313">
        <f t="shared" si="12"/>
        <v>0</v>
      </c>
      <c r="FS21" s="303"/>
      <c r="FT21" s="303"/>
      <c r="FU21" s="303"/>
      <c r="FV21" s="303"/>
      <c r="FW21" s="303"/>
      <c r="FX21" s="303"/>
      <c r="FY21" s="303"/>
      <c r="FZ21" s="303"/>
      <c r="GA21" s="274"/>
      <c r="GB21" s="274"/>
      <c r="GC21" s="303"/>
      <c r="GD21" s="303"/>
      <c r="GE21" s="303"/>
      <c r="GF21" s="303"/>
      <c r="GG21" s="303"/>
      <c r="GH21" s="316"/>
      <c r="GI21" s="316"/>
      <c r="GJ21" s="316"/>
      <c r="GK21" s="303"/>
      <c r="GL21" s="303"/>
      <c r="GM21" s="303"/>
      <c r="GN21" s="303"/>
      <c r="GO21" s="303"/>
      <c r="GP21" s="303"/>
      <c r="GQ21" s="303"/>
      <c r="GR21" s="303"/>
      <c r="GS21" s="303"/>
      <c r="GT21" s="303"/>
      <c r="GU21" s="303"/>
      <c r="GV21" s="303"/>
      <c r="GW21" s="303"/>
      <c r="GX21" s="303"/>
      <c r="GY21" s="303"/>
      <c r="GZ21" s="303"/>
      <c r="HA21" s="303"/>
      <c r="HB21" s="303"/>
      <c r="HC21" s="303"/>
      <c r="HD21" s="303"/>
      <c r="HE21" s="303"/>
      <c r="HF21" s="304"/>
      <c r="HG21" s="304"/>
      <c r="HH21" s="304"/>
      <c r="HI21" s="315">
        <f t="shared" si="13"/>
        <v>0</v>
      </c>
      <c r="HJ21" s="315"/>
      <c r="HK21" s="315"/>
      <c r="HL21" s="315"/>
      <c r="HM21" s="298"/>
      <c r="HN21" s="298"/>
      <c r="HO21" s="298"/>
      <c r="HP21" s="298"/>
      <c r="HQ21" s="298"/>
      <c r="HR21" s="298"/>
      <c r="HS21" s="298"/>
      <c r="HT21" s="298"/>
      <c r="HU21" s="298"/>
      <c r="HV21" s="318">
        <v>240000</v>
      </c>
      <c r="HW21" s="318"/>
      <c r="HX21" s="318">
        <f>HV21+HW21</f>
        <v>240000</v>
      </c>
      <c r="HY21" s="318"/>
      <c r="HZ21" s="318"/>
      <c r="IA21" s="318"/>
      <c r="IB21" s="318"/>
      <c r="IC21" s="318"/>
      <c r="ID21" s="318"/>
      <c r="IE21" s="319"/>
      <c r="IF21" s="302"/>
      <c r="IG21" s="302"/>
      <c r="IH21" s="302">
        <f t="shared" si="18"/>
        <v>0</v>
      </c>
    </row>
    <row r="22" spans="1:242" ht="31.5">
      <c r="A22" s="269">
        <v>18304516000</v>
      </c>
      <c r="B22" s="305" t="s">
        <v>471</v>
      </c>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303"/>
      <c r="AB22" s="303"/>
      <c r="AC22" s="306">
        <f t="shared" si="0"/>
        <v>101100</v>
      </c>
      <c r="AD22" s="306">
        <f t="shared" si="1"/>
        <v>0</v>
      </c>
      <c r="AE22" s="306">
        <f t="shared" si="2"/>
        <v>101100</v>
      </c>
      <c r="AF22" s="303"/>
      <c r="AG22" s="303"/>
      <c r="AH22" s="303"/>
      <c r="AI22" s="303"/>
      <c r="AJ22" s="303"/>
      <c r="AK22" s="303"/>
      <c r="AL22" s="303"/>
      <c r="AM22" s="303"/>
      <c r="AN22" s="308">
        <v>13500</v>
      </c>
      <c r="AO22" s="308"/>
      <c r="AP22" s="309">
        <f t="shared" si="3"/>
        <v>13500</v>
      </c>
      <c r="AQ22" s="309">
        <v>70000</v>
      </c>
      <c r="AR22" s="309"/>
      <c r="AS22" s="306">
        <f t="shared" si="4"/>
        <v>70000</v>
      </c>
      <c r="AT22" s="306"/>
      <c r="AU22" s="306"/>
      <c r="AV22" s="303"/>
      <c r="AW22" s="303"/>
      <c r="AX22" s="303"/>
      <c r="AY22" s="303"/>
      <c r="AZ22" s="303"/>
      <c r="BA22" s="303"/>
      <c r="BB22" s="303"/>
      <c r="BC22" s="303"/>
      <c r="BD22" s="303"/>
      <c r="BE22" s="303"/>
      <c r="BF22" s="303"/>
      <c r="BG22" s="303"/>
      <c r="BH22" s="303"/>
      <c r="BI22" s="303"/>
      <c r="BJ22" s="303"/>
      <c r="BK22" s="303"/>
      <c r="BL22" s="303"/>
      <c r="BM22" s="303"/>
      <c r="BN22" s="303"/>
      <c r="BO22" s="303"/>
      <c r="BP22" s="303"/>
      <c r="BQ22" s="303"/>
      <c r="BR22" s="303"/>
      <c r="BS22" s="303"/>
      <c r="BT22" s="303"/>
      <c r="BU22" s="303"/>
      <c r="BV22" s="303"/>
      <c r="BW22" s="303"/>
      <c r="BX22" s="303"/>
      <c r="BY22" s="303"/>
      <c r="BZ22" s="303"/>
      <c r="CA22" s="303"/>
      <c r="CB22" s="303"/>
      <c r="CC22" s="513"/>
      <c r="CD22" s="303"/>
      <c r="CE22" s="303"/>
      <c r="CF22" s="303"/>
      <c r="CG22" s="303"/>
      <c r="CH22" s="303"/>
      <c r="CI22" s="303"/>
      <c r="CJ22" s="303"/>
      <c r="CK22" s="303"/>
      <c r="CL22" s="303"/>
      <c r="CM22" s="303"/>
      <c r="CN22" s="303"/>
      <c r="CO22" s="303"/>
      <c r="CP22" s="303"/>
      <c r="CQ22" s="303"/>
      <c r="CR22" s="303"/>
      <c r="CS22" s="303"/>
      <c r="CT22" s="303"/>
      <c r="CU22" s="303"/>
      <c r="CV22" s="303"/>
      <c r="CW22" s="303"/>
      <c r="CX22" s="303"/>
      <c r="CY22" s="303"/>
      <c r="CZ22" s="303"/>
      <c r="DA22" s="303"/>
      <c r="DB22" s="303"/>
      <c r="DC22" s="303"/>
      <c r="DD22" s="303"/>
      <c r="DE22" s="303"/>
      <c r="DF22" s="303"/>
      <c r="DG22" s="303"/>
      <c r="DH22" s="303"/>
      <c r="DI22" s="303"/>
      <c r="DJ22" s="303"/>
      <c r="DK22" s="303"/>
      <c r="DL22" s="303"/>
      <c r="DM22" s="303"/>
      <c r="DN22" s="303"/>
      <c r="DO22" s="303"/>
      <c r="DP22" s="303"/>
      <c r="DQ22" s="303"/>
      <c r="DR22" s="303"/>
      <c r="DS22" s="303"/>
      <c r="DT22" s="303"/>
      <c r="DU22" s="303"/>
      <c r="DV22" s="303"/>
      <c r="DW22" s="269"/>
      <c r="DX22" s="269"/>
      <c r="DY22" s="269"/>
      <c r="DZ22" s="269">
        <f t="shared" si="5"/>
        <v>0</v>
      </c>
      <c r="EA22" s="269"/>
      <c r="EB22" s="269"/>
      <c r="EC22" s="269"/>
      <c r="ED22" s="311">
        <v>17600</v>
      </c>
      <c r="EE22" s="312"/>
      <c r="EF22" s="312">
        <f t="shared" si="6"/>
        <v>17600</v>
      </c>
      <c r="EG22" s="312"/>
      <c r="EH22" s="312"/>
      <c r="EI22" s="312"/>
      <c r="EJ22" s="312"/>
      <c r="EK22" s="312"/>
      <c r="EL22" s="312"/>
      <c r="EM22" s="312"/>
      <c r="EN22" s="312"/>
      <c r="EO22" s="269">
        <f t="shared" si="7"/>
        <v>0</v>
      </c>
      <c r="EP22" s="293">
        <f t="shared" si="8"/>
        <v>101100</v>
      </c>
      <c r="EQ22" s="312">
        <f t="shared" si="14"/>
        <v>390</v>
      </c>
      <c r="ER22" s="312">
        <f t="shared" si="15"/>
        <v>-170</v>
      </c>
      <c r="ES22" s="269">
        <f t="shared" si="9"/>
        <v>220</v>
      </c>
      <c r="ET22" s="312">
        <v>390</v>
      </c>
      <c r="EU22" s="312">
        <v>-170</v>
      </c>
      <c r="EV22" s="312">
        <f t="shared" si="16"/>
        <v>220</v>
      </c>
      <c r="EW22" s="311"/>
      <c r="EX22" s="269"/>
      <c r="EY22" s="269">
        <f t="shared" si="10"/>
        <v>0</v>
      </c>
      <c r="EZ22" s="269"/>
      <c r="FA22" s="269"/>
      <c r="FB22" s="312">
        <f t="shared" si="11"/>
        <v>0</v>
      </c>
      <c r="FC22" s="269"/>
      <c r="FD22" s="269"/>
      <c r="FE22" s="269"/>
      <c r="FF22" s="269"/>
      <c r="FG22" s="269"/>
      <c r="FH22" s="269"/>
      <c r="FI22" s="269"/>
      <c r="FJ22" s="269"/>
      <c r="FK22" s="269"/>
      <c r="FL22" s="306">
        <f t="shared" si="17"/>
        <v>220</v>
      </c>
      <c r="FM22" s="303"/>
      <c r="FN22" s="303"/>
      <c r="FO22" s="303"/>
      <c r="FP22" s="303">
        <f>FS22+FX22+FY22+GE22</f>
        <v>0</v>
      </c>
      <c r="FQ22" s="313">
        <f>GF22+FZ22</f>
        <v>0</v>
      </c>
      <c r="FR22" s="313">
        <f t="shared" si="12"/>
        <v>0</v>
      </c>
      <c r="FS22" s="303"/>
      <c r="FT22" s="303"/>
      <c r="FU22" s="303"/>
      <c r="FV22" s="303"/>
      <c r="FW22" s="303"/>
      <c r="FX22" s="303"/>
      <c r="FY22" s="303"/>
      <c r="FZ22" s="303"/>
      <c r="GA22" s="303"/>
      <c r="GB22" s="303"/>
      <c r="GC22" s="303"/>
      <c r="GD22" s="303"/>
      <c r="GE22" s="303"/>
      <c r="GF22" s="303"/>
      <c r="GG22" s="303"/>
      <c r="GH22" s="316"/>
      <c r="GI22" s="316"/>
      <c r="GJ22" s="316"/>
      <c r="GK22" s="303"/>
      <c r="GL22" s="303"/>
      <c r="GM22" s="303"/>
      <c r="GN22" s="303"/>
      <c r="GO22" s="303"/>
      <c r="GP22" s="303"/>
      <c r="GQ22" s="303"/>
      <c r="GR22" s="303"/>
      <c r="GS22" s="303"/>
      <c r="GT22" s="303"/>
      <c r="GU22" s="303"/>
      <c r="GV22" s="303"/>
      <c r="GW22" s="303"/>
      <c r="GX22" s="303"/>
      <c r="GY22" s="303"/>
      <c r="GZ22" s="303"/>
      <c r="HA22" s="303"/>
      <c r="HB22" s="303"/>
      <c r="HC22" s="303"/>
      <c r="HD22" s="303"/>
      <c r="HE22" s="303"/>
      <c r="HF22" s="304"/>
      <c r="HG22" s="304"/>
      <c r="HH22" s="304"/>
      <c r="HI22" s="315">
        <f t="shared" si="13"/>
        <v>0</v>
      </c>
      <c r="HJ22" s="315"/>
      <c r="HK22" s="315"/>
      <c r="HL22" s="315"/>
      <c r="HM22" s="298"/>
      <c r="HN22" s="298"/>
      <c r="HO22" s="298"/>
      <c r="HP22" s="298"/>
      <c r="HQ22" s="298"/>
      <c r="HR22" s="298"/>
      <c r="HS22" s="298"/>
      <c r="HT22" s="298"/>
      <c r="HU22" s="298"/>
      <c r="HV22" s="298"/>
      <c r="HW22" s="298"/>
      <c r="HX22" s="298"/>
      <c r="HY22" s="298"/>
      <c r="HZ22" s="298"/>
      <c r="IA22" s="298"/>
      <c r="IB22" s="298"/>
      <c r="IC22" s="298"/>
      <c r="ID22" s="298"/>
      <c r="IE22" s="301"/>
      <c r="IF22" s="302"/>
      <c r="IG22" s="302"/>
      <c r="IH22" s="302">
        <f t="shared" si="18"/>
        <v>0</v>
      </c>
    </row>
    <row r="23" spans="1:242" ht="31.5">
      <c r="A23" s="269">
        <v>18304518000</v>
      </c>
      <c r="B23" s="305" t="s">
        <v>472</v>
      </c>
      <c r="C23" s="303"/>
      <c r="D23" s="303"/>
      <c r="E23" s="303"/>
      <c r="F23" s="303"/>
      <c r="G23" s="303"/>
      <c r="H23" s="303"/>
      <c r="I23" s="303"/>
      <c r="J23" s="303"/>
      <c r="K23" s="303"/>
      <c r="L23" s="303"/>
      <c r="M23" s="303"/>
      <c r="N23" s="303"/>
      <c r="O23" s="303"/>
      <c r="P23" s="303"/>
      <c r="Q23" s="303"/>
      <c r="R23" s="303"/>
      <c r="S23" s="303"/>
      <c r="T23" s="303"/>
      <c r="U23" s="303"/>
      <c r="V23" s="303"/>
      <c r="W23" s="303"/>
      <c r="X23" s="303"/>
      <c r="Y23" s="303"/>
      <c r="Z23" s="303"/>
      <c r="AA23" s="303"/>
      <c r="AB23" s="303"/>
      <c r="AC23" s="306">
        <f t="shared" si="0"/>
        <v>175820</v>
      </c>
      <c r="AD23" s="306">
        <f t="shared" si="1"/>
        <v>0</v>
      </c>
      <c r="AE23" s="306">
        <f t="shared" si="2"/>
        <v>175820</v>
      </c>
      <c r="AF23" s="303"/>
      <c r="AG23" s="303"/>
      <c r="AH23" s="303"/>
      <c r="AI23" s="303"/>
      <c r="AJ23" s="303"/>
      <c r="AK23" s="303"/>
      <c r="AL23" s="303"/>
      <c r="AM23" s="303"/>
      <c r="AN23" s="308">
        <v>11500</v>
      </c>
      <c r="AO23" s="308"/>
      <c r="AP23" s="309">
        <f t="shared" si="3"/>
        <v>11500</v>
      </c>
      <c r="AQ23" s="309">
        <v>100000</v>
      </c>
      <c r="AR23" s="309"/>
      <c r="AS23" s="306">
        <f t="shared" si="4"/>
        <v>100000</v>
      </c>
      <c r="AT23" s="306"/>
      <c r="AU23" s="306"/>
      <c r="AV23" s="303"/>
      <c r="AW23" s="303"/>
      <c r="AX23" s="303"/>
      <c r="AY23" s="303"/>
      <c r="AZ23" s="303"/>
      <c r="BA23" s="303"/>
      <c r="BB23" s="303"/>
      <c r="BC23" s="303"/>
      <c r="BD23" s="303"/>
      <c r="BE23" s="303"/>
      <c r="BF23" s="303"/>
      <c r="BG23" s="303"/>
      <c r="BH23" s="303"/>
      <c r="BI23" s="303"/>
      <c r="BJ23" s="303"/>
      <c r="BK23" s="303"/>
      <c r="BL23" s="303"/>
      <c r="BM23" s="303"/>
      <c r="BN23" s="303"/>
      <c r="BO23" s="303"/>
      <c r="BP23" s="303"/>
      <c r="BQ23" s="303"/>
      <c r="BR23" s="303"/>
      <c r="BS23" s="303"/>
      <c r="BT23" s="303"/>
      <c r="BU23" s="303"/>
      <c r="BV23" s="303"/>
      <c r="BW23" s="303"/>
      <c r="BX23" s="303"/>
      <c r="BY23" s="303"/>
      <c r="BZ23" s="303"/>
      <c r="CA23" s="303"/>
      <c r="CB23" s="303"/>
      <c r="CC23" s="513"/>
      <c r="CD23" s="303"/>
      <c r="CE23" s="303"/>
      <c r="CF23" s="303"/>
      <c r="CG23" s="303"/>
      <c r="CH23" s="303"/>
      <c r="CI23" s="303"/>
      <c r="CJ23" s="303"/>
      <c r="CK23" s="303"/>
      <c r="CL23" s="303"/>
      <c r="CM23" s="303"/>
      <c r="CN23" s="303"/>
      <c r="CO23" s="303"/>
      <c r="CP23" s="303"/>
      <c r="CQ23" s="303"/>
      <c r="CR23" s="303"/>
      <c r="CS23" s="303"/>
      <c r="CT23" s="303"/>
      <c r="CU23" s="303"/>
      <c r="CV23" s="303"/>
      <c r="CW23" s="303"/>
      <c r="CX23" s="303"/>
      <c r="CY23" s="303"/>
      <c r="CZ23" s="303"/>
      <c r="DA23" s="303"/>
      <c r="DB23" s="303"/>
      <c r="DC23" s="303"/>
      <c r="DD23" s="303"/>
      <c r="DE23" s="303"/>
      <c r="DF23" s="303"/>
      <c r="DG23" s="303"/>
      <c r="DH23" s="303"/>
      <c r="DI23" s="303"/>
      <c r="DJ23" s="303"/>
      <c r="DK23" s="303"/>
      <c r="DL23" s="303"/>
      <c r="DM23" s="303"/>
      <c r="DN23" s="303"/>
      <c r="DO23" s="303"/>
      <c r="DP23" s="303"/>
      <c r="DQ23" s="303"/>
      <c r="DR23" s="303"/>
      <c r="DS23" s="303"/>
      <c r="DT23" s="303"/>
      <c r="DU23" s="303"/>
      <c r="DV23" s="303"/>
      <c r="DW23" s="269"/>
      <c r="DX23" s="311">
        <v>35000</v>
      </c>
      <c r="DY23" s="311"/>
      <c r="DZ23" s="312">
        <f t="shared" si="5"/>
        <v>35000</v>
      </c>
      <c r="EA23" s="312"/>
      <c r="EB23" s="312"/>
      <c r="EC23" s="312"/>
      <c r="ED23" s="311">
        <v>24600</v>
      </c>
      <c r="EE23" s="312"/>
      <c r="EF23" s="312">
        <f t="shared" si="6"/>
        <v>24600</v>
      </c>
      <c r="EG23" s="312"/>
      <c r="EH23" s="312"/>
      <c r="EI23" s="312"/>
      <c r="EJ23" s="312"/>
      <c r="EK23" s="312"/>
      <c r="EL23" s="312"/>
      <c r="EM23" s="312">
        <v>4720</v>
      </c>
      <c r="EN23" s="312"/>
      <c r="EO23" s="312">
        <f t="shared" si="7"/>
        <v>4720</v>
      </c>
      <c r="EP23" s="293">
        <f t="shared" si="8"/>
        <v>175820</v>
      </c>
      <c r="EQ23" s="312">
        <f t="shared" si="14"/>
        <v>51960</v>
      </c>
      <c r="ER23" s="312">
        <f t="shared" si="15"/>
        <v>0</v>
      </c>
      <c r="ES23" s="269">
        <f t="shared" si="9"/>
        <v>51960</v>
      </c>
      <c r="ET23" s="312">
        <v>1960</v>
      </c>
      <c r="EU23" s="312"/>
      <c r="EV23" s="312">
        <f t="shared" si="16"/>
        <v>1960</v>
      </c>
      <c r="EW23" s="311">
        <v>50000</v>
      </c>
      <c r="EX23" s="312"/>
      <c r="EY23" s="312">
        <f t="shared" si="10"/>
        <v>50000</v>
      </c>
      <c r="EZ23" s="312"/>
      <c r="FA23" s="312"/>
      <c r="FB23" s="312">
        <f t="shared" si="11"/>
        <v>0</v>
      </c>
      <c r="FC23" s="312"/>
      <c r="FD23" s="312"/>
      <c r="FE23" s="312"/>
      <c r="FF23" s="312"/>
      <c r="FG23" s="312"/>
      <c r="FH23" s="312"/>
      <c r="FI23" s="312"/>
      <c r="FJ23" s="312"/>
      <c r="FK23" s="312"/>
      <c r="FL23" s="306">
        <f t="shared" si="17"/>
        <v>51960</v>
      </c>
      <c r="FM23" s="303"/>
      <c r="FN23" s="303"/>
      <c r="FO23" s="303"/>
      <c r="FP23" s="303">
        <f>FS23+FX23+FY23+GE23</f>
        <v>0</v>
      </c>
      <c r="FQ23" s="313">
        <f>GF23+FZ23</f>
        <v>0</v>
      </c>
      <c r="FR23" s="313">
        <f t="shared" si="12"/>
        <v>0</v>
      </c>
      <c r="FS23" s="303"/>
      <c r="FT23" s="303"/>
      <c r="FU23" s="303"/>
      <c r="FV23" s="303"/>
      <c r="FW23" s="303"/>
      <c r="FX23" s="303"/>
      <c r="FY23" s="303"/>
      <c r="FZ23" s="303"/>
      <c r="GA23" s="303"/>
      <c r="GB23" s="303"/>
      <c r="GC23" s="303"/>
      <c r="GD23" s="303"/>
      <c r="GE23" s="303"/>
      <c r="GF23" s="303"/>
      <c r="GG23" s="303"/>
      <c r="GH23" s="316"/>
      <c r="GI23" s="316"/>
      <c r="GJ23" s="316"/>
      <c r="GK23" s="303"/>
      <c r="GL23" s="303"/>
      <c r="GM23" s="303"/>
      <c r="GN23" s="303"/>
      <c r="GO23" s="303"/>
      <c r="GP23" s="303"/>
      <c r="GQ23" s="303"/>
      <c r="GR23" s="303"/>
      <c r="GS23" s="303"/>
      <c r="GT23" s="303"/>
      <c r="GU23" s="303"/>
      <c r="GV23" s="303"/>
      <c r="GW23" s="303"/>
      <c r="GX23" s="303"/>
      <c r="GY23" s="303"/>
      <c r="GZ23" s="303"/>
      <c r="HA23" s="303"/>
      <c r="HB23" s="303"/>
      <c r="HC23" s="303"/>
      <c r="HD23" s="303"/>
      <c r="HE23" s="303"/>
      <c r="HF23" s="304"/>
      <c r="HG23" s="304"/>
      <c r="HH23" s="304"/>
      <c r="HI23" s="315">
        <f t="shared" si="13"/>
        <v>0</v>
      </c>
      <c r="HJ23" s="315"/>
      <c r="HK23" s="315"/>
      <c r="HL23" s="315"/>
      <c r="HM23" s="298"/>
      <c r="HN23" s="298"/>
      <c r="HO23" s="298"/>
      <c r="HP23" s="298"/>
      <c r="HQ23" s="298"/>
      <c r="HR23" s="298"/>
      <c r="HS23" s="298"/>
      <c r="HT23" s="298"/>
      <c r="HU23" s="298"/>
      <c r="HV23" s="298"/>
      <c r="HW23" s="298"/>
      <c r="HX23" s="298"/>
      <c r="HY23" s="298"/>
      <c r="HZ23" s="298"/>
      <c r="IA23" s="298"/>
      <c r="IB23" s="298"/>
      <c r="IC23" s="298"/>
      <c r="ID23" s="298"/>
      <c r="IE23" s="301"/>
      <c r="IF23" s="302"/>
      <c r="IG23" s="302"/>
      <c r="IH23" s="302">
        <f t="shared" si="18"/>
        <v>0</v>
      </c>
    </row>
    <row r="24" spans="1:242" ht="15.75">
      <c r="A24" s="269">
        <v>18304520000</v>
      </c>
      <c r="B24" s="305" t="s">
        <v>473</v>
      </c>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6">
        <f t="shared" si="0"/>
        <v>119200</v>
      </c>
      <c r="AD24" s="306">
        <f t="shared" si="1"/>
        <v>0</v>
      </c>
      <c r="AE24" s="306">
        <f t="shared" si="2"/>
        <v>119200</v>
      </c>
      <c r="AF24" s="303"/>
      <c r="AG24" s="303"/>
      <c r="AH24" s="303"/>
      <c r="AI24" s="303"/>
      <c r="AJ24" s="303"/>
      <c r="AK24" s="303"/>
      <c r="AL24" s="303"/>
      <c r="AM24" s="303"/>
      <c r="AN24" s="308">
        <v>13500</v>
      </c>
      <c r="AO24" s="308"/>
      <c r="AP24" s="309">
        <f t="shared" si="3"/>
        <v>13500</v>
      </c>
      <c r="AQ24" s="309">
        <v>36000</v>
      </c>
      <c r="AR24" s="309"/>
      <c r="AS24" s="306">
        <f t="shared" si="4"/>
        <v>36000</v>
      </c>
      <c r="AT24" s="306"/>
      <c r="AU24" s="306"/>
      <c r="AV24" s="303"/>
      <c r="AW24" s="303"/>
      <c r="AX24" s="303"/>
      <c r="AY24" s="303"/>
      <c r="AZ24" s="303"/>
      <c r="BA24" s="303"/>
      <c r="BB24" s="303"/>
      <c r="BC24" s="303"/>
      <c r="BD24" s="303"/>
      <c r="BE24" s="303"/>
      <c r="BF24" s="303"/>
      <c r="BG24" s="303"/>
      <c r="BH24" s="303"/>
      <c r="BI24" s="303"/>
      <c r="BJ24" s="303"/>
      <c r="BK24" s="303"/>
      <c r="BL24" s="303"/>
      <c r="BM24" s="303"/>
      <c r="BN24" s="303"/>
      <c r="BO24" s="303"/>
      <c r="BP24" s="303"/>
      <c r="BQ24" s="303"/>
      <c r="BR24" s="303"/>
      <c r="BS24" s="303"/>
      <c r="BT24" s="303"/>
      <c r="BU24" s="303"/>
      <c r="BV24" s="303"/>
      <c r="BW24" s="303"/>
      <c r="BX24" s="303"/>
      <c r="BY24" s="303"/>
      <c r="BZ24" s="303"/>
      <c r="CA24" s="303"/>
      <c r="CB24" s="303"/>
      <c r="CC24" s="513"/>
      <c r="CD24" s="303"/>
      <c r="CE24" s="303"/>
      <c r="CF24" s="303"/>
      <c r="CG24" s="303"/>
      <c r="CH24" s="303"/>
      <c r="CI24" s="303"/>
      <c r="CJ24" s="303"/>
      <c r="CK24" s="303"/>
      <c r="CL24" s="303"/>
      <c r="CM24" s="303"/>
      <c r="CN24" s="303"/>
      <c r="CO24" s="303"/>
      <c r="CP24" s="303"/>
      <c r="CQ24" s="303"/>
      <c r="CR24" s="303"/>
      <c r="CS24" s="303"/>
      <c r="CT24" s="303"/>
      <c r="CU24" s="303"/>
      <c r="CV24" s="303"/>
      <c r="CW24" s="303"/>
      <c r="CX24" s="303"/>
      <c r="CY24" s="303"/>
      <c r="CZ24" s="303"/>
      <c r="DA24" s="303"/>
      <c r="DB24" s="303"/>
      <c r="DC24" s="303"/>
      <c r="DD24" s="303"/>
      <c r="DE24" s="303"/>
      <c r="DF24" s="303"/>
      <c r="DG24" s="303"/>
      <c r="DH24" s="303"/>
      <c r="DI24" s="303"/>
      <c r="DJ24" s="303"/>
      <c r="DK24" s="303"/>
      <c r="DL24" s="303"/>
      <c r="DM24" s="303"/>
      <c r="DN24" s="303"/>
      <c r="DO24" s="303"/>
      <c r="DP24" s="303"/>
      <c r="DQ24" s="303"/>
      <c r="DR24" s="303"/>
      <c r="DS24" s="303"/>
      <c r="DT24" s="303"/>
      <c r="DU24" s="303"/>
      <c r="DV24" s="303"/>
      <c r="DW24" s="269"/>
      <c r="DX24" s="311">
        <v>35000</v>
      </c>
      <c r="DY24" s="312"/>
      <c r="DZ24" s="312">
        <f t="shared" si="5"/>
        <v>35000</v>
      </c>
      <c r="EA24" s="269"/>
      <c r="EB24" s="269"/>
      <c r="EC24" s="269"/>
      <c r="ED24" s="311">
        <v>34700</v>
      </c>
      <c r="EE24" s="312"/>
      <c r="EF24" s="312">
        <f t="shared" si="6"/>
        <v>34700</v>
      </c>
      <c r="EG24" s="312"/>
      <c r="EH24" s="312"/>
      <c r="EI24" s="312"/>
      <c r="EJ24" s="312"/>
      <c r="EK24" s="312"/>
      <c r="EL24" s="312"/>
      <c r="EM24" s="312"/>
      <c r="EN24" s="312"/>
      <c r="EO24" s="269">
        <f t="shared" si="7"/>
        <v>0</v>
      </c>
      <c r="EP24" s="293">
        <f t="shared" si="8"/>
        <v>119200</v>
      </c>
      <c r="EQ24" s="312">
        <f t="shared" si="14"/>
        <v>10200</v>
      </c>
      <c r="ER24" s="312">
        <f t="shared" si="15"/>
        <v>0</v>
      </c>
      <c r="ES24" s="269">
        <f t="shared" si="9"/>
        <v>10200</v>
      </c>
      <c r="ET24" s="312">
        <v>200</v>
      </c>
      <c r="EU24" s="312"/>
      <c r="EV24" s="312">
        <f t="shared" si="16"/>
        <v>200</v>
      </c>
      <c r="EW24" s="311">
        <v>10000</v>
      </c>
      <c r="EX24" s="312"/>
      <c r="EY24" s="312">
        <f t="shared" si="10"/>
        <v>10000</v>
      </c>
      <c r="EZ24" s="312"/>
      <c r="FA24" s="312"/>
      <c r="FB24" s="312">
        <f t="shared" si="11"/>
        <v>0</v>
      </c>
      <c r="FC24" s="312"/>
      <c r="FD24" s="312"/>
      <c r="FE24" s="312"/>
      <c r="FF24" s="312"/>
      <c r="FG24" s="312"/>
      <c r="FH24" s="312"/>
      <c r="FI24" s="312"/>
      <c r="FJ24" s="312"/>
      <c r="FK24" s="312"/>
      <c r="FL24" s="306">
        <f t="shared" si="17"/>
        <v>10200</v>
      </c>
      <c r="FM24" s="303"/>
      <c r="FN24" s="303"/>
      <c r="FO24" s="303"/>
      <c r="FP24" s="303">
        <f>FS24+FX24+FY24+GE24</f>
        <v>0</v>
      </c>
      <c r="FQ24" s="313">
        <f>GF24+FZ24</f>
        <v>0</v>
      </c>
      <c r="FR24" s="313">
        <f t="shared" si="12"/>
        <v>0</v>
      </c>
      <c r="FS24" s="303"/>
      <c r="FT24" s="303"/>
      <c r="FU24" s="303"/>
      <c r="FV24" s="303"/>
      <c r="FW24" s="303"/>
      <c r="FX24" s="303"/>
      <c r="FY24" s="303"/>
      <c r="FZ24" s="303"/>
      <c r="GA24" s="303"/>
      <c r="GB24" s="303"/>
      <c r="GC24" s="303"/>
      <c r="GD24" s="303"/>
      <c r="GE24" s="303"/>
      <c r="GF24" s="303"/>
      <c r="GG24" s="303"/>
      <c r="GH24" s="316"/>
      <c r="GI24" s="316"/>
      <c r="GJ24" s="316"/>
      <c r="GK24" s="303"/>
      <c r="GL24" s="303"/>
      <c r="GM24" s="303"/>
      <c r="GN24" s="303"/>
      <c r="GO24" s="303"/>
      <c r="GP24" s="303"/>
      <c r="GQ24" s="303"/>
      <c r="GR24" s="303"/>
      <c r="GS24" s="303"/>
      <c r="GT24" s="303"/>
      <c r="GU24" s="303"/>
      <c r="GV24" s="303"/>
      <c r="GW24" s="303"/>
      <c r="GX24" s="303"/>
      <c r="GY24" s="303"/>
      <c r="GZ24" s="303"/>
      <c r="HA24" s="303"/>
      <c r="HB24" s="303"/>
      <c r="HC24" s="303"/>
      <c r="HD24" s="303"/>
      <c r="HE24" s="303"/>
      <c r="HF24" s="304"/>
      <c r="HG24" s="304"/>
      <c r="HH24" s="304"/>
      <c r="HI24" s="315">
        <f t="shared" si="13"/>
        <v>0</v>
      </c>
      <c r="HJ24" s="315"/>
      <c r="HK24" s="315"/>
      <c r="HL24" s="315"/>
      <c r="HM24" s="298"/>
      <c r="HN24" s="298"/>
      <c r="HO24" s="298"/>
      <c r="HP24" s="298"/>
      <c r="HQ24" s="298"/>
      <c r="HR24" s="298"/>
      <c r="HS24" s="298"/>
      <c r="HT24" s="298"/>
      <c r="HU24" s="298"/>
      <c r="HV24" s="298"/>
      <c r="HW24" s="298"/>
      <c r="HX24" s="298"/>
      <c r="HY24" s="298"/>
      <c r="HZ24" s="298"/>
      <c r="IA24" s="298"/>
      <c r="IB24" s="298"/>
      <c r="IC24" s="298"/>
      <c r="ID24" s="298"/>
      <c r="IE24" s="301"/>
      <c r="IF24" s="302"/>
      <c r="IG24" s="302"/>
      <c r="IH24" s="302">
        <f t="shared" si="18"/>
        <v>0</v>
      </c>
    </row>
    <row r="25" spans="1:242" ht="31.5">
      <c r="A25" s="269">
        <v>18304523000</v>
      </c>
      <c r="B25" s="305" t="s">
        <v>474</v>
      </c>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6">
        <f t="shared" si="0"/>
        <v>75000</v>
      </c>
      <c r="AD25" s="306">
        <f t="shared" si="1"/>
        <v>0</v>
      </c>
      <c r="AE25" s="306">
        <f t="shared" si="2"/>
        <v>75000</v>
      </c>
      <c r="AF25" s="303"/>
      <c r="AG25" s="303"/>
      <c r="AH25" s="303"/>
      <c r="AI25" s="303"/>
      <c r="AJ25" s="303"/>
      <c r="AK25" s="303"/>
      <c r="AL25" s="303"/>
      <c r="AM25" s="303"/>
      <c r="AN25" s="308">
        <v>18700</v>
      </c>
      <c r="AO25" s="308"/>
      <c r="AP25" s="309">
        <f t="shared" si="3"/>
        <v>18700</v>
      </c>
      <c r="AQ25" s="309">
        <v>20000</v>
      </c>
      <c r="AR25" s="309"/>
      <c r="AS25" s="306">
        <f t="shared" si="4"/>
        <v>20000</v>
      </c>
      <c r="AT25" s="306"/>
      <c r="AU25" s="306"/>
      <c r="AV25" s="303"/>
      <c r="AW25" s="303"/>
      <c r="AX25" s="303"/>
      <c r="AY25" s="303"/>
      <c r="AZ25" s="303"/>
      <c r="BA25" s="303"/>
      <c r="BB25" s="303"/>
      <c r="BC25" s="303"/>
      <c r="BD25" s="303"/>
      <c r="BE25" s="303"/>
      <c r="BF25" s="303"/>
      <c r="BG25" s="303"/>
      <c r="BH25" s="303"/>
      <c r="BI25" s="303"/>
      <c r="BJ25" s="303"/>
      <c r="BK25" s="303"/>
      <c r="BL25" s="303"/>
      <c r="BM25" s="303"/>
      <c r="BN25" s="303"/>
      <c r="BO25" s="303"/>
      <c r="BP25" s="303"/>
      <c r="BQ25" s="303"/>
      <c r="BR25" s="303"/>
      <c r="BS25" s="303"/>
      <c r="BT25" s="303"/>
      <c r="BU25" s="303"/>
      <c r="BV25" s="303"/>
      <c r="BW25" s="303"/>
      <c r="BX25" s="303"/>
      <c r="BY25" s="303"/>
      <c r="BZ25" s="303"/>
      <c r="CA25" s="303"/>
      <c r="CB25" s="303"/>
      <c r="CC25" s="513"/>
      <c r="CD25" s="303"/>
      <c r="CE25" s="303"/>
      <c r="CF25" s="303"/>
      <c r="CG25" s="303"/>
      <c r="CH25" s="303"/>
      <c r="CI25" s="303"/>
      <c r="CJ25" s="303"/>
      <c r="CK25" s="303"/>
      <c r="CL25" s="303"/>
      <c r="CM25" s="303"/>
      <c r="CN25" s="303"/>
      <c r="CO25" s="303"/>
      <c r="CP25" s="303"/>
      <c r="CQ25" s="303"/>
      <c r="CR25" s="303"/>
      <c r="CS25" s="303"/>
      <c r="CT25" s="303"/>
      <c r="CU25" s="303"/>
      <c r="CV25" s="303"/>
      <c r="CW25" s="303"/>
      <c r="CX25" s="303"/>
      <c r="CY25" s="303"/>
      <c r="CZ25" s="303"/>
      <c r="DA25" s="303"/>
      <c r="DB25" s="303"/>
      <c r="DC25" s="303"/>
      <c r="DD25" s="303"/>
      <c r="DE25" s="303"/>
      <c r="DF25" s="303"/>
      <c r="DG25" s="303"/>
      <c r="DH25" s="303"/>
      <c r="DI25" s="303"/>
      <c r="DJ25" s="303"/>
      <c r="DK25" s="303"/>
      <c r="DL25" s="303"/>
      <c r="DM25" s="303"/>
      <c r="DN25" s="303"/>
      <c r="DO25" s="303"/>
      <c r="DP25" s="303"/>
      <c r="DQ25" s="303"/>
      <c r="DR25" s="303"/>
      <c r="DS25" s="303"/>
      <c r="DT25" s="303"/>
      <c r="DU25" s="303"/>
      <c r="DV25" s="303"/>
      <c r="DW25" s="269"/>
      <c r="DX25" s="311">
        <v>20300</v>
      </c>
      <c r="DY25" s="312"/>
      <c r="DZ25" s="312">
        <f t="shared" si="5"/>
        <v>20300</v>
      </c>
      <c r="EA25" s="269"/>
      <c r="EB25" s="269"/>
      <c r="EC25" s="269"/>
      <c r="ED25" s="311">
        <v>6000</v>
      </c>
      <c r="EE25" s="312"/>
      <c r="EF25" s="312">
        <f t="shared" si="6"/>
        <v>6000</v>
      </c>
      <c r="EG25" s="312"/>
      <c r="EH25" s="312"/>
      <c r="EI25" s="312"/>
      <c r="EJ25" s="312"/>
      <c r="EK25" s="312"/>
      <c r="EL25" s="312"/>
      <c r="EM25" s="312">
        <v>10000</v>
      </c>
      <c r="EN25" s="312"/>
      <c r="EO25" s="312">
        <f t="shared" si="7"/>
        <v>10000</v>
      </c>
      <c r="EP25" s="293">
        <f t="shared" si="8"/>
        <v>75000</v>
      </c>
      <c r="EQ25" s="312">
        <f t="shared" si="14"/>
        <v>70</v>
      </c>
      <c r="ER25" s="312">
        <f t="shared" si="15"/>
        <v>0</v>
      </c>
      <c r="ES25" s="269">
        <f t="shared" si="9"/>
        <v>70</v>
      </c>
      <c r="ET25" s="312">
        <v>70</v>
      </c>
      <c r="EU25" s="312"/>
      <c r="EV25" s="312">
        <f t="shared" si="16"/>
        <v>70</v>
      </c>
      <c r="EW25" s="317"/>
      <c r="EX25" s="269"/>
      <c r="EY25" s="269">
        <f t="shared" si="10"/>
        <v>0</v>
      </c>
      <c r="EZ25" s="269"/>
      <c r="FA25" s="269"/>
      <c r="FB25" s="312">
        <f t="shared" si="11"/>
        <v>0</v>
      </c>
      <c r="FC25" s="269"/>
      <c r="FD25" s="269"/>
      <c r="FE25" s="269"/>
      <c r="FF25" s="269"/>
      <c r="FG25" s="269"/>
      <c r="FH25" s="269"/>
      <c r="FI25" s="269"/>
      <c r="FJ25" s="269"/>
      <c r="FK25" s="269"/>
      <c r="FL25" s="306">
        <f t="shared" si="17"/>
        <v>70</v>
      </c>
      <c r="FM25" s="303"/>
      <c r="FN25" s="303"/>
      <c r="FO25" s="303"/>
      <c r="FP25" s="303">
        <f>FS25+FX25+FY25+GE25</f>
        <v>0</v>
      </c>
      <c r="FQ25" s="313">
        <f>GF25+FZ25</f>
        <v>0</v>
      </c>
      <c r="FR25" s="313">
        <f t="shared" si="12"/>
        <v>0</v>
      </c>
      <c r="FS25" s="303"/>
      <c r="FT25" s="303"/>
      <c r="FU25" s="303"/>
      <c r="FV25" s="303"/>
      <c r="FW25" s="303"/>
      <c r="FX25" s="303"/>
      <c r="FY25" s="303"/>
      <c r="FZ25" s="303"/>
      <c r="GA25" s="303"/>
      <c r="GB25" s="303"/>
      <c r="GC25" s="303"/>
      <c r="GD25" s="303"/>
      <c r="GE25" s="303"/>
      <c r="GF25" s="303"/>
      <c r="GG25" s="303"/>
      <c r="GH25" s="316"/>
      <c r="GI25" s="316"/>
      <c r="GJ25" s="316"/>
      <c r="GK25" s="303"/>
      <c r="GL25" s="303"/>
      <c r="GM25" s="303"/>
      <c r="GN25" s="303"/>
      <c r="GO25" s="303"/>
      <c r="GP25" s="303"/>
      <c r="GQ25" s="303"/>
      <c r="GR25" s="303"/>
      <c r="GS25" s="303"/>
      <c r="GT25" s="303"/>
      <c r="GU25" s="303"/>
      <c r="GV25" s="303"/>
      <c r="GW25" s="303"/>
      <c r="GX25" s="303"/>
      <c r="GY25" s="303"/>
      <c r="GZ25" s="303"/>
      <c r="HA25" s="303"/>
      <c r="HB25" s="303"/>
      <c r="HC25" s="303"/>
      <c r="HD25" s="303"/>
      <c r="HE25" s="303"/>
      <c r="HF25" s="304"/>
      <c r="HG25" s="304"/>
      <c r="HH25" s="304"/>
      <c r="HI25" s="315">
        <f t="shared" si="13"/>
        <v>0</v>
      </c>
      <c r="HJ25" s="315"/>
      <c r="HK25" s="315"/>
      <c r="HL25" s="315"/>
      <c r="HM25" s="298"/>
      <c r="HN25" s="298"/>
      <c r="HO25" s="298"/>
      <c r="HP25" s="298"/>
      <c r="HQ25" s="298"/>
      <c r="HR25" s="298"/>
      <c r="HS25" s="298"/>
      <c r="HT25" s="298"/>
      <c r="HU25" s="298"/>
      <c r="HV25" s="298"/>
      <c r="HW25" s="298"/>
      <c r="HX25" s="298"/>
      <c r="HY25" s="298"/>
      <c r="HZ25" s="298"/>
      <c r="IA25" s="298"/>
      <c r="IB25" s="298"/>
      <c r="IC25" s="298"/>
      <c r="ID25" s="298"/>
      <c r="IE25" s="301"/>
      <c r="IF25" s="302"/>
      <c r="IG25" s="302"/>
      <c r="IH25" s="302">
        <f t="shared" si="18"/>
        <v>0</v>
      </c>
    </row>
    <row r="26" spans="1:242" ht="31.5">
      <c r="A26" s="269">
        <v>18304524000</v>
      </c>
      <c r="B26" s="305" t="s">
        <v>475</v>
      </c>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6">
        <f t="shared" si="0"/>
        <v>44620</v>
      </c>
      <c r="AD26" s="306">
        <f t="shared" si="1"/>
        <v>0</v>
      </c>
      <c r="AE26" s="306">
        <f t="shared" si="2"/>
        <v>44620</v>
      </c>
      <c r="AF26" s="303"/>
      <c r="AG26" s="303"/>
      <c r="AH26" s="303"/>
      <c r="AI26" s="303"/>
      <c r="AJ26" s="303"/>
      <c r="AK26" s="303"/>
      <c r="AL26" s="303"/>
      <c r="AM26" s="303"/>
      <c r="AN26" s="308">
        <v>220</v>
      </c>
      <c r="AO26" s="308"/>
      <c r="AP26" s="309">
        <f t="shared" si="3"/>
        <v>220</v>
      </c>
      <c r="AQ26" s="309">
        <v>32000</v>
      </c>
      <c r="AR26" s="309"/>
      <c r="AS26" s="274">
        <f t="shared" si="4"/>
        <v>32000</v>
      </c>
      <c r="AT26" s="274"/>
      <c r="AU26" s="274"/>
      <c r="AV26" s="303"/>
      <c r="AW26" s="303"/>
      <c r="AX26" s="303"/>
      <c r="AY26" s="303"/>
      <c r="AZ26" s="303"/>
      <c r="BA26" s="303"/>
      <c r="BB26" s="303"/>
      <c r="BC26" s="303"/>
      <c r="BD26" s="303"/>
      <c r="BE26" s="303"/>
      <c r="BF26" s="303"/>
      <c r="BG26" s="303"/>
      <c r="BH26" s="303"/>
      <c r="BI26" s="303"/>
      <c r="BJ26" s="303"/>
      <c r="BK26" s="303"/>
      <c r="BL26" s="303"/>
      <c r="BM26" s="303"/>
      <c r="BN26" s="303"/>
      <c r="BO26" s="303"/>
      <c r="BP26" s="303"/>
      <c r="BQ26" s="303"/>
      <c r="BR26" s="303"/>
      <c r="BS26" s="303"/>
      <c r="BT26" s="303"/>
      <c r="BU26" s="303"/>
      <c r="BV26" s="303"/>
      <c r="BW26" s="303"/>
      <c r="BX26" s="303"/>
      <c r="BY26" s="303"/>
      <c r="BZ26" s="303"/>
      <c r="CA26" s="303"/>
      <c r="CB26" s="303"/>
      <c r="CC26" s="513"/>
      <c r="CD26" s="303"/>
      <c r="CE26" s="303"/>
      <c r="CF26" s="303"/>
      <c r="CG26" s="303"/>
      <c r="CH26" s="303"/>
      <c r="CI26" s="303"/>
      <c r="CJ26" s="303"/>
      <c r="CK26" s="303"/>
      <c r="CL26" s="303"/>
      <c r="CM26" s="303"/>
      <c r="CN26" s="303"/>
      <c r="CO26" s="303"/>
      <c r="CP26" s="303"/>
      <c r="CQ26" s="303"/>
      <c r="CR26" s="303"/>
      <c r="CS26" s="303"/>
      <c r="CT26" s="303"/>
      <c r="CU26" s="303"/>
      <c r="CV26" s="303"/>
      <c r="CW26" s="303"/>
      <c r="CX26" s="303"/>
      <c r="CY26" s="303"/>
      <c r="CZ26" s="303"/>
      <c r="DA26" s="303"/>
      <c r="DB26" s="303"/>
      <c r="DC26" s="303"/>
      <c r="DD26" s="303"/>
      <c r="DE26" s="303"/>
      <c r="DF26" s="303"/>
      <c r="DG26" s="303"/>
      <c r="DH26" s="303"/>
      <c r="DI26" s="303"/>
      <c r="DJ26" s="303"/>
      <c r="DK26" s="303"/>
      <c r="DL26" s="303"/>
      <c r="DM26" s="303"/>
      <c r="DN26" s="303"/>
      <c r="DO26" s="303"/>
      <c r="DP26" s="303"/>
      <c r="DQ26" s="303"/>
      <c r="DR26" s="303"/>
      <c r="DS26" s="303"/>
      <c r="DT26" s="303"/>
      <c r="DU26" s="303"/>
      <c r="DV26" s="303"/>
      <c r="DW26" s="269"/>
      <c r="DX26" s="269"/>
      <c r="DY26" s="269"/>
      <c r="DZ26" s="269">
        <f t="shared" si="5"/>
        <v>0</v>
      </c>
      <c r="EA26" s="269"/>
      <c r="EB26" s="269"/>
      <c r="EC26" s="269"/>
      <c r="ED26" s="311">
        <v>2400</v>
      </c>
      <c r="EE26" s="312"/>
      <c r="EF26" s="312">
        <f t="shared" si="6"/>
        <v>2400</v>
      </c>
      <c r="EG26" s="312"/>
      <c r="EH26" s="312"/>
      <c r="EI26" s="312"/>
      <c r="EJ26" s="312"/>
      <c r="EK26" s="312"/>
      <c r="EL26" s="312"/>
      <c r="EM26" s="312">
        <v>10000</v>
      </c>
      <c r="EN26" s="312"/>
      <c r="EO26" s="312">
        <f t="shared" si="7"/>
        <v>10000</v>
      </c>
      <c r="EP26" s="293">
        <f t="shared" si="8"/>
        <v>44620</v>
      </c>
      <c r="EQ26" s="312">
        <f t="shared" si="14"/>
        <v>60</v>
      </c>
      <c r="ER26" s="312">
        <f t="shared" si="15"/>
        <v>0</v>
      </c>
      <c r="ES26" s="269">
        <f t="shared" si="9"/>
        <v>60</v>
      </c>
      <c r="ET26" s="312">
        <v>60</v>
      </c>
      <c r="EU26" s="312"/>
      <c r="EV26" s="312">
        <f t="shared" si="16"/>
        <v>60</v>
      </c>
      <c r="EW26" s="317"/>
      <c r="EX26" s="269"/>
      <c r="EY26" s="269">
        <f t="shared" si="10"/>
        <v>0</v>
      </c>
      <c r="EZ26" s="269"/>
      <c r="FA26" s="269"/>
      <c r="FB26" s="312">
        <f t="shared" si="11"/>
        <v>0</v>
      </c>
      <c r="FC26" s="269"/>
      <c r="FD26" s="269"/>
      <c r="FE26" s="269"/>
      <c r="FF26" s="269"/>
      <c r="FG26" s="269"/>
      <c r="FH26" s="269"/>
      <c r="FI26" s="269"/>
      <c r="FJ26" s="269"/>
      <c r="FK26" s="269"/>
      <c r="FL26" s="306">
        <f t="shared" si="17"/>
        <v>60</v>
      </c>
      <c r="FM26" s="303"/>
      <c r="FN26" s="303"/>
      <c r="FO26" s="303"/>
      <c r="FP26" s="313">
        <f>FS26+FX26+FY26+GE26+GB26</f>
        <v>18417</v>
      </c>
      <c r="FQ26" s="313">
        <f>GF26+FZ26+GC26</f>
        <v>0</v>
      </c>
      <c r="FR26" s="313">
        <f t="shared" si="12"/>
        <v>18417</v>
      </c>
      <c r="FS26" s="303"/>
      <c r="FT26" s="303"/>
      <c r="FU26" s="303"/>
      <c r="FV26" s="303"/>
      <c r="FW26" s="303"/>
      <c r="FX26" s="303"/>
      <c r="FY26" s="303"/>
      <c r="FZ26" s="303"/>
      <c r="GA26" s="303"/>
      <c r="GB26" s="306">
        <v>18417</v>
      </c>
      <c r="GC26" s="306"/>
      <c r="GD26" s="306">
        <f>GB26+GC26</f>
        <v>18417</v>
      </c>
      <c r="GE26" s="303"/>
      <c r="GF26" s="303"/>
      <c r="GG26" s="303"/>
      <c r="GH26" s="316"/>
      <c r="GI26" s="316"/>
      <c r="GJ26" s="316"/>
      <c r="GK26" s="303"/>
      <c r="GL26" s="303"/>
      <c r="GM26" s="303"/>
      <c r="GN26" s="303"/>
      <c r="GO26" s="303"/>
      <c r="GP26" s="303"/>
      <c r="GQ26" s="303"/>
      <c r="GR26" s="303"/>
      <c r="GS26" s="303"/>
      <c r="GT26" s="303"/>
      <c r="GU26" s="303"/>
      <c r="GV26" s="303"/>
      <c r="GW26" s="303"/>
      <c r="GX26" s="303"/>
      <c r="GY26" s="303"/>
      <c r="GZ26" s="303"/>
      <c r="HA26" s="303"/>
      <c r="HB26" s="303"/>
      <c r="HC26" s="303"/>
      <c r="HD26" s="303"/>
      <c r="HE26" s="303"/>
      <c r="HF26" s="304"/>
      <c r="HG26" s="304"/>
      <c r="HH26" s="304"/>
      <c r="HI26" s="315">
        <f t="shared" si="13"/>
        <v>18417</v>
      </c>
      <c r="HJ26" s="315"/>
      <c r="HK26" s="315"/>
      <c r="HL26" s="315"/>
      <c r="HM26" s="298"/>
      <c r="HN26" s="298"/>
      <c r="HO26" s="298"/>
      <c r="HP26" s="298"/>
      <c r="HQ26" s="298"/>
      <c r="HR26" s="298"/>
      <c r="HS26" s="298"/>
      <c r="HT26" s="298"/>
      <c r="HU26" s="298"/>
      <c r="HV26" s="298"/>
      <c r="HW26" s="298"/>
      <c r="HX26" s="298"/>
      <c r="HY26" s="298">
        <v>81583</v>
      </c>
      <c r="HZ26" s="318">
        <f>IC26</f>
        <v>0</v>
      </c>
      <c r="IA26" s="318">
        <f>HY26+HZ26</f>
        <v>81583</v>
      </c>
      <c r="IB26" s="318">
        <v>81583</v>
      </c>
      <c r="IC26" s="318"/>
      <c r="ID26" s="318">
        <f>IC26+IB26</f>
        <v>81583</v>
      </c>
      <c r="IE26" s="319"/>
      <c r="IF26" s="302"/>
      <c r="IG26" s="302"/>
      <c r="IH26" s="302">
        <f t="shared" si="18"/>
        <v>81583</v>
      </c>
    </row>
    <row r="27" spans="1:242" ht="15.75">
      <c r="A27" s="269">
        <v>18304525000</v>
      </c>
      <c r="B27" s="305" t="s">
        <v>476</v>
      </c>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6">
        <f t="shared" si="0"/>
        <v>95200</v>
      </c>
      <c r="AD27" s="306">
        <f t="shared" si="1"/>
        <v>0</v>
      </c>
      <c r="AE27" s="306">
        <f t="shared" si="2"/>
        <v>95200</v>
      </c>
      <c r="AF27" s="303"/>
      <c r="AG27" s="303"/>
      <c r="AH27" s="303"/>
      <c r="AI27" s="303"/>
      <c r="AJ27" s="303"/>
      <c r="AK27" s="303"/>
      <c r="AL27" s="303"/>
      <c r="AM27" s="303"/>
      <c r="AN27" s="308">
        <v>8000</v>
      </c>
      <c r="AO27" s="308"/>
      <c r="AP27" s="309">
        <f t="shared" si="3"/>
        <v>8000</v>
      </c>
      <c r="AQ27" s="309">
        <v>67200</v>
      </c>
      <c r="AR27" s="309"/>
      <c r="AS27" s="306">
        <f t="shared" si="4"/>
        <v>67200</v>
      </c>
      <c r="AT27" s="306"/>
      <c r="AU27" s="306"/>
      <c r="AV27" s="303"/>
      <c r="AW27" s="303"/>
      <c r="AX27" s="303"/>
      <c r="AY27" s="303"/>
      <c r="AZ27" s="303"/>
      <c r="BA27" s="303"/>
      <c r="BB27" s="303"/>
      <c r="BC27" s="303"/>
      <c r="BD27" s="303"/>
      <c r="BE27" s="303"/>
      <c r="BF27" s="303"/>
      <c r="BG27" s="303"/>
      <c r="BH27" s="303"/>
      <c r="BI27" s="303"/>
      <c r="BJ27" s="303"/>
      <c r="BK27" s="303"/>
      <c r="BL27" s="303"/>
      <c r="BM27" s="303"/>
      <c r="BN27" s="303"/>
      <c r="BO27" s="303"/>
      <c r="BP27" s="303"/>
      <c r="BQ27" s="303"/>
      <c r="BR27" s="303"/>
      <c r="BS27" s="303"/>
      <c r="BT27" s="303"/>
      <c r="BU27" s="303"/>
      <c r="BV27" s="303"/>
      <c r="BW27" s="303"/>
      <c r="BX27" s="303"/>
      <c r="BY27" s="303"/>
      <c r="BZ27" s="303"/>
      <c r="CA27" s="303"/>
      <c r="CB27" s="303"/>
      <c r="CC27" s="513"/>
      <c r="CD27" s="303"/>
      <c r="CE27" s="303"/>
      <c r="CF27" s="303"/>
      <c r="CG27" s="303"/>
      <c r="CH27" s="303"/>
      <c r="CI27" s="303"/>
      <c r="CJ27" s="303"/>
      <c r="CK27" s="303"/>
      <c r="CL27" s="303"/>
      <c r="CM27" s="303"/>
      <c r="CN27" s="303"/>
      <c r="CO27" s="303"/>
      <c r="CP27" s="303"/>
      <c r="CQ27" s="303"/>
      <c r="CR27" s="303"/>
      <c r="CS27" s="303"/>
      <c r="CT27" s="303"/>
      <c r="CU27" s="303"/>
      <c r="CV27" s="303"/>
      <c r="CW27" s="303"/>
      <c r="CX27" s="303"/>
      <c r="CY27" s="303"/>
      <c r="CZ27" s="303"/>
      <c r="DA27" s="303"/>
      <c r="DB27" s="303"/>
      <c r="DC27" s="303"/>
      <c r="DD27" s="303"/>
      <c r="DE27" s="303"/>
      <c r="DF27" s="303"/>
      <c r="DG27" s="303"/>
      <c r="DH27" s="303"/>
      <c r="DI27" s="303"/>
      <c r="DJ27" s="303"/>
      <c r="DK27" s="303"/>
      <c r="DL27" s="303"/>
      <c r="DM27" s="303"/>
      <c r="DN27" s="303"/>
      <c r="DO27" s="303"/>
      <c r="DP27" s="303"/>
      <c r="DQ27" s="303"/>
      <c r="DR27" s="303"/>
      <c r="DS27" s="303"/>
      <c r="DT27" s="303"/>
      <c r="DU27" s="303"/>
      <c r="DV27" s="303"/>
      <c r="DW27" s="269"/>
      <c r="DX27" s="311">
        <v>20000</v>
      </c>
      <c r="DY27" s="312"/>
      <c r="DZ27" s="312">
        <f t="shared" si="5"/>
        <v>20000</v>
      </c>
      <c r="EA27" s="269"/>
      <c r="EB27" s="269"/>
      <c r="EC27" s="269"/>
      <c r="ED27" s="269"/>
      <c r="EE27" s="269"/>
      <c r="EF27" s="269">
        <f t="shared" si="6"/>
        <v>0</v>
      </c>
      <c r="EG27" s="269"/>
      <c r="EH27" s="269"/>
      <c r="EI27" s="269"/>
      <c r="EJ27" s="269"/>
      <c r="EK27" s="269"/>
      <c r="EL27" s="269"/>
      <c r="EM27" s="269"/>
      <c r="EN27" s="269"/>
      <c r="EO27" s="312">
        <f t="shared" si="7"/>
        <v>0</v>
      </c>
      <c r="EP27" s="293">
        <f t="shared" si="8"/>
        <v>95200</v>
      </c>
      <c r="EQ27" s="312">
        <f t="shared" si="14"/>
        <v>20360</v>
      </c>
      <c r="ER27" s="312">
        <f t="shared" si="15"/>
        <v>0</v>
      </c>
      <c r="ES27" s="269">
        <f t="shared" si="9"/>
        <v>20360</v>
      </c>
      <c r="ET27" s="312">
        <v>360</v>
      </c>
      <c r="EU27" s="312"/>
      <c r="EV27" s="312">
        <f t="shared" si="16"/>
        <v>360</v>
      </c>
      <c r="EW27" s="311">
        <v>20000</v>
      </c>
      <c r="EX27" s="312"/>
      <c r="EY27" s="312">
        <f t="shared" si="10"/>
        <v>20000</v>
      </c>
      <c r="EZ27" s="312"/>
      <c r="FA27" s="312"/>
      <c r="FB27" s="312">
        <f t="shared" si="11"/>
        <v>0</v>
      </c>
      <c r="FC27" s="312"/>
      <c r="FD27" s="312"/>
      <c r="FE27" s="312"/>
      <c r="FF27" s="312"/>
      <c r="FG27" s="312"/>
      <c r="FH27" s="312"/>
      <c r="FI27" s="312"/>
      <c r="FJ27" s="312"/>
      <c r="FK27" s="312"/>
      <c r="FL27" s="306">
        <f t="shared" si="17"/>
        <v>20360</v>
      </c>
      <c r="FM27" s="303"/>
      <c r="FN27" s="303"/>
      <c r="FO27" s="303"/>
      <c r="FP27" s="303">
        <f>FS27+FX27+FY27+GE27</f>
        <v>0</v>
      </c>
      <c r="FQ27" s="313">
        <f>GF27+FZ27</f>
        <v>0</v>
      </c>
      <c r="FR27" s="313">
        <f t="shared" si="12"/>
        <v>0</v>
      </c>
      <c r="FS27" s="303"/>
      <c r="FT27" s="303"/>
      <c r="FU27" s="303"/>
      <c r="FV27" s="303"/>
      <c r="FW27" s="303"/>
      <c r="FX27" s="303"/>
      <c r="FY27" s="303"/>
      <c r="FZ27" s="303"/>
      <c r="GA27" s="303"/>
      <c r="GB27" s="303"/>
      <c r="GC27" s="303"/>
      <c r="GD27" s="303"/>
      <c r="GE27" s="303"/>
      <c r="GF27" s="303"/>
      <c r="GG27" s="303"/>
      <c r="GH27" s="316"/>
      <c r="GI27" s="316"/>
      <c r="GJ27" s="316"/>
      <c r="GK27" s="303"/>
      <c r="GL27" s="303"/>
      <c r="GM27" s="303"/>
      <c r="GN27" s="303"/>
      <c r="GO27" s="303"/>
      <c r="GP27" s="303"/>
      <c r="GQ27" s="303"/>
      <c r="GR27" s="303"/>
      <c r="GS27" s="303"/>
      <c r="GT27" s="303"/>
      <c r="GU27" s="303"/>
      <c r="GV27" s="303"/>
      <c r="GW27" s="303"/>
      <c r="GX27" s="303"/>
      <c r="GY27" s="303"/>
      <c r="GZ27" s="303"/>
      <c r="HA27" s="303"/>
      <c r="HB27" s="303"/>
      <c r="HC27" s="303"/>
      <c r="HD27" s="303"/>
      <c r="HE27" s="303"/>
      <c r="HF27" s="304"/>
      <c r="HG27" s="304"/>
      <c r="HH27" s="304"/>
      <c r="HI27" s="315">
        <f t="shared" si="13"/>
        <v>0</v>
      </c>
      <c r="HJ27" s="315"/>
      <c r="HK27" s="315"/>
      <c r="HL27" s="315"/>
      <c r="HM27" s="298"/>
      <c r="HN27" s="298"/>
      <c r="HO27" s="298"/>
      <c r="HP27" s="298"/>
      <c r="HQ27" s="298"/>
      <c r="HR27" s="298"/>
      <c r="HS27" s="298"/>
      <c r="HT27" s="298"/>
      <c r="HU27" s="298"/>
      <c r="HV27" s="298"/>
      <c r="HW27" s="298"/>
      <c r="HX27" s="298"/>
      <c r="HY27" s="298"/>
      <c r="HZ27" s="318">
        <f>IC27+IF27</f>
        <v>20000</v>
      </c>
      <c r="IA27" s="318">
        <f>HY27+HZ27</f>
        <v>20000</v>
      </c>
      <c r="IB27" s="298"/>
      <c r="IC27" s="318">
        <v>20000</v>
      </c>
      <c r="ID27" s="318">
        <f>IB27+IC27</f>
        <v>20000</v>
      </c>
      <c r="IE27" s="301"/>
      <c r="IF27" s="302"/>
      <c r="IG27" s="302"/>
      <c r="IH27" s="302">
        <f t="shared" si="18"/>
        <v>20000</v>
      </c>
    </row>
    <row r="28" spans="1:242" ht="15.75">
      <c r="A28" s="269">
        <v>18304526000</v>
      </c>
      <c r="B28" s="305" t="s">
        <v>477</v>
      </c>
      <c r="C28" s="303"/>
      <c r="D28" s="303"/>
      <c r="E28" s="303"/>
      <c r="F28" s="303"/>
      <c r="G28" s="303"/>
      <c r="H28" s="303"/>
      <c r="I28" s="303"/>
      <c r="J28" s="303"/>
      <c r="K28" s="303"/>
      <c r="L28" s="303"/>
      <c r="M28" s="303"/>
      <c r="N28" s="303"/>
      <c r="O28" s="303"/>
      <c r="P28" s="303"/>
      <c r="Q28" s="303"/>
      <c r="R28" s="303"/>
      <c r="S28" s="303"/>
      <c r="T28" s="303"/>
      <c r="U28" s="303"/>
      <c r="V28" s="303"/>
      <c r="W28" s="303"/>
      <c r="X28" s="303"/>
      <c r="Y28" s="303"/>
      <c r="Z28" s="303"/>
      <c r="AA28" s="303"/>
      <c r="AB28" s="303"/>
      <c r="AC28" s="306">
        <f t="shared" si="0"/>
        <v>165220</v>
      </c>
      <c r="AD28" s="306">
        <f t="shared" si="1"/>
        <v>0</v>
      </c>
      <c r="AE28" s="306">
        <f t="shared" si="2"/>
        <v>165220</v>
      </c>
      <c r="AF28" s="303"/>
      <c r="AG28" s="303"/>
      <c r="AH28" s="303"/>
      <c r="AI28" s="303"/>
      <c r="AJ28" s="303"/>
      <c r="AK28" s="303"/>
      <c r="AL28" s="303"/>
      <c r="AM28" s="303"/>
      <c r="AN28" s="308">
        <v>12500</v>
      </c>
      <c r="AO28" s="308"/>
      <c r="AP28" s="309">
        <f t="shared" si="3"/>
        <v>12500</v>
      </c>
      <c r="AQ28" s="309">
        <v>70000</v>
      </c>
      <c r="AR28" s="309"/>
      <c r="AS28" s="306">
        <f t="shared" si="4"/>
        <v>70000</v>
      </c>
      <c r="AT28" s="306"/>
      <c r="AU28" s="306"/>
      <c r="AV28" s="303"/>
      <c r="AW28" s="303"/>
      <c r="AX28" s="303"/>
      <c r="AY28" s="303"/>
      <c r="AZ28" s="303"/>
      <c r="BA28" s="303"/>
      <c r="BB28" s="303"/>
      <c r="BC28" s="303"/>
      <c r="BD28" s="303"/>
      <c r="BE28" s="303"/>
      <c r="BF28" s="303"/>
      <c r="BG28" s="303"/>
      <c r="BH28" s="303"/>
      <c r="BI28" s="303"/>
      <c r="BJ28" s="303"/>
      <c r="BK28" s="303"/>
      <c r="BL28" s="303"/>
      <c r="BM28" s="303"/>
      <c r="BN28" s="303"/>
      <c r="BO28" s="303"/>
      <c r="BP28" s="303"/>
      <c r="BQ28" s="303"/>
      <c r="BR28" s="303"/>
      <c r="BS28" s="303"/>
      <c r="BT28" s="303"/>
      <c r="BU28" s="303"/>
      <c r="BV28" s="303"/>
      <c r="BW28" s="303"/>
      <c r="BX28" s="303"/>
      <c r="BY28" s="303"/>
      <c r="BZ28" s="303"/>
      <c r="CA28" s="303"/>
      <c r="CB28" s="303"/>
      <c r="CC28" s="513"/>
      <c r="CD28" s="303"/>
      <c r="CE28" s="303"/>
      <c r="CF28" s="303"/>
      <c r="CG28" s="303"/>
      <c r="CH28" s="303"/>
      <c r="CI28" s="303"/>
      <c r="CJ28" s="303"/>
      <c r="CK28" s="303"/>
      <c r="CL28" s="303"/>
      <c r="CM28" s="303"/>
      <c r="CN28" s="303"/>
      <c r="CO28" s="303"/>
      <c r="CP28" s="303"/>
      <c r="CQ28" s="303"/>
      <c r="CR28" s="303"/>
      <c r="CS28" s="303"/>
      <c r="CT28" s="303"/>
      <c r="CU28" s="303"/>
      <c r="CV28" s="303"/>
      <c r="CW28" s="303"/>
      <c r="CX28" s="303"/>
      <c r="CY28" s="303"/>
      <c r="CZ28" s="303"/>
      <c r="DA28" s="303"/>
      <c r="DB28" s="303"/>
      <c r="DC28" s="303"/>
      <c r="DD28" s="303"/>
      <c r="DE28" s="303"/>
      <c r="DF28" s="303"/>
      <c r="DG28" s="303"/>
      <c r="DH28" s="303"/>
      <c r="DI28" s="303"/>
      <c r="DJ28" s="303"/>
      <c r="DK28" s="303"/>
      <c r="DL28" s="303"/>
      <c r="DM28" s="303"/>
      <c r="DN28" s="303"/>
      <c r="DO28" s="303"/>
      <c r="DP28" s="303"/>
      <c r="DQ28" s="303"/>
      <c r="DR28" s="303"/>
      <c r="DS28" s="303"/>
      <c r="DT28" s="303"/>
      <c r="DU28" s="303"/>
      <c r="DV28" s="303"/>
      <c r="DW28" s="269"/>
      <c r="DX28" s="269"/>
      <c r="DY28" s="269"/>
      <c r="DZ28" s="269">
        <f t="shared" si="5"/>
        <v>0</v>
      </c>
      <c r="EA28" s="269"/>
      <c r="EB28" s="269"/>
      <c r="EC28" s="269"/>
      <c r="ED28" s="311">
        <v>13000</v>
      </c>
      <c r="EE28" s="312"/>
      <c r="EF28" s="312">
        <f t="shared" si="6"/>
        <v>13000</v>
      </c>
      <c r="EG28" s="312"/>
      <c r="EH28" s="312"/>
      <c r="EI28" s="312"/>
      <c r="EJ28" s="312"/>
      <c r="EK28" s="312"/>
      <c r="EL28" s="312"/>
      <c r="EM28" s="312">
        <v>69720</v>
      </c>
      <c r="EN28" s="312"/>
      <c r="EO28" s="312">
        <f t="shared" si="7"/>
        <v>69720</v>
      </c>
      <c r="EP28" s="293">
        <f t="shared" si="8"/>
        <v>165220</v>
      </c>
      <c r="EQ28" s="312">
        <f t="shared" si="14"/>
        <v>45340</v>
      </c>
      <c r="ER28" s="312">
        <f t="shared" si="15"/>
        <v>0</v>
      </c>
      <c r="ES28" s="269">
        <f t="shared" si="9"/>
        <v>45340</v>
      </c>
      <c r="ET28" s="312">
        <v>60</v>
      </c>
      <c r="EU28" s="312"/>
      <c r="EV28" s="312">
        <f t="shared" si="16"/>
        <v>60</v>
      </c>
      <c r="EW28" s="311">
        <v>45280</v>
      </c>
      <c r="EX28" s="312"/>
      <c r="EY28" s="312">
        <f t="shared" si="10"/>
        <v>45280</v>
      </c>
      <c r="EZ28" s="312"/>
      <c r="FA28" s="312"/>
      <c r="FB28" s="312">
        <f t="shared" si="11"/>
        <v>0</v>
      </c>
      <c r="FC28" s="312"/>
      <c r="FD28" s="312"/>
      <c r="FE28" s="312"/>
      <c r="FF28" s="312"/>
      <c r="FG28" s="312"/>
      <c r="FH28" s="312"/>
      <c r="FI28" s="312"/>
      <c r="FJ28" s="312"/>
      <c r="FK28" s="312"/>
      <c r="FL28" s="306">
        <f t="shared" si="17"/>
        <v>45340</v>
      </c>
      <c r="FM28" s="303"/>
      <c r="FN28" s="303"/>
      <c r="FO28" s="303"/>
      <c r="FP28" s="303">
        <f>FS28+FX28+FY28+GE28</f>
        <v>0</v>
      </c>
      <c r="FQ28" s="313">
        <f>GF28+FZ28+GC28</f>
        <v>0</v>
      </c>
      <c r="FR28" s="313">
        <f t="shared" si="12"/>
        <v>0</v>
      </c>
      <c r="FS28" s="303"/>
      <c r="FT28" s="303"/>
      <c r="FU28" s="303"/>
      <c r="FV28" s="303"/>
      <c r="FW28" s="303"/>
      <c r="FX28" s="303"/>
      <c r="FY28" s="303"/>
      <c r="FZ28" s="303"/>
      <c r="GA28" s="303"/>
      <c r="GB28" s="303"/>
      <c r="GC28" s="303"/>
      <c r="GD28" s="303"/>
      <c r="GE28" s="303"/>
      <c r="GF28" s="303"/>
      <c r="GG28" s="303"/>
      <c r="GH28" s="316"/>
      <c r="GI28" s="316"/>
      <c r="GJ28" s="316"/>
      <c r="GK28" s="303"/>
      <c r="GL28" s="303"/>
      <c r="GM28" s="303"/>
      <c r="GN28" s="303"/>
      <c r="GO28" s="303"/>
      <c r="GP28" s="303"/>
      <c r="GQ28" s="303"/>
      <c r="GR28" s="303"/>
      <c r="GS28" s="303"/>
      <c r="GT28" s="303"/>
      <c r="GU28" s="303"/>
      <c r="GV28" s="303"/>
      <c r="GW28" s="303"/>
      <c r="GX28" s="303"/>
      <c r="GY28" s="303"/>
      <c r="GZ28" s="303"/>
      <c r="HA28" s="303"/>
      <c r="HB28" s="303"/>
      <c r="HC28" s="303"/>
      <c r="HD28" s="303"/>
      <c r="HE28" s="303"/>
      <c r="HF28" s="304"/>
      <c r="HG28" s="304"/>
      <c r="HH28" s="304"/>
      <c r="HI28" s="315">
        <f t="shared" si="13"/>
        <v>0</v>
      </c>
      <c r="HJ28" s="315"/>
      <c r="HK28" s="315"/>
      <c r="HL28" s="315"/>
      <c r="HM28" s="298"/>
      <c r="HN28" s="298"/>
      <c r="HO28" s="298"/>
      <c r="HP28" s="298"/>
      <c r="HQ28" s="298"/>
      <c r="HR28" s="298"/>
      <c r="HS28" s="298"/>
      <c r="HT28" s="298"/>
      <c r="HU28" s="298"/>
      <c r="HV28" s="298"/>
      <c r="HW28" s="298"/>
      <c r="HX28" s="298"/>
      <c r="HY28" s="298"/>
      <c r="HZ28" s="298"/>
      <c r="IA28" s="298"/>
      <c r="IB28" s="298"/>
      <c r="IC28" s="298"/>
      <c r="ID28" s="298"/>
      <c r="IE28" s="301"/>
      <c r="IF28" s="302"/>
      <c r="IG28" s="302"/>
      <c r="IH28" s="302">
        <f t="shared" si="18"/>
        <v>0</v>
      </c>
    </row>
    <row r="29" spans="1:242" ht="15.75">
      <c r="A29" s="269">
        <v>18304527000</v>
      </c>
      <c r="B29" s="305" t="s">
        <v>478</v>
      </c>
      <c r="C29" s="303"/>
      <c r="D29" s="303"/>
      <c r="E29" s="303"/>
      <c r="F29" s="303"/>
      <c r="G29" s="303"/>
      <c r="H29" s="303"/>
      <c r="I29" s="303"/>
      <c r="J29" s="303"/>
      <c r="K29" s="303"/>
      <c r="L29" s="303"/>
      <c r="M29" s="303"/>
      <c r="N29" s="303"/>
      <c r="O29" s="303"/>
      <c r="P29" s="303"/>
      <c r="Q29" s="303"/>
      <c r="R29" s="303"/>
      <c r="S29" s="303"/>
      <c r="T29" s="303"/>
      <c r="U29" s="303"/>
      <c r="V29" s="303"/>
      <c r="W29" s="303"/>
      <c r="X29" s="303"/>
      <c r="Y29" s="303"/>
      <c r="Z29" s="303"/>
      <c r="AA29" s="303"/>
      <c r="AB29" s="303"/>
      <c r="AC29" s="306">
        <f t="shared" si="0"/>
        <v>61400</v>
      </c>
      <c r="AD29" s="306">
        <f t="shared" si="1"/>
        <v>0</v>
      </c>
      <c r="AE29" s="306">
        <f t="shared" si="2"/>
        <v>61400</v>
      </c>
      <c r="AF29" s="303"/>
      <c r="AG29" s="303"/>
      <c r="AH29" s="303"/>
      <c r="AI29" s="303"/>
      <c r="AJ29" s="303"/>
      <c r="AK29" s="303"/>
      <c r="AL29" s="303"/>
      <c r="AM29" s="303"/>
      <c r="AN29" s="308">
        <v>14400</v>
      </c>
      <c r="AO29" s="308"/>
      <c r="AP29" s="309">
        <f t="shared" si="3"/>
        <v>14400</v>
      </c>
      <c r="AQ29" s="309">
        <v>44000</v>
      </c>
      <c r="AR29" s="309"/>
      <c r="AS29" s="306">
        <f t="shared" si="4"/>
        <v>44000</v>
      </c>
      <c r="AT29" s="306"/>
      <c r="AU29" s="306"/>
      <c r="AV29" s="303"/>
      <c r="AW29" s="303"/>
      <c r="AX29" s="303"/>
      <c r="AY29" s="303"/>
      <c r="AZ29" s="303"/>
      <c r="BA29" s="303"/>
      <c r="BB29" s="303"/>
      <c r="BC29" s="303"/>
      <c r="BD29" s="303"/>
      <c r="BE29" s="303"/>
      <c r="BF29" s="303"/>
      <c r="BG29" s="303"/>
      <c r="BH29" s="303"/>
      <c r="BI29" s="303"/>
      <c r="BJ29" s="303"/>
      <c r="BK29" s="303"/>
      <c r="BL29" s="303"/>
      <c r="BM29" s="303"/>
      <c r="BN29" s="303"/>
      <c r="BO29" s="303"/>
      <c r="BP29" s="303"/>
      <c r="BQ29" s="303"/>
      <c r="BR29" s="303"/>
      <c r="BS29" s="303"/>
      <c r="BT29" s="303"/>
      <c r="BU29" s="303"/>
      <c r="BV29" s="303"/>
      <c r="BW29" s="303"/>
      <c r="BX29" s="303"/>
      <c r="BY29" s="303"/>
      <c r="BZ29" s="303"/>
      <c r="CA29" s="303"/>
      <c r="CB29" s="303"/>
      <c r="CC29" s="513"/>
      <c r="CD29" s="303"/>
      <c r="CE29" s="303"/>
      <c r="CF29" s="303"/>
      <c r="CG29" s="303"/>
      <c r="CH29" s="303"/>
      <c r="CI29" s="303"/>
      <c r="CJ29" s="303"/>
      <c r="CK29" s="303"/>
      <c r="CL29" s="303"/>
      <c r="CM29" s="303"/>
      <c r="CN29" s="303"/>
      <c r="CO29" s="303"/>
      <c r="CP29" s="303"/>
      <c r="CQ29" s="303"/>
      <c r="CR29" s="303"/>
      <c r="CS29" s="303"/>
      <c r="CT29" s="303"/>
      <c r="CU29" s="303"/>
      <c r="CV29" s="303"/>
      <c r="CW29" s="303"/>
      <c r="CX29" s="303"/>
      <c r="CY29" s="303"/>
      <c r="CZ29" s="303"/>
      <c r="DA29" s="303"/>
      <c r="DB29" s="303"/>
      <c r="DC29" s="303"/>
      <c r="DD29" s="303"/>
      <c r="DE29" s="303"/>
      <c r="DF29" s="303"/>
      <c r="DG29" s="303"/>
      <c r="DH29" s="303"/>
      <c r="DI29" s="303"/>
      <c r="DJ29" s="303"/>
      <c r="DK29" s="303"/>
      <c r="DL29" s="303"/>
      <c r="DM29" s="303"/>
      <c r="DN29" s="303"/>
      <c r="DO29" s="303"/>
      <c r="DP29" s="303"/>
      <c r="DQ29" s="303"/>
      <c r="DR29" s="303"/>
      <c r="DS29" s="303"/>
      <c r="DT29" s="303"/>
      <c r="DU29" s="303"/>
      <c r="DV29" s="303"/>
      <c r="DW29" s="269"/>
      <c r="DX29" s="269"/>
      <c r="DY29" s="269"/>
      <c r="DZ29" s="269">
        <f t="shared" si="5"/>
        <v>0</v>
      </c>
      <c r="EA29" s="269"/>
      <c r="EB29" s="269"/>
      <c r="EC29" s="269"/>
      <c r="ED29" s="311">
        <v>3000</v>
      </c>
      <c r="EE29" s="312"/>
      <c r="EF29" s="312">
        <f t="shared" si="6"/>
        <v>3000</v>
      </c>
      <c r="EG29" s="312"/>
      <c r="EH29" s="312"/>
      <c r="EI29" s="312"/>
      <c r="EJ29" s="312"/>
      <c r="EK29" s="312"/>
      <c r="EL29" s="312"/>
      <c r="EM29" s="312"/>
      <c r="EN29" s="312"/>
      <c r="EO29" s="269">
        <f t="shared" si="7"/>
        <v>0</v>
      </c>
      <c r="EP29" s="293">
        <f t="shared" si="8"/>
        <v>61400</v>
      </c>
      <c r="EQ29" s="312">
        <f t="shared" si="14"/>
        <v>30050</v>
      </c>
      <c r="ER29" s="312">
        <f t="shared" si="15"/>
        <v>0</v>
      </c>
      <c r="ES29" s="269">
        <f t="shared" si="9"/>
        <v>30050</v>
      </c>
      <c r="ET29" s="312">
        <v>50</v>
      </c>
      <c r="EU29" s="312"/>
      <c r="EV29" s="312">
        <f t="shared" si="16"/>
        <v>50</v>
      </c>
      <c r="EW29" s="311">
        <v>30000</v>
      </c>
      <c r="EX29" s="312"/>
      <c r="EY29" s="312">
        <f t="shared" si="10"/>
        <v>30000</v>
      </c>
      <c r="EZ29" s="312"/>
      <c r="FA29" s="312"/>
      <c r="FB29" s="312">
        <f t="shared" si="11"/>
        <v>0</v>
      </c>
      <c r="FC29" s="312"/>
      <c r="FD29" s="312"/>
      <c r="FE29" s="312"/>
      <c r="FF29" s="312"/>
      <c r="FG29" s="312"/>
      <c r="FH29" s="312"/>
      <c r="FI29" s="312"/>
      <c r="FJ29" s="312"/>
      <c r="FK29" s="312"/>
      <c r="FL29" s="306">
        <f t="shared" si="17"/>
        <v>30050</v>
      </c>
      <c r="FM29" s="303"/>
      <c r="FN29" s="303"/>
      <c r="FO29" s="303"/>
      <c r="FP29" s="313">
        <f>FS29+FX29+FY29+GE29+GB29</f>
        <v>1000</v>
      </c>
      <c r="FQ29" s="313">
        <f>GF29+FZ29+GC29</f>
        <v>0</v>
      </c>
      <c r="FR29" s="313">
        <f t="shared" si="12"/>
        <v>1000</v>
      </c>
      <c r="FS29" s="303"/>
      <c r="FT29" s="303"/>
      <c r="FU29" s="303"/>
      <c r="FV29" s="303"/>
      <c r="FW29" s="303"/>
      <c r="FX29" s="303"/>
      <c r="FY29" s="303"/>
      <c r="FZ29" s="303"/>
      <c r="GA29" s="303"/>
      <c r="GB29" s="306">
        <v>1000</v>
      </c>
      <c r="GC29" s="306"/>
      <c r="GD29" s="306">
        <f>GB29+GC29</f>
        <v>1000</v>
      </c>
      <c r="GE29" s="303"/>
      <c r="GF29" s="303"/>
      <c r="GG29" s="303"/>
      <c r="GH29" s="316"/>
      <c r="GI29" s="316"/>
      <c r="GJ29" s="316"/>
      <c r="GK29" s="303"/>
      <c r="GL29" s="303"/>
      <c r="GM29" s="303"/>
      <c r="GN29" s="303"/>
      <c r="GO29" s="303"/>
      <c r="GP29" s="303"/>
      <c r="GQ29" s="303"/>
      <c r="GR29" s="303"/>
      <c r="GS29" s="303"/>
      <c r="GT29" s="303"/>
      <c r="GU29" s="303"/>
      <c r="GV29" s="303"/>
      <c r="GW29" s="303"/>
      <c r="GX29" s="303"/>
      <c r="GY29" s="303"/>
      <c r="GZ29" s="303"/>
      <c r="HA29" s="303"/>
      <c r="HB29" s="303"/>
      <c r="HC29" s="303"/>
      <c r="HD29" s="303"/>
      <c r="HE29" s="303"/>
      <c r="HF29" s="304"/>
      <c r="HG29" s="304"/>
      <c r="HH29" s="304"/>
      <c r="HI29" s="315">
        <f t="shared" si="13"/>
        <v>1000</v>
      </c>
      <c r="HJ29" s="315"/>
      <c r="HK29" s="315"/>
      <c r="HL29" s="315"/>
      <c r="HM29" s="298"/>
      <c r="HN29" s="298"/>
      <c r="HO29" s="298"/>
      <c r="HP29" s="298"/>
      <c r="HQ29" s="298"/>
      <c r="HR29" s="298"/>
      <c r="HS29" s="298"/>
      <c r="HT29" s="298"/>
      <c r="HU29" s="298"/>
      <c r="HV29" s="298"/>
      <c r="HW29" s="298"/>
      <c r="HX29" s="298"/>
      <c r="HY29" s="298"/>
      <c r="HZ29" s="298"/>
      <c r="IA29" s="298"/>
      <c r="IB29" s="298"/>
      <c r="IC29" s="298"/>
      <c r="ID29" s="298"/>
      <c r="IE29" s="301"/>
      <c r="IF29" s="302"/>
      <c r="IG29" s="302"/>
      <c r="IH29" s="302">
        <f t="shared" si="18"/>
        <v>0</v>
      </c>
    </row>
    <row r="30" spans="1:242" ht="15.75">
      <c r="A30" s="269">
        <v>18304529000</v>
      </c>
      <c r="B30" s="305" t="s">
        <v>479</v>
      </c>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f>AF30+AG30+AH30+AK30+AL30+AM30+AN30+AQ30+AV30+AW30+AX30+AY30+BB30+BH30+BK30+BN30+BQ30+BT30+BW30+DX30+EA30+ED30</f>
        <v>0</v>
      </c>
      <c r="AD30" s="306">
        <f t="shared" si="1"/>
        <v>3083</v>
      </c>
      <c r="AE30" s="303">
        <f t="shared" si="2"/>
        <v>3083</v>
      </c>
      <c r="AF30" s="303"/>
      <c r="AG30" s="303"/>
      <c r="AH30" s="303"/>
      <c r="AI30" s="303"/>
      <c r="AJ30" s="303"/>
      <c r="AK30" s="303"/>
      <c r="AL30" s="303"/>
      <c r="AM30" s="303"/>
      <c r="AN30" s="303"/>
      <c r="AO30" s="308">
        <v>3083</v>
      </c>
      <c r="AP30" s="309">
        <f t="shared" si="3"/>
        <v>3083</v>
      </c>
      <c r="AQ30" s="309"/>
      <c r="AR30" s="309"/>
      <c r="AS30" s="274">
        <f t="shared" si="4"/>
        <v>0</v>
      </c>
      <c r="AT30" s="274"/>
      <c r="AU30" s="274"/>
      <c r="AV30" s="303"/>
      <c r="AW30" s="303"/>
      <c r="AX30" s="303"/>
      <c r="AY30" s="303"/>
      <c r="AZ30" s="303"/>
      <c r="BA30" s="303"/>
      <c r="BB30" s="303"/>
      <c r="BC30" s="303"/>
      <c r="BD30" s="303"/>
      <c r="BE30" s="303"/>
      <c r="BF30" s="303"/>
      <c r="BG30" s="303"/>
      <c r="BH30" s="303"/>
      <c r="BI30" s="303"/>
      <c r="BJ30" s="303"/>
      <c r="BK30" s="303"/>
      <c r="BL30" s="303"/>
      <c r="BM30" s="303"/>
      <c r="BN30" s="303"/>
      <c r="BO30" s="303"/>
      <c r="BP30" s="303"/>
      <c r="BQ30" s="303"/>
      <c r="BR30" s="303"/>
      <c r="BS30" s="303"/>
      <c r="BT30" s="303"/>
      <c r="BU30" s="303"/>
      <c r="BV30" s="303"/>
      <c r="BW30" s="303"/>
      <c r="BX30" s="303"/>
      <c r="BY30" s="303"/>
      <c r="BZ30" s="303"/>
      <c r="CA30" s="303"/>
      <c r="CB30" s="303"/>
      <c r="CC30" s="513"/>
      <c r="CD30" s="303"/>
      <c r="CE30" s="303"/>
      <c r="CF30" s="303"/>
      <c r="CG30" s="303"/>
      <c r="CH30" s="303"/>
      <c r="CI30" s="303"/>
      <c r="CJ30" s="303"/>
      <c r="CK30" s="303"/>
      <c r="CL30" s="303"/>
      <c r="CM30" s="303"/>
      <c r="CN30" s="303"/>
      <c r="CO30" s="303"/>
      <c r="CP30" s="303"/>
      <c r="CQ30" s="303"/>
      <c r="CR30" s="303"/>
      <c r="CS30" s="303"/>
      <c r="CT30" s="303"/>
      <c r="CU30" s="303"/>
      <c r="CV30" s="303"/>
      <c r="CW30" s="303"/>
      <c r="CX30" s="303"/>
      <c r="CY30" s="303"/>
      <c r="CZ30" s="303"/>
      <c r="DA30" s="303"/>
      <c r="DB30" s="303"/>
      <c r="DC30" s="303"/>
      <c r="DD30" s="303"/>
      <c r="DE30" s="303"/>
      <c r="DF30" s="303"/>
      <c r="DG30" s="303"/>
      <c r="DH30" s="303"/>
      <c r="DI30" s="303"/>
      <c r="DJ30" s="303"/>
      <c r="DK30" s="303"/>
      <c r="DL30" s="303"/>
      <c r="DM30" s="303"/>
      <c r="DN30" s="303"/>
      <c r="DO30" s="303"/>
      <c r="DP30" s="303"/>
      <c r="DQ30" s="303"/>
      <c r="DR30" s="303"/>
      <c r="DS30" s="303"/>
      <c r="DT30" s="303"/>
      <c r="DU30" s="303"/>
      <c r="DV30" s="303"/>
      <c r="DW30" s="269"/>
      <c r="DX30" s="269"/>
      <c r="DY30" s="269"/>
      <c r="DZ30" s="269">
        <f t="shared" si="5"/>
        <v>0</v>
      </c>
      <c r="EA30" s="269"/>
      <c r="EB30" s="269"/>
      <c r="EC30" s="269"/>
      <c r="ED30" s="269"/>
      <c r="EE30" s="269"/>
      <c r="EF30" s="269">
        <f t="shared" si="6"/>
        <v>0</v>
      </c>
      <c r="EG30" s="269"/>
      <c r="EH30" s="269"/>
      <c r="EI30" s="269"/>
      <c r="EJ30" s="269"/>
      <c r="EK30" s="269"/>
      <c r="EL30" s="269"/>
      <c r="EM30" s="269"/>
      <c r="EN30" s="269"/>
      <c r="EO30" s="269">
        <f t="shared" si="7"/>
        <v>0</v>
      </c>
      <c r="EP30" s="293">
        <f t="shared" si="8"/>
        <v>3083</v>
      </c>
      <c r="EQ30" s="312">
        <f t="shared" si="14"/>
        <v>50</v>
      </c>
      <c r="ER30" s="312">
        <f t="shared" si="15"/>
        <v>0</v>
      </c>
      <c r="ES30" s="269">
        <f t="shared" si="9"/>
        <v>50</v>
      </c>
      <c r="ET30" s="312">
        <v>50</v>
      </c>
      <c r="EU30" s="312"/>
      <c r="EV30" s="312">
        <f t="shared" si="16"/>
        <v>50</v>
      </c>
      <c r="EW30" s="269"/>
      <c r="EX30" s="269"/>
      <c r="EY30" s="269">
        <f t="shared" si="10"/>
        <v>0</v>
      </c>
      <c r="EZ30" s="269"/>
      <c r="FA30" s="269"/>
      <c r="FB30" s="312">
        <f t="shared" si="11"/>
        <v>0</v>
      </c>
      <c r="FC30" s="269"/>
      <c r="FD30" s="269"/>
      <c r="FE30" s="269"/>
      <c r="FF30" s="269"/>
      <c r="FG30" s="269"/>
      <c r="FH30" s="269"/>
      <c r="FI30" s="269"/>
      <c r="FJ30" s="269"/>
      <c r="FK30" s="269"/>
      <c r="FL30" s="306">
        <f t="shared" si="17"/>
        <v>50</v>
      </c>
      <c r="FM30" s="303"/>
      <c r="FN30" s="303"/>
      <c r="FO30" s="303"/>
      <c r="FP30" s="303">
        <f>FS30+FX30+FY30+GE30</f>
        <v>0</v>
      </c>
      <c r="FQ30" s="313">
        <f>GF30+FZ30</f>
        <v>0</v>
      </c>
      <c r="FR30" s="313">
        <f t="shared" si="12"/>
        <v>0</v>
      </c>
      <c r="FS30" s="303"/>
      <c r="FT30" s="303"/>
      <c r="FU30" s="303"/>
      <c r="FV30" s="303"/>
      <c r="FW30" s="303"/>
      <c r="FX30" s="303"/>
      <c r="FY30" s="303"/>
      <c r="FZ30" s="303"/>
      <c r="GA30" s="303"/>
      <c r="GB30" s="303"/>
      <c r="GC30" s="303"/>
      <c r="GD30" s="303"/>
      <c r="GE30" s="303"/>
      <c r="GF30" s="303"/>
      <c r="GG30" s="303"/>
      <c r="GH30" s="316"/>
      <c r="GI30" s="316"/>
      <c r="GJ30" s="316"/>
      <c r="GK30" s="303"/>
      <c r="GL30" s="303"/>
      <c r="GM30" s="303"/>
      <c r="GN30" s="303"/>
      <c r="GO30" s="303"/>
      <c r="GP30" s="303"/>
      <c r="GQ30" s="303"/>
      <c r="GR30" s="303"/>
      <c r="GS30" s="303"/>
      <c r="GT30" s="303"/>
      <c r="GU30" s="303"/>
      <c r="GV30" s="303"/>
      <c r="GW30" s="303"/>
      <c r="GX30" s="303"/>
      <c r="GY30" s="303"/>
      <c r="GZ30" s="303"/>
      <c r="HA30" s="303"/>
      <c r="HB30" s="303"/>
      <c r="HC30" s="303"/>
      <c r="HD30" s="303"/>
      <c r="HE30" s="303"/>
      <c r="HF30" s="304"/>
      <c r="HG30" s="304"/>
      <c r="HH30" s="304"/>
      <c r="HI30" s="315">
        <f t="shared" si="13"/>
        <v>0</v>
      </c>
      <c r="HJ30" s="315"/>
      <c r="HK30" s="315"/>
      <c r="HL30" s="315"/>
      <c r="HM30" s="298"/>
      <c r="HN30" s="298"/>
      <c r="HO30" s="298"/>
      <c r="HP30" s="298"/>
      <c r="HQ30" s="298"/>
      <c r="HR30" s="298"/>
      <c r="HS30" s="298"/>
      <c r="HT30" s="298"/>
      <c r="HU30" s="298"/>
      <c r="HV30" s="298"/>
      <c r="HW30" s="298"/>
      <c r="HX30" s="298"/>
      <c r="HY30" s="298"/>
      <c r="HZ30" s="298"/>
      <c r="IA30" s="298"/>
      <c r="IB30" s="298"/>
      <c r="IC30" s="298"/>
      <c r="ID30" s="298"/>
      <c r="IE30" s="301"/>
      <c r="IF30" s="302"/>
      <c r="IG30" s="302"/>
      <c r="IH30" s="302">
        <f t="shared" si="18"/>
        <v>0</v>
      </c>
    </row>
    <row r="31" spans="1:242" ht="31.5">
      <c r="A31" s="269">
        <v>18304531000</v>
      </c>
      <c r="B31" s="305" t="s">
        <v>480</v>
      </c>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f>AF31+AG31+AH31+AK31+AL31+AM31+AN31+AQ31+AV31+AW31+AX31+AY31+BB31+BH31+BK31+BN31+BQ31+BT31+BW31+DX31+EA31+ED31</f>
        <v>200</v>
      </c>
      <c r="AD31" s="306">
        <f t="shared" si="1"/>
        <v>0</v>
      </c>
      <c r="AE31" s="303">
        <f t="shared" si="2"/>
        <v>200</v>
      </c>
      <c r="AF31" s="303"/>
      <c r="AG31" s="303"/>
      <c r="AH31" s="303"/>
      <c r="AI31" s="303"/>
      <c r="AJ31" s="303"/>
      <c r="AK31" s="303"/>
      <c r="AL31" s="303"/>
      <c r="AM31" s="303"/>
      <c r="AN31" s="308">
        <v>200</v>
      </c>
      <c r="AO31" s="310"/>
      <c r="AP31" s="309">
        <f t="shared" si="3"/>
        <v>200</v>
      </c>
      <c r="AQ31" s="309"/>
      <c r="AR31" s="309"/>
      <c r="AS31" s="274">
        <f t="shared" si="4"/>
        <v>0</v>
      </c>
      <c r="AT31" s="274"/>
      <c r="AU31" s="274"/>
      <c r="AV31" s="303"/>
      <c r="AW31" s="303"/>
      <c r="AX31" s="303"/>
      <c r="AY31" s="303"/>
      <c r="AZ31" s="303"/>
      <c r="BA31" s="303"/>
      <c r="BB31" s="303"/>
      <c r="BC31" s="303"/>
      <c r="BD31" s="303"/>
      <c r="BE31" s="303"/>
      <c r="BF31" s="303"/>
      <c r="BG31" s="303"/>
      <c r="BH31" s="303"/>
      <c r="BI31" s="303"/>
      <c r="BJ31" s="303"/>
      <c r="BK31" s="303"/>
      <c r="BL31" s="303"/>
      <c r="BM31" s="303"/>
      <c r="BN31" s="303"/>
      <c r="BO31" s="303"/>
      <c r="BP31" s="303"/>
      <c r="BQ31" s="303"/>
      <c r="BR31" s="303"/>
      <c r="BS31" s="303"/>
      <c r="BT31" s="303"/>
      <c r="BU31" s="303"/>
      <c r="BV31" s="303"/>
      <c r="BW31" s="303"/>
      <c r="BX31" s="303"/>
      <c r="BY31" s="303"/>
      <c r="BZ31" s="303"/>
      <c r="CA31" s="303"/>
      <c r="CB31" s="303"/>
      <c r="CC31" s="513"/>
      <c r="CD31" s="303"/>
      <c r="CE31" s="303"/>
      <c r="CF31" s="303"/>
      <c r="CG31" s="303"/>
      <c r="CH31" s="303"/>
      <c r="CI31" s="303"/>
      <c r="CJ31" s="303"/>
      <c r="CK31" s="303"/>
      <c r="CL31" s="303"/>
      <c r="CM31" s="303"/>
      <c r="CN31" s="303"/>
      <c r="CO31" s="303"/>
      <c r="CP31" s="303"/>
      <c r="CQ31" s="303"/>
      <c r="CR31" s="303"/>
      <c r="CS31" s="303"/>
      <c r="CT31" s="303"/>
      <c r="CU31" s="303"/>
      <c r="CV31" s="303"/>
      <c r="CW31" s="303"/>
      <c r="CX31" s="303"/>
      <c r="CY31" s="303"/>
      <c r="CZ31" s="303"/>
      <c r="DA31" s="303"/>
      <c r="DB31" s="303"/>
      <c r="DC31" s="303"/>
      <c r="DD31" s="303"/>
      <c r="DE31" s="303"/>
      <c r="DF31" s="303"/>
      <c r="DG31" s="303"/>
      <c r="DH31" s="303"/>
      <c r="DI31" s="303"/>
      <c r="DJ31" s="303"/>
      <c r="DK31" s="303"/>
      <c r="DL31" s="303"/>
      <c r="DM31" s="303"/>
      <c r="DN31" s="303"/>
      <c r="DO31" s="303"/>
      <c r="DP31" s="303"/>
      <c r="DQ31" s="303"/>
      <c r="DR31" s="303"/>
      <c r="DS31" s="303"/>
      <c r="DT31" s="303"/>
      <c r="DU31" s="303"/>
      <c r="DV31" s="303"/>
      <c r="DW31" s="269"/>
      <c r="DX31" s="269"/>
      <c r="DY31" s="269"/>
      <c r="DZ31" s="269">
        <f t="shared" si="5"/>
        <v>0</v>
      </c>
      <c r="EA31" s="269"/>
      <c r="EB31" s="269"/>
      <c r="EC31" s="269"/>
      <c r="ED31" s="269"/>
      <c r="EE31" s="269"/>
      <c r="EF31" s="269">
        <f t="shared" si="6"/>
        <v>0</v>
      </c>
      <c r="EG31" s="269"/>
      <c r="EH31" s="269"/>
      <c r="EI31" s="269"/>
      <c r="EJ31" s="269"/>
      <c r="EK31" s="269"/>
      <c r="EL31" s="269"/>
      <c r="EM31" s="269"/>
      <c r="EN31" s="269"/>
      <c r="EO31" s="269">
        <f t="shared" si="7"/>
        <v>0</v>
      </c>
      <c r="EP31" s="293">
        <f t="shared" si="8"/>
        <v>200</v>
      </c>
      <c r="EQ31" s="312">
        <f t="shared" si="14"/>
        <v>3440</v>
      </c>
      <c r="ER31" s="312">
        <f t="shared" si="15"/>
        <v>0</v>
      </c>
      <c r="ES31" s="269">
        <f t="shared" si="9"/>
        <v>3440</v>
      </c>
      <c r="ET31" s="312">
        <v>3440</v>
      </c>
      <c r="EU31" s="312"/>
      <c r="EV31" s="312">
        <f t="shared" si="16"/>
        <v>3440</v>
      </c>
      <c r="EW31" s="269"/>
      <c r="EX31" s="269"/>
      <c r="EY31" s="269">
        <f t="shared" si="10"/>
        <v>0</v>
      </c>
      <c r="EZ31" s="269"/>
      <c r="FA31" s="269"/>
      <c r="FB31" s="312">
        <f t="shared" si="11"/>
        <v>0</v>
      </c>
      <c r="FC31" s="269"/>
      <c r="FD31" s="269"/>
      <c r="FE31" s="269"/>
      <c r="FF31" s="269"/>
      <c r="FG31" s="269"/>
      <c r="FH31" s="269"/>
      <c r="FI31" s="269"/>
      <c r="FJ31" s="269"/>
      <c r="FK31" s="269"/>
      <c r="FL31" s="306">
        <f t="shared" si="17"/>
        <v>3440</v>
      </c>
      <c r="FM31" s="303"/>
      <c r="FN31" s="303"/>
      <c r="FO31" s="303"/>
      <c r="FP31" s="303">
        <f>FS31+FX31+FY31+GE31</f>
        <v>0</v>
      </c>
      <c r="FQ31" s="313">
        <f>GF31+FZ31</f>
        <v>0</v>
      </c>
      <c r="FR31" s="313">
        <f t="shared" si="12"/>
        <v>0</v>
      </c>
      <c r="FS31" s="303"/>
      <c r="FT31" s="303"/>
      <c r="FU31" s="303"/>
      <c r="FV31" s="303"/>
      <c r="FW31" s="303"/>
      <c r="FX31" s="303"/>
      <c r="FY31" s="303"/>
      <c r="FZ31" s="303"/>
      <c r="GA31" s="303"/>
      <c r="GB31" s="303"/>
      <c r="GC31" s="303"/>
      <c r="GD31" s="303"/>
      <c r="GE31" s="303"/>
      <c r="GF31" s="303"/>
      <c r="GG31" s="303"/>
      <c r="GH31" s="316"/>
      <c r="GI31" s="316"/>
      <c r="GJ31" s="316"/>
      <c r="GK31" s="303"/>
      <c r="GL31" s="303"/>
      <c r="GM31" s="303"/>
      <c r="GN31" s="303"/>
      <c r="GO31" s="303"/>
      <c r="GP31" s="303"/>
      <c r="GQ31" s="303"/>
      <c r="GR31" s="303"/>
      <c r="GS31" s="303"/>
      <c r="GT31" s="303"/>
      <c r="GU31" s="303"/>
      <c r="GV31" s="303"/>
      <c r="GW31" s="303"/>
      <c r="GX31" s="303"/>
      <c r="GY31" s="303"/>
      <c r="GZ31" s="303"/>
      <c r="HA31" s="303"/>
      <c r="HB31" s="303"/>
      <c r="HC31" s="303"/>
      <c r="HD31" s="303"/>
      <c r="HE31" s="303"/>
      <c r="HF31" s="304"/>
      <c r="HG31" s="304"/>
      <c r="HH31" s="304"/>
      <c r="HI31" s="315">
        <f t="shared" si="13"/>
        <v>0</v>
      </c>
      <c r="HJ31" s="315"/>
      <c r="HK31" s="315"/>
      <c r="HL31" s="315"/>
      <c r="HM31" s="298"/>
      <c r="HN31" s="298"/>
      <c r="HO31" s="298"/>
      <c r="HP31" s="298"/>
      <c r="HQ31" s="298"/>
      <c r="HR31" s="298"/>
      <c r="HS31" s="298"/>
      <c r="HT31" s="298"/>
      <c r="HU31" s="298"/>
      <c r="HV31" s="298"/>
      <c r="HW31" s="298"/>
      <c r="HX31" s="298"/>
      <c r="HY31" s="298"/>
      <c r="HZ31" s="298"/>
      <c r="IA31" s="298"/>
      <c r="IB31" s="298"/>
      <c r="IC31" s="298"/>
      <c r="ID31" s="298"/>
      <c r="IE31" s="301"/>
      <c r="IF31" s="302"/>
      <c r="IG31" s="302"/>
      <c r="IH31" s="302">
        <f t="shared" si="18"/>
        <v>0</v>
      </c>
    </row>
    <row r="32" spans="1:242" ht="15.75">
      <c r="A32" s="269"/>
      <c r="B32" s="305" t="s">
        <v>481</v>
      </c>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6">
        <f>SUM(AC12:AC31)</f>
        <v>1421162</v>
      </c>
      <c r="AD32" s="306">
        <f>SUM(AD12:AD31)</f>
        <v>38283</v>
      </c>
      <c r="AE32" s="306">
        <f>SUM(AE12:AE31)</f>
        <v>1459445</v>
      </c>
      <c r="AF32" s="303"/>
      <c r="AG32" s="303"/>
      <c r="AH32" s="303"/>
      <c r="AI32" s="303"/>
      <c r="AJ32" s="303"/>
      <c r="AK32" s="303"/>
      <c r="AL32" s="303"/>
      <c r="AM32" s="303"/>
      <c r="AN32" s="306">
        <f>SUM(AN13:AN31)</f>
        <v>115422</v>
      </c>
      <c r="AO32" s="320">
        <f>SUM(AO13:AO31)</f>
        <v>9283</v>
      </c>
      <c r="AP32" s="321">
        <f t="shared" si="3"/>
        <v>124705</v>
      </c>
      <c r="AQ32" s="306">
        <f>SUM(AQ13:AQ31)</f>
        <v>795300</v>
      </c>
      <c r="AR32" s="306">
        <f>SUM(AR12:AR31)</f>
        <v>0</v>
      </c>
      <c r="AS32" s="306">
        <f>SUM(AS13:AS31)</f>
        <v>795300</v>
      </c>
      <c r="AT32" s="306"/>
      <c r="AU32" s="306"/>
      <c r="AV32" s="303"/>
      <c r="AW32" s="303"/>
      <c r="AX32" s="303"/>
      <c r="AY32" s="303"/>
      <c r="AZ32" s="303"/>
      <c r="BA32" s="303"/>
      <c r="BB32" s="303"/>
      <c r="BC32" s="303"/>
      <c r="BD32" s="303"/>
      <c r="BE32" s="303"/>
      <c r="BF32" s="303"/>
      <c r="BG32" s="303"/>
      <c r="BH32" s="303"/>
      <c r="BI32" s="303"/>
      <c r="BJ32" s="303"/>
      <c r="BK32" s="303"/>
      <c r="BL32" s="303"/>
      <c r="BM32" s="303"/>
      <c r="BN32" s="303"/>
      <c r="BO32" s="303"/>
      <c r="BP32" s="303"/>
      <c r="BQ32" s="303"/>
      <c r="BR32" s="303"/>
      <c r="BS32" s="303"/>
      <c r="BT32" s="303"/>
      <c r="BU32" s="303"/>
      <c r="BV32" s="303"/>
      <c r="BW32" s="303"/>
      <c r="BX32" s="303"/>
      <c r="BY32" s="303"/>
      <c r="BZ32" s="303"/>
      <c r="CA32" s="303"/>
      <c r="CB32" s="303"/>
      <c r="CC32" s="513"/>
      <c r="CD32" s="303"/>
      <c r="CE32" s="303"/>
      <c r="CF32" s="303"/>
      <c r="CG32" s="303"/>
      <c r="CH32" s="303"/>
      <c r="CI32" s="303"/>
      <c r="CJ32" s="303"/>
      <c r="CK32" s="303"/>
      <c r="CL32" s="303"/>
      <c r="CM32" s="303"/>
      <c r="CN32" s="303"/>
      <c r="CO32" s="303"/>
      <c r="CP32" s="303"/>
      <c r="CQ32" s="303"/>
      <c r="CR32" s="303"/>
      <c r="CS32" s="303"/>
      <c r="CT32" s="303"/>
      <c r="CU32" s="303"/>
      <c r="CV32" s="303"/>
      <c r="CW32" s="303"/>
      <c r="CX32" s="303"/>
      <c r="CY32" s="303"/>
      <c r="CZ32" s="303"/>
      <c r="DA32" s="303"/>
      <c r="DB32" s="303"/>
      <c r="DC32" s="303"/>
      <c r="DD32" s="303"/>
      <c r="DE32" s="303"/>
      <c r="DF32" s="303"/>
      <c r="DG32" s="303"/>
      <c r="DH32" s="303"/>
      <c r="DI32" s="303"/>
      <c r="DJ32" s="303"/>
      <c r="DK32" s="303"/>
      <c r="DL32" s="303"/>
      <c r="DM32" s="303"/>
      <c r="DN32" s="303"/>
      <c r="DO32" s="303"/>
      <c r="DP32" s="303"/>
      <c r="DQ32" s="303"/>
      <c r="DR32" s="303"/>
      <c r="DS32" s="303"/>
      <c r="DT32" s="303"/>
      <c r="DU32" s="303"/>
      <c r="DV32" s="303"/>
      <c r="DW32" s="269"/>
      <c r="DX32" s="312">
        <f>SUM(DX12:DX31)</f>
        <v>180300</v>
      </c>
      <c r="DY32" s="312">
        <f>SUM(DY12:DY31)</f>
        <v>15000</v>
      </c>
      <c r="DZ32" s="312">
        <f>SUM(DZ12:DZ31)</f>
        <v>195300</v>
      </c>
      <c r="EA32" s="312"/>
      <c r="EB32" s="312"/>
      <c r="EC32" s="312"/>
      <c r="ED32" s="312">
        <f>SUM(ED12:ED31)</f>
        <v>166100</v>
      </c>
      <c r="EE32" s="312">
        <f>SUM(EE12:EE31)</f>
        <v>0</v>
      </c>
      <c r="EF32" s="312">
        <f>SUM(EF12:EF31)</f>
        <v>166100</v>
      </c>
      <c r="EG32" s="312"/>
      <c r="EH32" s="312"/>
      <c r="EI32" s="312"/>
      <c r="EJ32" s="312"/>
      <c r="EK32" s="312"/>
      <c r="EL32" s="312"/>
      <c r="EM32" s="312">
        <v>137340</v>
      </c>
      <c r="EN32" s="312"/>
      <c r="EO32" s="312">
        <f t="shared" ref="EO32:FB32" si="19">SUM(EO12:EO31)</f>
        <v>151340</v>
      </c>
      <c r="EP32" s="322">
        <f t="shared" si="19"/>
        <v>1459445</v>
      </c>
      <c r="EQ32" s="312">
        <f t="shared" si="19"/>
        <v>447840</v>
      </c>
      <c r="ER32" s="312">
        <f t="shared" si="19"/>
        <v>-13670</v>
      </c>
      <c r="ES32" s="312">
        <f t="shared" si="19"/>
        <v>434170</v>
      </c>
      <c r="ET32" s="312">
        <f t="shared" si="19"/>
        <v>45000</v>
      </c>
      <c r="EU32" s="312">
        <f t="shared" si="19"/>
        <v>-13670</v>
      </c>
      <c r="EV32" s="312">
        <f t="shared" si="19"/>
        <v>31330</v>
      </c>
      <c r="EW32" s="312">
        <f t="shared" si="19"/>
        <v>392840</v>
      </c>
      <c r="EX32" s="312">
        <f t="shared" si="19"/>
        <v>0</v>
      </c>
      <c r="EY32" s="312">
        <f t="shared" si="19"/>
        <v>392840</v>
      </c>
      <c r="EZ32" s="312">
        <f t="shared" si="19"/>
        <v>10000</v>
      </c>
      <c r="FA32" s="312">
        <f t="shared" si="19"/>
        <v>0</v>
      </c>
      <c r="FB32" s="312">
        <f t="shared" si="19"/>
        <v>10000</v>
      </c>
      <c r="FC32" s="312"/>
      <c r="FD32" s="312"/>
      <c r="FE32" s="312"/>
      <c r="FF32" s="312">
        <f>SUM(FF12:FF31)</f>
        <v>0</v>
      </c>
      <c r="FG32" s="312">
        <f>SUM(FG12:FG31)</f>
        <v>0</v>
      </c>
      <c r="FH32" s="312">
        <f>SUM(FH12:FH31)</f>
        <v>0</v>
      </c>
      <c r="FI32" s="312"/>
      <c r="FJ32" s="312"/>
      <c r="FK32" s="312"/>
      <c r="FL32" s="312">
        <f>SUM(FL12:FL31)</f>
        <v>434170</v>
      </c>
      <c r="FM32" s="303"/>
      <c r="FN32" s="303"/>
      <c r="FO32" s="303"/>
      <c r="FP32" s="312">
        <f>SUM(FP12:FP31)</f>
        <v>93972</v>
      </c>
      <c r="FQ32" s="312">
        <f>SUM(FQ12:FQ31)</f>
        <v>1300000</v>
      </c>
      <c r="FR32" s="312">
        <f>SUM(FR12:FR31)</f>
        <v>1393972</v>
      </c>
      <c r="FS32" s="312">
        <f>SUM(FS12:FS31)</f>
        <v>0</v>
      </c>
      <c r="FT32" s="312"/>
      <c r="FU32" s="312"/>
      <c r="FV32" s="312"/>
      <c r="FW32" s="312"/>
      <c r="FX32" s="312">
        <f t="shared" ref="FX32:GG32" si="20">SUM(FX12:FX31)</f>
        <v>0</v>
      </c>
      <c r="FY32" s="312">
        <f t="shared" si="20"/>
        <v>0</v>
      </c>
      <c r="FZ32" s="312">
        <f t="shared" si="20"/>
        <v>0</v>
      </c>
      <c r="GA32" s="312">
        <f t="shared" si="20"/>
        <v>0</v>
      </c>
      <c r="GB32" s="312">
        <f t="shared" si="20"/>
        <v>23417</v>
      </c>
      <c r="GC32" s="312">
        <f t="shared" si="20"/>
        <v>1300000</v>
      </c>
      <c r="GD32" s="312">
        <f t="shared" si="20"/>
        <v>1323417</v>
      </c>
      <c r="GE32" s="312">
        <f t="shared" si="20"/>
        <v>70555</v>
      </c>
      <c r="GF32" s="312">
        <f t="shared" si="20"/>
        <v>0</v>
      </c>
      <c r="GG32" s="312">
        <f t="shared" si="20"/>
        <v>70555</v>
      </c>
      <c r="GH32" s="323"/>
      <c r="GI32" s="323"/>
      <c r="GJ32" s="323"/>
      <c r="GK32" s="312"/>
      <c r="GL32" s="312"/>
      <c r="GM32" s="312"/>
      <c r="GN32" s="312"/>
      <c r="GO32" s="312"/>
      <c r="GP32" s="312"/>
      <c r="GQ32" s="312"/>
      <c r="GR32" s="312"/>
      <c r="GS32" s="312"/>
      <c r="GT32" s="312"/>
      <c r="GU32" s="312"/>
      <c r="GV32" s="312"/>
      <c r="GW32" s="312"/>
      <c r="GX32" s="312"/>
      <c r="GY32" s="312"/>
      <c r="GZ32" s="312"/>
      <c r="HA32" s="312"/>
      <c r="HB32" s="312"/>
      <c r="HC32" s="312"/>
      <c r="HD32" s="312"/>
      <c r="HE32" s="312"/>
      <c r="HF32" s="324"/>
      <c r="HG32" s="324"/>
      <c r="HH32" s="324"/>
      <c r="HI32" s="324">
        <f>SUM(HI12:HI31)</f>
        <v>1393972</v>
      </c>
      <c r="HJ32" s="324"/>
      <c r="HK32" s="324"/>
      <c r="HL32" s="324"/>
      <c r="HM32" s="312">
        <f t="shared" ref="HM32:IH32" si="21">SUM(HM12:HM31)</f>
        <v>0</v>
      </c>
      <c r="HN32" s="312">
        <f t="shared" si="21"/>
        <v>0</v>
      </c>
      <c r="HO32" s="312">
        <f t="shared" si="21"/>
        <v>0</v>
      </c>
      <c r="HP32" s="312">
        <f t="shared" si="21"/>
        <v>0</v>
      </c>
      <c r="HQ32" s="312">
        <f t="shared" si="21"/>
        <v>0</v>
      </c>
      <c r="HR32" s="312">
        <f t="shared" si="21"/>
        <v>0</v>
      </c>
      <c r="HS32" s="312">
        <f t="shared" si="21"/>
        <v>0</v>
      </c>
      <c r="HT32" s="312">
        <f t="shared" si="21"/>
        <v>0</v>
      </c>
      <c r="HU32" s="312">
        <f t="shared" si="21"/>
        <v>0</v>
      </c>
      <c r="HV32" s="312">
        <f t="shared" si="21"/>
        <v>240000</v>
      </c>
      <c r="HW32" s="312">
        <f t="shared" si="21"/>
        <v>0</v>
      </c>
      <c r="HX32" s="312">
        <f t="shared" si="21"/>
        <v>240000</v>
      </c>
      <c r="HY32" s="312">
        <f t="shared" si="21"/>
        <v>81583</v>
      </c>
      <c r="HZ32" s="312">
        <f t="shared" si="21"/>
        <v>20000</v>
      </c>
      <c r="IA32" s="312">
        <f t="shared" si="21"/>
        <v>101583</v>
      </c>
      <c r="IB32" s="312">
        <f t="shared" si="21"/>
        <v>81583</v>
      </c>
      <c r="IC32" s="312">
        <f t="shared" si="21"/>
        <v>20000</v>
      </c>
      <c r="ID32" s="312">
        <f t="shared" si="21"/>
        <v>101583</v>
      </c>
      <c r="IE32" s="325">
        <f t="shared" si="21"/>
        <v>0</v>
      </c>
      <c r="IF32" s="325">
        <f t="shared" si="21"/>
        <v>0</v>
      </c>
      <c r="IG32" s="325">
        <f t="shared" si="21"/>
        <v>0</v>
      </c>
      <c r="IH32" s="325">
        <f t="shared" si="21"/>
        <v>101583</v>
      </c>
    </row>
    <row r="33" spans="1:242" ht="15.75">
      <c r="A33" s="326"/>
      <c r="B33" s="327" t="s">
        <v>482</v>
      </c>
      <c r="C33" s="328">
        <v>24086800</v>
      </c>
      <c r="D33" s="328">
        <v>8878400</v>
      </c>
      <c r="E33" s="329"/>
      <c r="F33" s="330"/>
      <c r="G33" s="330"/>
      <c r="H33" s="330"/>
      <c r="I33" s="330"/>
      <c r="J33" s="330"/>
      <c r="K33" s="330"/>
      <c r="L33" s="330"/>
      <c r="M33" s="330"/>
      <c r="N33" s="330"/>
      <c r="O33" s="330"/>
      <c r="P33" s="330"/>
      <c r="Q33" s="329"/>
      <c r="R33" s="309"/>
      <c r="S33" s="309"/>
      <c r="T33" s="309"/>
      <c r="U33" s="309"/>
      <c r="V33" s="309"/>
      <c r="W33" s="309"/>
      <c r="X33" s="309"/>
      <c r="Y33" s="309"/>
      <c r="Z33" s="309"/>
      <c r="AA33" s="309"/>
      <c r="AB33" s="309"/>
      <c r="AC33" s="306">
        <f>AF33+AG33+AH33+AK33+AL33+AM33+AN33+AQ33+AV33+AW33+AX33+AY33+BB33+BH33+BK33+BN33+BQ33+BT33+BW33+DX33+EA33+ED33</f>
        <v>0</v>
      </c>
      <c r="AD33" s="306">
        <f>AO33+AR33+DY33+EE33+EN33</f>
        <v>0</v>
      </c>
      <c r="AE33" s="331">
        <f>AC33+AD33</f>
        <v>0</v>
      </c>
      <c r="AF33" s="309"/>
      <c r="AG33" s="309"/>
      <c r="AH33" s="309"/>
      <c r="AI33" s="309"/>
      <c r="AJ33" s="309"/>
      <c r="AK33" s="309"/>
      <c r="AL33" s="309"/>
      <c r="AM33" s="309"/>
      <c r="AN33" s="309"/>
      <c r="AO33" s="309"/>
      <c r="AP33" s="309">
        <f t="shared" si="3"/>
        <v>0</v>
      </c>
      <c r="AQ33" s="309"/>
      <c r="AR33" s="309"/>
      <c r="AS33" s="309"/>
      <c r="AT33" s="309"/>
      <c r="AU33" s="309"/>
      <c r="AV33" s="309"/>
      <c r="AW33" s="309"/>
      <c r="AX33" s="309"/>
      <c r="AY33" s="309"/>
      <c r="AZ33" s="309"/>
      <c r="BA33" s="309"/>
      <c r="BB33" s="309"/>
      <c r="BC33" s="309"/>
      <c r="BD33" s="309">
        <f>BB33+BC33</f>
        <v>0</v>
      </c>
      <c r="BE33" s="309"/>
      <c r="BF33" s="309"/>
      <c r="BG33" s="309">
        <f>BE33+BF33</f>
        <v>0</v>
      </c>
      <c r="BH33" s="309"/>
      <c r="BI33" s="309"/>
      <c r="BJ33" s="309"/>
      <c r="BK33" s="309"/>
      <c r="BL33" s="309"/>
      <c r="BM33" s="309">
        <f>BK33+BL33</f>
        <v>0</v>
      </c>
      <c r="BN33" s="309"/>
      <c r="BO33" s="309"/>
      <c r="BP33" s="309"/>
      <c r="BQ33" s="309"/>
      <c r="BR33" s="309"/>
      <c r="BS33" s="309"/>
      <c r="BT33" s="309"/>
      <c r="BU33" s="309"/>
      <c r="BV33" s="309"/>
      <c r="BW33" s="309"/>
      <c r="BX33" s="309"/>
      <c r="BY33" s="309">
        <f>BW33+BX33</f>
        <v>0</v>
      </c>
      <c r="BZ33" s="332"/>
      <c r="CA33" s="332"/>
      <c r="CB33" s="309">
        <f>+BZ33+CA33</f>
        <v>0</v>
      </c>
      <c r="CC33" s="513"/>
      <c r="CD33" s="309">
        <f t="shared" ref="CD33:CF35" si="22">+CG33</f>
        <v>0</v>
      </c>
      <c r="CE33" s="309">
        <f t="shared" si="22"/>
        <v>0</v>
      </c>
      <c r="CF33" s="309">
        <f t="shared" si="22"/>
        <v>0</v>
      </c>
      <c r="CG33" s="330"/>
      <c r="CH33" s="330"/>
      <c r="CI33" s="333">
        <f>+CG33+CH33</f>
        <v>0</v>
      </c>
      <c r="CJ33" s="309"/>
      <c r="CK33" s="309"/>
      <c r="CL33" s="309">
        <f>+CJ33+CK33</f>
        <v>0</v>
      </c>
      <c r="CM33" s="309"/>
      <c r="CN33" s="309"/>
      <c r="CO33" s="309">
        <f>+CM33+CN33</f>
        <v>0</v>
      </c>
      <c r="CP33" s="309"/>
      <c r="CQ33" s="309"/>
      <c r="CR33" s="309">
        <f>+CP33+CQ33</f>
        <v>0</v>
      </c>
      <c r="CS33" s="309">
        <f t="shared" ref="CS33:CU35" si="23">+CV33+CY33+DB33+DE33+DH33</f>
        <v>0</v>
      </c>
      <c r="CT33" s="309">
        <f t="shared" si="23"/>
        <v>0</v>
      </c>
      <c r="CU33" s="309">
        <f t="shared" si="23"/>
        <v>0</v>
      </c>
      <c r="CV33" s="330"/>
      <c r="CW33" s="330"/>
      <c r="CX33" s="309">
        <f>+CV33+CW33</f>
        <v>0</v>
      </c>
      <c r="CY33" s="309"/>
      <c r="CZ33" s="309"/>
      <c r="DA33" s="309">
        <f>+CY33+CZ33</f>
        <v>0</v>
      </c>
      <c r="DB33" s="330"/>
      <c r="DC33" s="330"/>
      <c r="DD33" s="309">
        <f>+DB33+DC33</f>
        <v>0</v>
      </c>
      <c r="DE33" s="330"/>
      <c r="DF33" s="330"/>
      <c r="DG33" s="309">
        <f>+DE33+DF33</f>
        <v>0</v>
      </c>
      <c r="DH33" s="330"/>
      <c r="DI33" s="330"/>
      <c r="DJ33" s="309">
        <f>+DH33+DI33</f>
        <v>0</v>
      </c>
      <c r="DK33" s="309"/>
      <c r="DL33" s="309"/>
      <c r="DM33" s="309">
        <f>+DK33+DL33</f>
        <v>0</v>
      </c>
      <c r="DN33" s="309">
        <f t="shared" ref="DN33:DP35" si="24">DQ33+DT33</f>
        <v>0</v>
      </c>
      <c r="DO33" s="309">
        <f t="shared" si="24"/>
        <v>0</v>
      </c>
      <c r="DP33" s="309">
        <f t="shared" si="24"/>
        <v>0</v>
      </c>
      <c r="DQ33" s="309"/>
      <c r="DR33" s="309"/>
      <c r="DS33" s="309">
        <f>+DQ33+DR33</f>
        <v>0</v>
      </c>
      <c r="DT33" s="309"/>
      <c r="DU33" s="309"/>
      <c r="DV33" s="309">
        <f>+DT33+DU33</f>
        <v>0</v>
      </c>
      <c r="DW33" s="334" t="e">
        <f>+#REF!+#REF!+#REF!+#REF!+#REF!+#REF!+#REF!+#REF!+#REF!+#REF!+#REF!+#REF!+#REF!+#REF!+#REF!+#REF!+#REF!+#REF!+#REF!+#REF!+CB33+CF33+CL33+CO33+CR33+CU33+DM33+DP33</f>
        <v>#REF!</v>
      </c>
      <c r="DX33" s="334"/>
      <c r="DY33" s="334"/>
      <c r="DZ33" s="334"/>
      <c r="EA33" s="334"/>
      <c r="EB33" s="334"/>
      <c r="EC33" s="334"/>
      <c r="ED33" s="334"/>
      <c r="EE33" s="334"/>
      <c r="EF33" s="334"/>
      <c r="EG33" s="334"/>
      <c r="EH33" s="334"/>
      <c r="EI33" s="334"/>
      <c r="EJ33" s="334"/>
      <c r="EK33" s="334"/>
      <c r="EL33" s="334"/>
      <c r="EM33" s="334"/>
      <c r="EN33" s="334"/>
      <c r="EO33" s="269">
        <f>EM33+EN33</f>
        <v>0</v>
      </c>
      <c r="EP33" s="293">
        <f>C33+D33+E33+F33+I33+J33+K33+P33+Q33+AB33+AE33</f>
        <v>32965200</v>
      </c>
      <c r="EQ33" s="312">
        <f>ET33+EW33+EZ33+FC33</f>
        <v>0</v>
      </c>
      <c r="ER33" s="312">
        <f>EX33+EU33+FA33+FD33</f>
        <v>0</v>
      </c>
      <c r="ES33" s="334"/>
      <c r="ET33" s="334"/>
      <c r="EU33" s="334"/>
      <c r="EV33" s="334"/>
      <c r="EW33" s="334"/>
      <c r="EX33" s="334"/>
      <c r="EY33" s="334"/>
      <c r="EZ33" s="334"/>
      <c r="FA33" s="334"/>
      <c r="FB33" s="334"/>
      <c r="FC33" s="334"/>
      <c r="FD33" s="334"/>
      <c r="FE33" s="334"/>
      <c r="FF33" s="334"/>
      <c r="FG33" s="334"/>
      <c r="FH33" s="334"/>
      <c r="FI33" s="334"/>
      <c r="FJ33" s="334"/>
      <c r="FK33" s="334"/>
      <c r="FL33" s="334"/>
      <c r="FM33" s="334"/>
      <c r="FN33" s="298"/>
      <c r="FO33" s="298"/>
      <c r="FP33" s="303">
        <f>FS33+FX33+FY33+GE33</f>
        <v>0</v>
      </c>
      <c r="FQ33" s="313">
        <f>GF33+FZ33</f>
        <v>0</v>
      </c>
      <c r="FR33" s="313">
        <f>FP33+FQ33</f>
        <v>0</v>
      </c>
      <c r="FS33" s="298"/>
      <c r="FT33" s="298"/>
      <c r="FU33" s="298"/>
      <c r="FV33" s="298"/>
      <c r="FW33" s="298"/>
      <c r="FX33" s="298"/>
      <c r="FY33" s="298"/>
      <c r="FZ33" s="298"/>
      <c r="GA33" s="298"/>
      <c r="GB33" s="298"/>
      <c r="GC33" s="298"/>
      <c r="GD33" s="298"/>
      <c r="GE33" s="298"/>
      <c r="GF33" s="298"/>
      <c r="GG33" s="298"/>
      <c r="GH33" s="318">
        <f>GK33+GN33+GQ33+GT33+GW33+GZ33</f>
        <v>862254</v>
      </c>
      <c r="GI33" s="318">
        <f>GL33+GO33+GR33+GU33+GX33+HA33</f>
        <v>36900</v>
      </c>
      <c r="GJ33" s="318">
        <f>GH33+GI33</f>
        <v>899154</v>
      </c>
      <c r="GK33" s="318">
        <v>532254</v>
      </c>
      <c r="GL33" s="318">
        <v>-3100</v>
      </c>
      <c r="GM33" s="318">
        <f>GK33+GL33</f>
        <v>529154</v>
      </c>
      <c r="GN33" s="318">
        <v>100000</v>
      </c>
      <c r="GO33" s="318"/>
      <c r="GP33" s="318">
        <f>GN33+GO33</f>
        <v>100000</v>
      </c>
      <c r="GQ33" s="318">
        <v>50000</v>
      </c>
      <c r="GR33" s="318"/>
      <c r="GS33" s="318">
        <f>GQ33+GR33</f>
        <v>50000</v>
      </c>
      <c r="GT33" s="318">
        <v>50000</v>
      </c>
      <c r="GU33" s="318">
        <v>40000</v>
      </c>
      <c r="GV33" s="318">
        <f>GT33+GU33</f>
        <v>90000</v>
      </c>
      <c r="GW33" s="318">
        <v>50000</v>
      </c>
      <c r="GX33" s="318"/>
      <c r="GY33" s="318">
        <f>GW33+GX33</f>
        <v>50000</v>
      </c>
      <c r="GZ33" s="318">
        <v>80000</v>
      </c>
      <c r="HA33" s="318"/>
      <c r="HB33" s="318">
        <f>GZ33+HA33</f>
        <v>80000</v>
      </c>
      <c r="HC33" s="318"/>
      <c r="HD33" s="318"/>
      <c r="HE33" s="318"/>
      <c r="HF33" s="335"/>
      <c r="HG33" s="335"/>
      <c r="HH33" s="335"/>
      <c r="HI33" s="315">
        <f>FM33+FN33+FR33+GJ33</f>
        <v>899154</v>
      </c>
      <c r="HJ33" s="315"/>
      <c r="HK33" s="315"/>
      <c r="HL33" s="315"/>
      <c r="HM33" s="318">
        <v>237639</v>
      </c>
      <c r="HN33" s="318">
        <f>HQ33</f>
        <v>-102139</v>
      </c>
      <c r="HO33" s="318">
        <f>HM33+HN33</f>
        <v>135500</v>
      </c>
      <c r="HP33" s="318">
        <v>172639</v>
      </c>
      <c r="HQ33" s="318">
        <v>-102139</v>
      </c>
      <c r="HR33" s="318">
        <f>HP33+HQ33</f>
        <v>70500</v>
      </c>
      <c r="HS33" s="318">
        <v>65000</v>
      </c>
      <c r="HT33" s="318"/>
      <c r="HU33" s="318">
        <f>HS33+HT33</f>
        <v>65000</v>
      </c>
      <c r="HV33" s="318"/>
      <c r="HW33" s="318"/>
      <c r="HX33" s="318"/>
      <c r="HY33" s="318"/>
      <c r="HZ33" s="318"/>
      <c r="IA33" s="318"/>
      <c r="IB33" s="312"/>
      <c r="IC33" s="312"/>
      <c r="ID33" s="312"/>
      <c r="IE33" s="336"/>
      <c r="IF33" s="325"/>
      <c r="IG33" s="325"/>
      <c r="IH33" s="302">
        <f t="shared" si="18"/>
        <v>0</v>
      </c>
    </row>
    <row r="34" spans="1:242" ht="15.75">
      <c r="A34" s="337" t="s">
        <v>483</v>
      </c>
      <c r="B34" s="327" t="s">
        <v>484</v>
      </c>
      <c r="C34" s="327"/>
      <c r="D34" s="327"/>
      <c r="E34" s="329"/>
      <c r="F34" s="330"/>
      <c r="G34" s="330"/>
      <c r="H34" s="330"/>
      <c r="I34" s="330"/>
      <c r="J34" s="330"/>
      <c r="K34" s="330"/>
      <c r="L34" s="330"/>
      <c r="M34" s="330"/>
      <c r="N34" s="330"/>
      <c r="O34" s="330"/>
      <c r="P34" s="330"/>
      <c r="Q34" s="329"/>
      <c r="R34" s="309"/>
      <c r="S34" s="309"/>
      <c r="T34" s="309"/>
      <c r="U34" s="309"/>
      <c r="V34" s="309"/>
      <c r="W34" s="309"/>
      <c r="X34" s="309"/>
      <c r="Y34" s="309"/>
      <c r="Z34" s="309"/>
      <c r="AA34" s="309"/>
      <c r="AB34" s="309"/>
      <c r="AC34" s="306">
        <f>AF34+AG34+AL34+AM34+AN34+AQ34+AW34+AX34+AY34+BB34+BH34+BK34+BN34+BQ34+BT34+BW34+DX34+EA34+ED34+AI34+AT34</f>
        <v>134500</v>
      </c>
      <c r="AD34" s="306">
        <f>AO34+AR34+DY34+EE34+EN34+AJ34+AU34</f>
        <v>0</v>
      </c>
      <c r="AE34" s="331">
        <f>AC34+AD34</f>
        <v>134500</v>
      </c>
      <c r="AF34" s="309">
        <v>3870</v>
      </c>
      <c r="AG34" s="309">
        <v>5000</v>
      </c>
      <c r="AH34" s="309"/>
      <c r="AI34" s="309">
        <v>90400</v>
      </c>
      <c r="AJ34" s="309">
        <v>3100</v>
      </c>
      <c r="AK34" s="309">
        <f>AI34+AJ34</f>
        <v>93500</v>
      </c>
      <c r="AL34" s="309"/>
      <c r="AM34" s="309"/>
      <c r="AN34" s="309"/>
      <c r="AO34" s="309"/>
      <c r="AP34" s="309">
        <f t="shared" si="3"/>
        <v>0</v>
      </c>
      <c r="AQ34" s="309"/>
      <c r="AR34" s="309"/>
      <c r="AS34" s="309"/>
      <c r="AT34" s="309">
        <v>8000</v>
      </c>
      <c r="AU34" s="309">
        <v>-3100</v>
      </c>
      <c r="AV34" s="309">
        <f>AT34+AU34</f>
        <v>4900</v>
      </c>
      <c r="AW34" s="309">
        <v>2440</v>
      </c>
      <c r="AX34" s="309">
        <v>24790</v>
      </c>
      <c r="AY34" s="330"/>
      <c r="AZ34" s="309"/>
      <c r="BA34" s="309">
        <f>+AY34+AZ34</f>
        <v>0</v>
      </c>
      <c r="BB34" s="309"/>
      <c r="BC34" s="309"/>
      <c r="BD34" s="309">
        <f>BB34+BC34</f>
        <v>0</v>
      </c>
      <c r="BE34" s="309"/>
      <c r="BF34" s="309"/>
      <c r="BG34" s="309">
        <f>BE34+BF34</f>
        <v>0</v>
      </c>
      <c r="BH34" s="309"/>
      <c r="BI34" s="309"/>
      <c r="BJ34" s="309">
        <f>BH34+BI34</f>
        <v>0</v>
      </c>
      <c r="BK34" s="309"/>
      <c r="BL34" s="309"/>
      <c r="BM34" s="309">
        <f>BK34+BL34</f>
        <v>0</v>
      </c>
      <c r="BN34" s="309"/>
      <c r="BO34" s="309"/>
      <c r="BP34" s="309">
        <f>BN34+BO34</f>
        <v>0</v>
      </c>
      <c r="BQ34" s="309"/>
      <c r="BR34" s="309"/>
      <c r="BS34" s="309"/>
      <c r="BT34" s="309"/>
      <c r="BU34" s="309"/>
      <c r="BV34" s="309"/>
      <c r="BW34" s="309"/>
      <c r="BX34" s="309"/>
      <c r="BY34" s="309">
        <f>BW34+BX34</f>
        <v>0</v>
      </c>
      <c r="BZ34" s="332"/>
      <c r="CA34" s="332"/>
      <c r="CB34" s="309">
        <f>+BZ34+CA34</f>
        <v>0</v>
      </c>
      <c r="CC34" s="513"/>
      <c r="CD34" s="309">
        <f t="shared" si="22"/>
        <v>0</v>
      </c>
      <c r="CE34" s="309">
        <f t="shared" si="22"/>
        <v>0</v>
      </c>
      <c r="CF34" s="309">
        <f t="shared" si="22"/>
        <v>0</v>
      </c>
      <c r="CG34" s="330"/>
      <c r="CH34" s="330"/>
      <c r="CI34" s="333">
        <f>+CG34+CH34</f>
        <v>0</v>
      </c>
      <c r="CJ34" s="309"/>
      <c r="CK34" s="309"/>
      <c r="CL34" s="309">
        <f>+CJ34+CK34</f>
        <v>0</v>
      </c>
      <c r="CM34" s="309"/>
      <c r="CN34" s="309"/>
      <c r="CO34" s="309">
        <f>+CM34+CN34</f>
        <v>0</v>
      </c>
      <c r="CP34" s="309"/>
      <c r="CQ34" s="309"/>
      <c r="CR34" s="309">
        <f>+CP34+CQ34</f>
        <v>0</v>
      </c>
      <c r="CS34" s="309">
        <f t="shared" si="23"/>
        <v>0</v>
      </c>
      <c r="CT34" s="309">
        <f t="shared" si="23"/>
        <v>0</v>
      </c>
      <c r="CU34" s="309">
        <f t="shared" si="23"/>
        <v>0</v>
      </c>
      <c r="CV34" s="330"/>
      <c r="CW34" s="330"/>
      <c r="CX34" s="309">
        <f>+CV34+CW34</f>
        <v>0</v>
      </c>
      <c r="CY34" s="309"/>
      <c r="CZ34" s="309"/>
      <c r="DA34" s="309">
        <f>+CY34+CZ34</f>
        <v>0</v>
      </c>
      <c r="DB34" s="330"/>
      <c r="DC34" s="330"/>
      <c r="DD34" s="309">
        <f>+DB34+DC34</f>
        <v>0</v>
      </c>
      <c r="DE34" s="330"/>
      <c r="DF34" s="330"/>
      <c r="DG34" s="309">
        <f>+DE34+DF34</f>
        <v>0</v>
      </c>
      <c r="DH34" s="330"/>
      <c r="DI34" s="330"/>
      <c r="DJ34" s="309">
        <f>+DH34+DI34</f>
        <v>0</v>
      </c>
      <c r="DK34" s="309"/>
      <c r="DL34" s="309"/>
      <c r="DM34" s="309">
        <f>+DK34+DL34</f>
        <v>0</v>
      </c>
      <c r="DN34" s="309">
        <f t="shared" si="24"/>
        <v>0</v>
      </c>
      <c r="DO34" s="309">
        <f t="shared" si="24"/>
        <v>0</v>
      </c>
      <c r="DP34" s="309">
        <f t="shared" si="24"/>
        <v>0</v>
      </c>
      <c r="DQ34" s="309"/>
      <c r="DR34" s="309"/>
      <c r="DS34" s="309">
        <f>+DQ34+DR34</f>
        <v>0</v>
      </c>
      <c r="DT34" s="309"/>
      <c r="DU34" s="309"/>
      <c r="DV34" s="309">
        <f>+DT34+DU34</f>
        <v>0</v>
      </c>
      <c r="DW34" s="334" t="e">
        <f>+#REF!+#REF!+#REF!+#REF!+#REF!+#REF!+#REF!+#REF!+#REF!+#REF!+#REF!+#REF!+#REF!+#REF!+#REF!+#REF!+#REF!+#REF!+#REF!+#REF!+CB34+CF34+CL34+CO34+CR34+CU34+DM34+DP34</f>
        <v>#REF!</v>
      </c>
      <c r="DX34" s="334"/>
      <c r="DY34" s="334"/>
      <c r="DZ34" s="334"/>
      <c r="EA34" s="334"/>
      <c r="EB34" s="334"/>
      <c r="EC34" s="334"/>
      <c r="ED34" s="334"/>
      <c r="EE34" s="334"/>
      <c r="EF34" s="334"/>
      <c r="EG34" s="334"/>
      <c r="EH34" s="334"/>
      <c r="EI34" s="334"/>
      <c r="EJ34" s="334"/>
      <c r="EK34" s="334"/>
      <c r="EL34" s="334"/>
      <c r="EM34" s="334"/>
      <c r="EN34" s="334"/>
      <c r="EO34" s="269">
        <f>EM34+EN34</f>
        <v>0</v>
      </c>
      <c r="EP34" s="293">
        <f>C34+D34+E34+F34+I34+J34+K34+P34+Q34+AB34+AE34</f>
        <v>134500</v>
      </c>
      <c r="EQ34" s="312">
        <f>ET34+EW34+EZ34+FC34</f>
        <v>0</v>
      </c>
      <c r="ER34" s="312">
        <f>EX34+EU34+FA34+FD34</f>
        <v>0</v>
      </c>
      <c r="ES34" s="334"/>
      <c r="ET34" s="334"/>
      <c r="EU34" s="334"/>
      <c r="EV34" s="334"/>
      <c r="EW34" s="334"/>
      <c r="EX34" s="334"/>
      <c r="EY34" s="334"/>
      <c r="EZ34" s="334"/>
      <c r="FA34" s="334"/>
      <c r="FB34" s="334"/>
      <c r="FC34" s="334"/>
      <c r="FD34" s="334"/>
      <c r="FE34" s="334"/>
      <c r="FF34" s="334"/>
      <c r="FG34" s="334"/>
      <c r="FH34" s="334"/>
      <c r="FI34" s="334"/>
      <c r="FJ34" s="334"/>
      <c r="FK34" s="334"/>
      <c r="FL34" s="334"/>
      <c r="FM34" s="334"/>
      <c r="FN34" s="298"/>
      <c r="FO34" s="298"/>
      <c r="FP34" s="303">
        <f>FS34+FX34+FY34+GE34</f>
        <v>0</v>
      </c>
      <c r="FQ34" s="313">
        <f>GF34+FZ34</f>
        <v>0</v>
      </c>
      <c r="FR34" s="313">
        <f>FP34+FQ34</f>
        <v>0</v>
      </c>
      <c r="FS34" s="298"/>
      <c r="FT34" s="298"/>
      <c r="FU34" s="298"/>
      <c r="FV34" s="298"/>
      <c r="FW34" s="298"/>
      <c r="FX34" s="298"/>
      <c r="FY34" s="298"/>
      <c r="FZ34" s="298"/>
      <c r="GA34" s="298"/>
      <c r="GB34" s="298"/>
      <c r="GC34" s="298"/>
      <c r="GD34" s="298"/>
      <c r="GE34" s="298"/>
      <c r="GF34" s="298"/>
      <c r="GG34" s="298"/>
      <c r="GH34" s="338"/>
      <c r="GI34" s="338"/>
      <c r="GJ34" s="338"/>
      <c r="GK34" s="298"/>
      <c r="GL34" s="318"/>
      <c r="GM34" s="318">
        <f>GK34+GL34</f>
        <v>0</v>
      </c>
      <c r="GN34" s="298"/>
      <c r="GO34" s="298"/>
      <c r="GP34" s="298"/>
      <c r="GQ34" s="298"/>
      <c r="GR34" s="298"/>
      <c r="GS34" s="298"/>
      <c r="GT34" s="298"/>
      <c r="GU34" s="298"/>
      <c r="GV34" s="298"/>
      <c r="GW34" s="298"/>
      <c r="GX34" s="298"/>
      <c r="GY34" s="298"/>
      <c r="GZ34" s="298"/>
      <c r="HA34" s="298"/>
      <c r="HB34" s="298"/>
      <c r="HC34" s="298"/>
      <c r="HD34" s="298"/>
      <c r="HE34" s="298"/>
      <c r="HF34" s="301"/>
      <c r="HG34" s="301"/>
      <c r="HH34" s="301"/>
      <c r="HI34" s="315">
        <f>FM34+FN34+FR34</f>
        <v>0</v>
      </c>
      <c r="HJ34" s="315"/>
      <c r="HK34" s="315"/>
      <c r="HL34" s="315"/>
      <c r="HM34" s="298"/>
      <c r="HN34" s="298"/>
      <c r="HO34" s="298"/>
      <c r="HP34" s="298"/>
      <c r="HQ34" s="298"/>
      <c r="HR34" s="298"/>
      <c r="HS34" s="298"/>
      <c r="HT34" s="298"/>
      <c r="HU34" s="298"/>
      <c r="HV34" s="298"/>
      <c r="HW34" s="298"/>
      <c r="HX34" s="298"/>
      <c r="HY34" s="298"/>
      <c r="HZ34" s="298"/>
      <c r="IA34" s="298"/>
      <c r="IB34" s="298"/>
      <c r="IC34" s="298"/>
      <c r="ID34" s="298"/>
      <c r="IE34" s="335"/>
      <c r="IF34" s="302"/>
      <c r="IG34" s="302"/>
      <c r="IH34" s="302">
        <f t="shared" si="18"/>
        <v>0</v>
      </c>
    </row>
    <row r="35" spans="1:242" ht="15.75">
      <c r="A35" s="337" t="s">
        <v>485</v>
      </c>
      <c r="B35" s="339" t="s">
        <v>486</v>
      </c>
      <c r="C35" s="327"/>
      <c r="D35" s="327"/>
      <c r="E35" s="329"/>
      <c r="F35" s="330"/>
      <c r="G35" s="330"/>
      <c r="H35" s="330"/>
      <c r="I35" s="330"/>
      <c r="J35" s="330"/>
      <c r="K35" s="330"/>
      <c r="L35" s="330"/>
      <c r="M35" s="330"/>
      <c r="N35" s="330"/>
      <c r="O35" s="330"/>
      <c r="P35" s="330"/>
      <c r="Q35" s="329"/>
      <c r="R35" s="309"/>
      <c r="S35" s="309"/>
      <c r="T35" s="309"/>
      <c r="U35" s="309"/>
      <c r="V35" s="309"/>
      <c r="W35" s="309"/>
      <c r="X35" s="309"/>
      <c r="Y35" s="309"/>
      <c r="Z35" s="309"/>
      <c r="AA35" s="309"/>
      <c r="AB35" s="309"/>
      <c r="AC35" s="306">
        <f>AF35+AG35+AH35+AK35+AL35+AM35+AN35+AQ35+AV35+AW35+AX35+AY35+BB35+BH35+BK35+BN35+BQ35+BT35+BW35+DX35+EA35+ED35</f>
        <v>1113672</v>
      </c>
      <c r="AD35" s="306">
        <f>AO35+AR35+DY35+EE35+EN35</f>
        <v>0</v>
      </c>
      <c r="AE35" s="331">
        <f>AC35+AD35</f>
        <v>1113672</v>
      </c>
      <c r="AF35" s="309">
        <v>2450</v>
      </c>
      <c r="AG35" s="309">
        <v>20000</v>
      </c>
      <c r="AH35" s="309">
        <v>884200</v>
      </c>
      <c r="AI35" s="309"/>
      <c r="AJ35" s="309"/>
      <c r="AK35" s="309">
        <v>60300</v>
      </c>
      <c r="AL35" s="309">
        <v>88242</v>
      </c>
      <c r="AM35" s="309">
        <v>43480</v>
      </c>
      <c r="AN35" s="309">
        <v>15000</v>
      </c>
      <c r="AO35" s="309"/>
      <c r="AP35" s="309">
        <f t="shared" si="3"/>
        <v>15000</v>
      </c>
      <c r="AQ35" s="309"/>
      <c r="AR35" s="309"/>
      <c r="AS35" s="309"/>
      <c r="AT35" s="309"/>
      <c r="AU35" s="309"/>
      <c r="AV35" s="309"/>
      <c r="AW35" s="309"/>
      <c r="AX35" s="309"/>
      <c r="AY35" s="330"/>
      <c r="AZ35" s="309"/>
      <c r="BA35" s="309">
        <f>+AY35+AZ35</f>
        <v>0</v>
      </c>
      <c r="BB35" s="309"/>
      <c r="BC35" s="309"/>
      <c r="BD35" s="309">
        <f>BB35+BC35</f>
        <v>0</v>
      </c>
      <c r="BE35" s="309"/>
      <c r="BF35" s="309"/>
      <c r="BG35" s="309">
        <f>BE35+BF35</f>
        <v>0</v>
      </c>
      <c r="BH35" s="309"/>
      <c r="BI35" s="309"/>
      <c r="BJ35" s="309">
        <f>BH35+BI35</f>
        <v>0</v>
      </c>
      <c r="BK35" s="309"/>
      <c r="BL35" s="309"/>
      <c r="BM35" s="309">
        <f>BK35+BL35</f>
        <v>0</v>
      </c>
      <c r="BN35" s="309"/>
      <c r="BO35" s="309"/>
      <c r="BP35" s="309">
        <f>BN35+BO35</f>
        <v>0</v>
      </c>
      <c r="BQ35" s="309"/>
      <c r="BR35" s="309"/>
      <c r="BS35" s="309"/>
      <c r="BT35" s="309"/>
      <c r="BU35" s="309"/>
      <c r="BV35" s="309"/>
      <c r="BW35" s="309"/>
      <c r="BX35" s="309"/>
      <c r="BY35" s="309">
        <f>BW35+BX35</f>
        <v>0</v>
      </c>
      <c r="BZ35" s="332"/>
      <c r="CA35" s="332"/>
      <c r="CB35" s="309">
        <f>+BZ35+CA35</f>
        <v>0</v>
      </c>
      <c r="CC35" s="513"/>
      <c r="CD35" s="309">
        <f t="shared" si="22"/>
        <v>0</v>
      </c>
      <c r="CE35" s="309">
        <f t="shared" si="22"/>
        <v>0</v>
      </c>
      <c r="CF35" s="309">
        <f t="shared" si="22"/>
        <v>0</v>
      </c>
      <c r="CG35" s="330"/>
      <c r="CH35" s="330"/>
      <c r="CI35" s="333">
        <f>+CG35+CH35</f>
        <v>0</v>
      </c>
      <c r="CJ35" s="309"/>
      <c r="CK35" s="309"/>
      <c r="CL35" s="309">
        <f>+CJ35+CK35</f>
        <v>0</v>
      </c>
      <c r="CM35" s="309"/>
      <c r="CN35" s="309"/>
      <c r="CO35" s="309">
        <f>+CM35+CN35</f>
        <v>0</v>
      </c>
      <c r="CP35" s="309"/>
      <c r="CQ35" s="309"/>
      <c r="CR35" s="309">
        <f>+CP35+CQ35</f>
        <v>0</v>
      </c>
      <c r="CS35" s="309">
        <f t="shared" si="23"/>
        <v>0</v>
      </c>
      <c r="CT35" s="309">
        <f t="shared" si="23"/>
        <v>0</v>
      </c>
      <c r="CU35" s="309">
        <f t="shared" si="23"/>
        <v>0</v>
      </c>
      <c r="CV35" s="330"/>
      <c r="CW35" s="330"/>
      <c r="CX35" s="309">
        <f>+CV35+CW35</f>
        <v>0</v>
      </c>
      <c r="CY35" s="309"/>
      <c r="CZ35" s="309"/>
      <c r="DA35" s="309">
        <f>+CY35+CZ35</f>
        <v>0</v>
      </c>
      <c r="DB35" s="330"/>
      <c r="DC35" s="330"/>
      <c r="DD35" s="309">
        <f>+DB35+DC35</f>
        <v>0</v>
      </c>
      <c r="DE35" s="330"/>
      <c r="DF35" s="330"/>
      <c r="DG35" s="309">
        <f>+DE35+DF35</f>
        <v>0</v>
      </c>
      <c r="DH35" s="330"/>
      <c r="DI35" s="330"/>
      <c r="DJ35" s="309">
        <f>+DH35+DI35</f>
        <v>0</v>
      </c>
      <c r="DK35" s="309"/>
      <c r="DL35" s="309"/>
      <c r="DM35" s="309">
        <f>+DK35+DL35</f>
        <v>0</v>
      </c>
      <c r="DN35" s="309">
        <f t="shared" si="24"/>
        <v>0</v>
      </c>
      <c r="DO35" s="309">
        <f t="shared" si="24"/>
        <v>0</v>
      </c>
      <c r="DP35" s="309">
        <f t="shared" si="24"/>
        <v>0</v>
      </c>
      <c r="DQ35" s="309"/>
      <c r="DR35" s="309"/>
      <c r="DS35" s="309">
        <f>+DQ35+DR35</f>
        <v>0</v>
      </c>
      <c r="DT35" s="309"/>
      <c r="DU35" s="309"/>
      <c r="DV35" s="309">
        <f>+DT35+DU35</f>
        <v>0</v>
      </c>
      <c r="DW35" s="334" t="e">
        <f>+#REF!+#REF!+#REF!+#REF!+#REF!+#REF!+#REF!+#REF!+#REF!+#REF!+#REF!+#REF!+#REF!+#REF!+#REF!+#REF!+#REF!+#REF!+#REF!+#REF!+CB35+CF35+CL35+CO35+CR35+CU35+DM35+DP35</f>
        <v>#REF!</v>
      </c>
      <c r="DX35" s="334"/>
      <c r="DY35" s="334"/>
      <c r="DZ35" s="334"/>
      <c r="EA35" s="334"/>
      <c r="EB35" s="334"/>
      <c r="EC35" s="334"/>
      <c r="ED35" s="334"/>
      <c r="EE35" s="334"/>
      <c r="EF35" s="334"/>
      <c r="EG35" s="334"/>
      <c r="EH35" s="334"/>
      <c r="EI35" s="334"/>
      <c r="EJ35" s="334"/>
      <c r="EK35" s="334"/>
      <c r="EL35" s="334"/>
      <c r="EM35" s="334"/>
      <c r="EN35" s="334"/>
      <c r="EO35" s="269">
        <f>EM35+EN35</f>
        <v>0</v>
      </c>
      <c r="EP35" s="293">
        <f>C35+D35+E35+F35+I35+J35+K35+P35+Q35+AB35+AE35</f>
        <v>1113672</v>
      </c>
      <c r="EQ35" s="312">
        <f>ET35+EW35+EZ35+FC35</f>
        <v>0</v>
      </c>
      <c r="ER35" s="312">
        <f>EX35+EU35+FA35+FD35</f>
        <v>0</v>
      </c>
      <c r="ES35" s="334"/>
      <c r="ET35" s="334"/>
      <c r="EU35" s="334"/>
      <c r="EV35" s="334"/>
      <c r="EW35" s="334"/>
      <c r="EX35" s="334"/>
      <c r="EY35" s="334"/>
      <c r="EZ35" s="334"/>
      <c r="FA35" s="334"/>
      <c r="FB35" s="334"/>
      <c r="FC35" s="334"/>
      <c r="FD35" s="334"/>
      <c r="FE35" s="334"/>
      <c r="FF35" s="334"/>
      <c r="FG35" s="334"/>
      <c r="FH35" s="334"/>
      <c r="FI35" s="334"/>
      <c r="FJ35" s="334"/>
      <c r="FK35" s="334"/>
      <c r="FL35" s="334"/>
      <c r="FM35" s="334"/>
      <c r="FN35" s="298"/>
      <c r="FO35" s="298"/>
      <c r="FP35" s="303">
        <f>FS35+FX35+FY35+GE35</f>
        <v>0</v>
      </c>
      <c r="FQ35" s="313">
        <f>GF35+FZ35</f>
        <v>0</v>
      </c>
      <c r="FR35" s="313">
        <f>FP35+FQ35</f>
        <v>0</v>
      </c>
      <c r="FS35" s="298"/>
      <c r="FT35" s="298"/>
      <c r="FU35" s="298"/>
      <c r="FV35" s="298"/>
      <c r="FW35" s="298"/>
      <c r="FX35" s="298"/>
      <c r="FY35" s="298"/>
      <c r="FZ35" s="298"/>
      <c r="GA35" s="298"/>
      <c r="GB35" s="298"/>
      <c r="GC35" s="298"/>
      <c r="GD35" s="298"/>
      <c r="GE35" s="298"/>
      <c r="GF35" s="298"/>
      <c r="GG35" s="298"/>
      <c r="GH35" s="338"/>
      <c r="GI35" s="338"/>
      <c r="GJ35" s="338"/>
      <c r="GK35" s="298"/>
      <c r="GL35" s="298"/>
      <c r="GM35" s="298"/>
      <c r="GN35" s="298"/>
      <c r="GO35" s="298"/>
      <c r="GP35" s="298"/>
      <c r="GQ35" s="298"/>
      <c r="GR35" s="298"/>
      <c r="GS35" s="298"/>
      <c r="GT35" s="298"/>
      <c r="GU35" s="298"/>
      <c r="GV35" s="298"/>
      <c r="GW35" s="298"/>
      <c r="GX35" s="298"/>
      <c r="GY35" s="298"/>
      <c r="GZ35" s="298"/>
      <c r="HA35" s="298"/>
      <c r="HB35" s="298"/>
      <c r="HC35" s="298"/>
      <c r="HD35" s="298"/>
      <c r="HE35" s="298"/>
      <c r="HF35" s="301"/>
      <c r="HG35" s="301"/>
      <c r="HH35" s="301"/>
      <c r="HI35" s="315">
        <f>FM35+FN35+FR35</f>
        <v>0</v>
      </c>
      <c r="HJ35" s="315"/>
      <c r="HK35" s="315"/>
      <c r="HL35" s="315"/>
      <c r="HM35" s="298"/>
      <c r="HN35" s="298"/>
      <c r="HO35" s="298"/>
      <c r="HP35" s="298"/>
      <c r="HQ35" s="298"/>
      <c r="HR35" s="298"/>
      <c r="HS35" s="298"/>
      <c r="HT35" s="298"/>
      <c r="HU35" s="298"/>
      <c r="HV35" s="298"/>
      <c r="HW35" s="298"/>
      <c r="HX35" s="298"/>
      <c r="HY35" s="298"/>
      <c r="HZ35" s="298"/>
      <c r="IA35" s="298"/>
      <c r="IB35" s="298"/>
      <c r="IC35" s="298"/>
      <c r="ID35" s="298"/>
      <c r="IE35" s="335"/>
      <c r="IF35" s="302"/>
      <c r="IG35" s="302"/>
      <c r="IH35" s="302">
        <f t="shared" si="18"/>
        <v>0</v>
      </c>
    </row>
    <row r="36" spans="1:242" ht="15.75">
      <c r="A36" s="337" t="s">
        <v>487</v>
      </c>
      <c r="B36" s="327" t="s">
        <v>488</v>
      </c>
      <c r="C36" s="327"/>
      <c r="D36" s="327"/>
      <c r="E36" s="329"/>
      <c r="F36" s="330"/>
      <c r="G36" s="330"/>
      <c r="H36" s="330"/>
      <c r="I36" s="330"/>
      <c r="J36" s="330"/>
      <c r="K36" s="330"/>
      <c r="L36" s="330"/>
      <c r="M36" s="330"/>
      <c r="N36" s="330"/>
      <c r="O36" s="330"/>
      <c r="P36" s="330"/>
      <c r="Q36" s="329"/>
      <c r="R36" s="309"/>
      <c r="S36" s="309"/>
      <c r="T36" s="309"/>
      <c r="U36" s="309"/>
      <c r="V36" s="309"/>
      <c r="W36" s="309"/>
      <c r="X36" s="309"/>
      <c r="Y36" s="309"/>
      <c r="Z36" s="309"/>
      <c r="AA36" s="309"/>
      <c r="AB36" s="309">
        <v>750000</v>
      </c>
      <c r="AC36" s="306">
        <f>AF36+AG36+AH36+AK36+AL36+AM36+AN36+AQ36+AV36+AW36+AX36+AY36+BB36+BH36+BK36+BN36+BQ36+BT36+BW36+DX36+EA36+ED36</f>
        <v>0</v>
      </c>
      <c r="AD36" s="306">
        <f>AO36+AR36+DY36+EE36+EN36</f>
        <v>0</v>
      </c>
      <c r="AE36" s="331">
        <f>AC36+AD36</f>
        <v>0</v>
      </c>
      <c r="AF36" s="309"/>
      <c r="AG36" s="309"/>
      <c r="AH36" s="309"/>
      <c r="AI36" s="309"/>
      <c r="AJ36" s="309"/>
      <c r="AK36" s="309"/>
      <c r="AL36" s="309"/>
      <c r="AM36" s="309"/>
      <c r="AN36" s="309"/>
      <c r="AO36" s="309"/>
      <c r="AP36" s="309"/>
      <c r="AQ36" s="309"/>
      <c r="AR36" s="309"/>
      <c r="AS36" s="309"/>
      <c r="AT36" s="309"/>
      <c r="AU36" s="309"/>
      <c r="AV36" s="309"/>
      <c r="AW36" s="309"/>
      <c r="AX36" s="309"/>
      <c r="AY36" s="330"/>
      <c r="AZ36" s="309"/>
      <c r="BA36" s="309"/>
      <c r="BB36" s="309"/>
      <c r="BC36" s="309"/>
      <c r="BD36" s="309"/>
      <c r="BE36" s="309"/>
      <c r="BF36" s="309"/>
      <c r="BG36" s="309"/>
      <c r="BH36" s="309"/>
      <c r="BI36" s="309"/>
      <c r="BJ36" s="309"/>
      <c r="BK36" s="309"/>
      <c r="BL36" s="309"/>
      <c r="BM36" s="309"/>
      <c r="BN36" s="309"/>
      <c r="BO36" s="309"/>
      <c r="BP36" s="309"/>
      <c r="BQ36" s="309"/>
      <c r="BR36" s="309"/>
      <c r="BS36" s="309"/>
      <c r="BT36" s="309"/>
      <c r="BU36" s="309"/>
      <c r="BV36" s="309"/>
      <c r="BW36" s="309"/>
      <c r="BX36" s="309"/>
      <c r="BY36" s="309"/>
      <c r="BZ36" s="332"/>
      <c r="CA36" s="332"/>
      <c r="CB36" s="309"/>
      <c r="CC36" s="513"/>
      <c r="CD36" s="309"/>
      <c r="CE36" s="309"/>
      <c r="CF36" s="309"/>
      <c r="CG36" s="330"/>
      <c r="CH36" s="330"/>
      <c r="CI36" s="333"/>
      <c r="CJ36" s="309"/>
      <c r="CK36" s="309"/>
      <c r="CL36" s="309"/>
      <c r="CM36" s="309"/>
      <c r="CN36" s="309"/>
      <c r="CO36" s="309"/>
      <c r="CP36" s="309"/>
      <c r="CQ36" s="309"/>
      <c r="CR36" s="309"/>
      <c r="CS36" s="309"/>
      <c r="CT36" s="309"/>
      <c r="CU36" s="309"/>
      <c r="CV36" s="330"/>
      <c r="CW36" s="330"/>
      <c r="CX36" s="309"/>
      <c r="CY36" s="309"/>
      <c r="CZ36" s="309"/>
      <c r="DA36" s="309"/>
      <c r="DB36" s="330"/>
      <c r="DC36" s="330"/>
      <c r="DD36" s="309"/>
      <c r="DE36" s="330"/>
      <c r="DF36" s="330"/>
      <c r="DG36" s="309"/>
      <c r="DH36" s="330"/>
      <c r="DI36" s="330"/>
      <c r="DJ36" s="309"/>
      <c r="DK36" s="309"/>
      <c r="DL36" s="309"/>
      <c r="DM36" s="309"/>
      <c r="DN36" s="309"/>
      <c r="DO36" s="309"/>
      <c r="DP36" s="309"/>
      <c r="DQ36" s="309"/>
      <c r="DR36" s="309"/>
      <c r="DS36" s="309"/>
      <c r="DT36" s="309"/>
      <c r="DU36" s="309"/>
      <c r="DV36" s="309"/>
      <c r="DW36" s="334"/>
      <c r="DX36" s="334"/>
      <c r="DY36" s="334"/>
      <c r="DZ36" s="334"/>
      <c r="EA36" s="334"/>
      <c r="EB36" s="334"/>
      <c r="EC36" s="334"/>
      <c r="ED36" s="334"/>
      <c r="EE36" s="334"/>
      <c r="EF36" s="334"/>
      <c r="EG36" s="334"/>
      <c r="EH36" s="334"/>
      <c r="EI36" s="334"/>
      <c r="EJ36" s="334"/>
      <c r="EK36" s="334"/>
      <c r="EL36" s="334"/>
      <c r="EM36" s="334"/>
      <c r="EN36" s="334"/>
      <c r="EO36" s="269">
        <f>EM36+EN36</f>
        <v>0</v>
      </c>
      <c r="EP36" s="293">
        <f>C36+D36+E36+F36+I36+J36+K36+P36+Q36+AB36+AE36</f>
        <v>750000</v>
      </c>
      <c r="EQ36" s="312">
        <f>ET36+EW36+EZ36+FC36</f>
        <v>0</v>
      </c>
      <c r="ER36" s="312">
        <f>EX36+EU36+FA36+FD36</f>
        <v>0</v>
      </c>
      <c r="ES36" s="334"/>
      <c r="ET36" s="334"/>
      <c r="EU36" s="334"/>
      <c r="EV36" s="334"/>
      <c r="EW36" s="334"/>
      <c r="EX36" s="334"/>
      <c r="EY36" s="334"/>
      <c r="EZ36" s="334"/>
      <c r="FA36" s="334"/>
      <c r="FB36" s="334"/>
      <c r="FC36" s="334"/>
      <c r="FD36" s="334"/>
      <c r="FE36" s="334"/>
      <c r="FF36" s="334"/>
      <c r="FG36" s="334"/>
      <c r="FH36" s="331"/>
      <c r="FI36" s="334"/>
      <c r="FJ36" s="334"/>
      <c r="FK36" s="334"/>
      <c r="FL36" s="334"/>
      <c r="FM36" s="340">
        <v>1526520</v>
      </c>
      <c r="FN36" s="341">
        <v>9047420</v>
      </c>
      <c r="FO36" s="340">
        <v>169020</v>
      </c>
      <c r="FP36" s="342">
        <f>FS36+FY36</f>
        <v>122300</v>
      </c>
      <c r="FQ36" s="306">
        <f>GF36+FZ36+FT36</f>
        <v>135700</v>
      </c>
      <c r="FR36" s="306">
        <f>FP36+FQ36</f>
        <v>258000</v>
      </c>
      <c r="FS36" s="342">
        <v>85000</v>
      </c>
      <c r="FT36" s="342">
        <v>135700</v>
      </c>
      <c r="FU36" s="342">
        <f>FS36+FT36</f>
        <v>220700</v>
      </c>
      <c r="FV36" s="342"/>
      <c r="FW36" s="342"/>
      <c r="FX36" s="342"/>
      <c r="FY36" s="342">
        <v>37300</v>
      </c>
      <c r="FZ36" s="342"/>
      <c r="GA36" s="342">
        <f>FY36+FZ36</f>
        <v>37300</v>
      </c>
      <c r="GB36" s="342"/>
      <c r="GC36" s="342"/>
      <c r="GD36" s="342"/>
      <c r="GE36" s="342"/>
      <c r="GF36" s="342"/>
      <c r="GG36" s="342"/>
      <c r="GH36" s="343"/>
      <c r="GI36" s="343"/>
      <c r="GJ36" s="343"/>
      <c r="GK36" s="342"/>
      <c r="GL36" s="342"/>
      <c r="GM36" s="342"/>
      <c r="GN36" s="342"/>
      <c r="GO36" s="342"/>
      <c r="GP36" s="342"/>
      <c r="GQ36" s="342"/>
      <c r="GR36" s="342"/>
      <c r="GS36" s="342"/>
      <c r="GT36" s="342"/>
      <c r="GU36" s="342"/>
      <c r="GV36" s="342"/>
      <c r="GW36" s="342"/>
      <c r="GX36" s="342"/>
      <c r="GY36" s="342"/>
      <c r="GZ36" s="342"/>
      <c r="HA36" s="342"/>
      <c r="HB36" s="342"/>
      <c r="HC36" s="342"/>
      <c r="HD36" s="342"/>
      <c r="HE36" s="342"/>
      <c r="HF36" s="319"/>
      <c r="HG36" s="319">
        <v>63000</v>
      </c>
      <c r="HH36" s="319">
        <f>HF36+HG36</f>
        <v>63000</v>
      </c>
      <c r="HI36" s="344">
        <f>FM36+FN36+FR36+HG36</f>
        <v>10894940</v>
      </c>
      <c r="HJ36" s="344"/>
      <c r="HK36" s="344"/>
      <c r="HL36" s="344"/>
      <c r="HM36" s="298"/>
      <c r="HN36" s="298"/>
      <c r="HO36" s="298"/>
      <c r="HP36" s="298"/>
      <c r="HQ36" s="298"/>
      <c r="HR36" s="298"/>
      <c r="HS36" s="298"/>
      <c r="HT36" s="298"/>
      <c r="HU36" s="298"/>
      <c r="HV36" s="298"/>
      <c r="HW36" s="298"/>
      <c r="HX36" s="298"/>
      <c r="HY36" s="298"/>
      <c r="HZ36" s="298"/>
      <c r="IA36" s="298"/>
      <c r="IB36" s="298"/>
      <c r="IC36" s="298"/>
      <c r="ID36" s="298"/>
      <c r="IE36" s="335"/>
      <c r="IF36" s="302"/>
      <c r="IG36" s="302"/>
      <c r="IH36" s="302">
        <f t="shared" si="18"/>
        <v>0</v>
      </c>
    </row>
    <row r="37" spans="1:242" ht="15.75">
      <c r="A37" s="337" t="s">
        <v>489</v>
      </c>
      <c r="B37" s="327" t="s">
        <v>490</v>
      </c>
      <c r="C37" s="327"/>
      <c r="D37" s="327"/>
      <c r="E37" s="329">
        <v>10176780</v>
      </c>
      <c r="F37" s="330">
        <v>10733595</v>
      </c>
      <c r="G37" s="330">
        <v>2965.77</v>
      </c>
      <c r="H37" s="330">
        <f>F37+G37</f>
        <v>10736560.77</v>
      </c>
      <c r="I37" s="330">
        <v>6840600</v>
      </c>
      <c r="J37" s="330">
        <v>36687700</v>
      </c>
      <c r="K37" s="330">
        <v>1520300</v>
      </c>
      <c r="L37" s="330"/>
      <c r="M37" s="330">
        <f>K37+L37</f>
        <v>1520300</v>
      </c>
      <c r="N37" s="330">
        <v>82500</v>
      </c>
      <c r="O37" s="330"/>
      <c r="P37" s="330">
        <f>N37+O37</f>
        <v>82500</v>
      </c>
      <c r="Q37" s="329">
        <v>169020</v>
      </c>
      <c r="R37" s="309">
        <v>169020</v>
      </c>
      <c r="S37" s="309">
        <v>430533</v>
      </c>
      <c r="T37" s="309"/>
      <c r="U37" s="309">
        <f>T37+S37</f>
        <v>430533</v>
      </c>
      <c r="V37" s="309">
        <v>550000</v>
      </c>
      <c r="W37" s="309"/>
      <c r="X37" s="309">
        <f>V37+W37</f>
        <v>550000</v>
      </c>
      <c r="Y37" s="309"/>
      <c r="Z37" s="309">
        <v>500000</v>
      </c>
      <c r="AA37" s="309">
        <f>Y37+Z37</f>
        <v>500000</v>
      </c>
      <c r="AB37" s="309"/>
      <c r="AC37" s="306">
        <f>AF37+AG37+AH37+AK37+AL37+AM37+AN37+AQ37+AV37+AW37+AX37+AY37+BB37+BH37+BK37+BN37+BQ37+BT37+BW37+DX37+EA37+ED37+EG37+EJ37</f>
        <v>714987.61</v>
      </c>
      <c r="AD37" s="345">
        <f>BR37+BU37+EB37+EH37+EK37+AZ37+BF37+BL37</f>
        <v>209280</v>
      </c>
      <c r="AE37" s="331">
        <f>AC37+AD37</f>
        <v>924267.61</v>
      </c>
      <c r="AF37" s="309"/>
      <c r="AG37" s="309"/>
      <c r="AH37" s="309"/>
      <c r="AI37" s="309"/>
      <c r="AJ37" s="309"/>
      <c r="AK37" s="309"/>
      <c r="AL37" s="309"/>
      <c r="AM37" s="309"/>
      <c r="AN37" s="309"/>
      <c r="AO37" s="309"/>
      <c r="AP37" s="309"/>
      <c r="AQ37" s="309"/>
      <c r="AR37" s="309"/>
      <c r="AS37" s="309"/>
      <c r="AT37" s="309"/>
      <c r="AU37" s="309"/>
      <c r="AV37" s="309"/>
      <c r="AW37" s="309"/>
      <c r="AX37" s="309"/>
      <c r="AY37" s="309">
        <v>4000</v>
      </c>
      <c r="AZ37" s="309">
        <v>-4000</v>
      </c>
      <c r="BA37" s="309">
        <f>+AY37+AZ37</f>
        <v>0</v>
      </c>
      <c r="BB37" s="309">
        <v>43300</v>
      </c>
      <c r="BC37" s="309"/>
      <c r="BD37" s="309">
        <f>BB37+BC37</f>
        <v>43300</v>
      </c>
      <c r="BE37" s="309"/>
      <c r="BF37" s="309">
        <v>400</v>
      </c>
      <c r="BG37" s="309">
        <f>BB37+BF37</f>
        <v>43700</v>
      </c>
      <c r="BH37" s="309">
        <v>38500</v>
      </c>
      <c r="BI37" s="309"/>
      <c r="BJ37" s="309">
        <f>BH37+BI37</f>
        <v>38500</v>
      </c>
      <c r="BK37" s="309">
        <v>7000</v>
      </c>
      <c r="BL37" s="309">
        <v>1500</v>
      </c>
      <c r="BM37" s="309">
        <f>BK37+BL37</f>
        <v>8500</v>
      </c>
      <c r="BN37" s="309">
        <v>2950</v>
      </c>
      <c r="BO37" s="309"/>
      <c r="BP37" s="309">
        <f>BN37+BO37</f>
        <v>2950</v>
      </c>
      <c r="BQ37" s="309">
        <v>168668.61</v>
      </c>
      <c r="BR37" s="309">
        <v>16380</v>
      </c>
      <c r="BS37" s="309">
        <f>BQ37+BR37</f>
        <v>185048.61</v>
      </c>
      <c r="BT37" s="309">
        <v>62693</v>
      </c>
      <c r="BU37" s="309">
        <v>-20000</v>
      </c>
      <c r="BV37" s="309">
        <f>BT37+BU37</f>
        <v>42693</v>
      </c>
      <c r="BW37" s="309">
        <v>217600</v>
      </c>
      <c r="BX37" s="309"/>
      <c r="BY37" s="309">
        <f>BW37+BX37</f>
        <v>217600</v>
      </c>
      <c r="BZ37" s="332"/>
      <c r="CA37" s="332"/>
      <c r="CB37" s="309">
        <f>+BZ37+CA37</f>
        <v>0</v>
      </c>
      <c r="CC37" s="513"/>
      <c r="CD37" s="309">
        <f>+CG37</f>
        <v>0</v>
      </c>
      <c r="CE37" s="309">
        <f>+CH37</f>
        <v>0</v>
      </c>
      <c r="CF37" s="309">
        <f>+CI37</f>
        <v>0</v>
      </c>
      <c r="CG37" s="330"/>
      <c r="CH37" s="330"/>
      <c r="CI37" s="333">
        <f>+CG37+CH37</f>
        <v>0</v>
      </c>
      <c r="CJ37" s="309"/>
      <c r="CK37" s="309"/>
      <c r="CL37" s="309">
        <f>+CJ37+CK37</f>
        <v>0</v>
      </c>
      <c r="CM37" s="309"/>
      <c r="CN37" s="309"/>
      <c r="CO37" s="309">
        <f>+CM37+CN37</f>
        <v>0</v>
      </c>
      <c r="CP37" s="309"/>
      <c r="CQ37" s="309"/>
      <c r="CR37" s="309">
        <f>+CP37+CQ37</f>
        <v>0</v>
      </c>
      <c r="CS37" s="309">
        <f>+CV37+CY37+DB37+DE37+DH37</f>
        <v>0</v>
      </c>
      <c r="CT37" s="309">
        <f>+CW37+CZ37+DC37+DF37+DI37</f>
        <v>0</v>
      </c>
      <c r="CU37" s="309">
        <f>+CX37+DA37+DD37+DG37+DJ37</f>
        <v>0</v>
      </c>
      <c r="CV37" s="330"/>
      <c r="CW37" s="330"/>
      <c r="CX37" s="309">
        <f>+CV37+CW37</f>
        <v>0</v>
      </c>
      <c r="CY37" s="309"/>
      <c r="CZ37" s="309"/>
      <c r="DA37" s="309">
        <f>+CY37+CZ37</f>
        <v>0</v>
      </c>
      <c r="DB37" s="330"/>
      <c r="DC37" s="330"/>
      <c r="DD37" s="309">
        <f>+DB37+DC37</f>
        <v>0</v>
      </c>
      <c r="DE37" s="330"/>
      <c r="DF37" s="330"/>
      <c r="DG37" s="309">
        <f>+DE37+DF37</f>
        <v>0</v>
      </c>
      <c r="DH37" s="330"/>
      <c r="DI37" s="330"/>
      <c r="DJ37" s="309">
        <f>+DH37+DI37</f>
        <v>0</v>
      </c>
      <c r="DK37" s="309"/>
      <c r="DL37" s="309"/>
      <c r="DM37" s="309">
        <f>+DK37+DL37</f>
        <v>0</v>
      </c>
      <c r="DN37" s="309">
        <f>DQ37+DT37</f>
        <v>0</v>
      </c>
      <c r="DO37" s="309">
        <f>DR37+DU37</f>
        <v>0</v>
      </c>
      <c r="DP37" s="309">
        <f>DS37+DV37</f>
        <v>0</v>
      </c>
      <c r="DQ37" s="309"/>
      <c r="DR37" s="309"/>
      <c r="DS37" s="309">
        <f>+DQ37+DR37</f>
        <v>0</v>
      </c>
      <c r="DT37" s="309"/>
      <c r="DU37" s="309"/>
      <c r="DV37" s="309">
        <f>+DT37+DU37</f>
        <v>0</v>
      </c>
      <c r="DW37" s="334" t="e">
        <f>+#REF!+#REF!+#REF!+#REF!+#REF!+#REF!+#REF!+#REF!+#REF!+#REF!+#REF!+#REF!+#REF!+#REF!+#REF!+#REF!+#REF!+#REF!+#REF!+#REF!+CB37+CF37+CL37+CO37+CR37+CU37+DM37+DP37</f>
        <v>#REF!</v>
      </c>
      <c r="DX37" s="334"/>
      <c r="DY37" s="334"/>
      <c r="DZ37" s="334"/>
      <c r="EA37" s="334">
        <v>108859</v>
      </c>
      <c r="EB37" s="334"/>
      <c r="EC37" s="334">
        <f>EA37+EB37</f>
        <v>108859</v>
      </c>
      <c r="ED37" s="334"/>
      <c r="EE37" s="334"/>
      <c r="EF37" s="334"/>
      <c r="EG37" s="331">
        <v>38000</v>
      </c>
      <c r="EH37" s="331">
        <v>40000</v>
      </c>
      <c r="EI37" s="331">
        <f>EG37+EH37</f>
        <v>78000</v>
      </c>
      <c r="EJ37" s="331">
        <v>23417</v>
      </c>
      <c r="EK37" s="331">
        <v>175000</v>
      </c>
      <c r="EL37" s="331">
        <f>EJ37+EK37</f>
        <v>198417</v>
      </c>
      <c r="EM37" s="334"/>
      <c r="EN37" s="334"/>
      <c r="EO37" s="269">
        <f>EM37+EN37</f>
        <v>0</v>
      </c>
      <c r="EP37" s="346">
        <f>C37+D37+E37+F37+I37+J37+K37+P37+Q37+AB37+AE37+U37</f>
        <v>67565295.609999999</v>
      </c>
      <c r="EQ37" s="312">
        <f>ET37+EW37+EZ37+FC37</f>
        <v>81583</v>
      </c>
      <c r="ER37" s="331">
        <f>EX37+FA37+FD37</f>
        <v>75000</v>
      </c>
      <c r="ES37" s="334">
        <f>EQ37+ER37</f>
        <v>156583</v>
      </c>
      <c r="ET37" s="334"/>
      <c r="EU37" s="334"/>
      <c r="EV37" s="334"/>
      <c r="EW37" s="334"/>
      <c r="EX37" s="334"/>
      <c r="EY37" s="334"/>
      <c r="EZ37" s="331"/>
      <c r="FA37" s="331"/>
      <c r="FB37" s="331"/>
      <c r="FC37" s="331">
        <v>81583</v>
      </c>
      <c r="FD37" s="331">
        <v>75000</v>
      </c>
      <c r="FE37" s="331">
        <f>FC37+FD37</f>
        <v>156583</v>
      </c>
      <c r="FF37" s="345">
        <v>240000</v>
      </c>
      <c r="FG37" s="331"/>
      <c r="FH37" s="331">
        <f>FG37+FF37</f>
        <v>240000</v>
      </c>
      <c r="FI37" s="345"/>
      <c r="FJ37" s="334"/>
      <c r="FK37" s="334">
        <f>FI37+FJ37</f>
        <v>0</v>
      </c>
      <c r="FL37" s="334">
        <f>ES37+FH37</f>
        <v>396583</v>
      </c>
      <c r="FM37" s="334"/>
      <c r="FN37" s="298"/>
      <c r="FO37" s="298"/>
      <c r="FP37" s="342">
        <f>FV37</f>
        <v>76090</v>
      </c>
      <c r="FQ37" s="306">
        <f>FW37</f>
        <v>0</v>
      </c>
      <c r="FR37" s="306">
        <f>FP37+FQ37</f>
        <v>76090</v>
      </c>
      <c r="FS37" s="298"/>
      <c r="FT37" s="298"/>
      <c r="FU37" s="298"/>
      <c r="FV37" s="342">
        <v>76090</v>
      </c>
      <c r="FW37" s="318"/>
      <c r="FX37" s="347">
        <f>FV37+FW37</f>
        <v>76090</v>
      </c>
      <c r="FY37" s="341"/>
      <c r="FZ37" s="341"/>
      <c r="GA37" s="341"/>
      <c r="GB37" s="341"/>
      <c r="GC37" s="341"/>
      <c r="GD37" s="341"/>
      <c r="GE37" s="341"/>
      <c r="GF37" s="341"/>
      <c r="GG37" s="341"/>
      <c r="GH37" s="348"/>
      <c r="GI37" s="348"/>
      <c r="GJ37" s="348"/>
      <c r="GK37" s="341"/>
      <c r="GL37" s="341"/>
      <c r="GM37" s="341"/>
      <c r="GN37" s="349"/>
      <c r="GO37" s="349"/>
      <c r="GP37" s="349"/>
      <c r="GQ37" s="349"/>
      <c r="GR37" s="349"/>
      <c r="GS37" s="349"/>
      <c r="GT37" s="349"/>
      <c r="GU37" s="349"/>
      <c r="GV37" s="349"/>
      <c r="GW37" s="349"/>
      <c r="GX37" s="349"/>
      <c r="GY37" s="349"/>
      <c r="GZ37" s="349"/>
      <c r="HA37" s="349"/>
      <c r="HB37" s="349"/>
      <c r="HC37" s="349"/>
      <c r="HD37" s="349"/>
      <c r="HE37" s="349"/>
      <c r="HF37" s="350"/>
      <c r="HG37" s="350"/>
      <c r="HH37" s="350"/>
      <c r="HI37" s="344">
        <f>FM37+FN37+FP37</f>
        <v>76090</v>
      </c>
      <c r="HJ37" s="344"/>
      <c r="HK37" s="344"/>
      <c r="HL37" s="344"/>
      <c r="HM37" s="298"/>
      <c r="HN37" s="298"/>
      <c r="HO37" s="298"/>
      <c r="HP37" s="298"/>
      <c r="HQ37" s="298"/>
      <c r="HR37" s="298"/>
      <c r="HS37" s="298"/>
      <c r="HT37" s="298"/>
      <c r="HU37" s="298"/>
      <c r="HV37" s="298"/>
      <c r="HW37" s="318"/>
      <c r="HX37" s="318"/>
      <c r="HY37" s="318"/>
      <c r="HZ37" s="318">
        <f>IC37+IF37</f>
        <v>66000</v>
      </c>
      <c r="IA37" s="318">
        <f>HZ37+HY37</f>
        <v>66000</v>
      </c>
      <c r="IB37" s="318"/>
      <c r="IC37" s="318"/>
      <c r="ID37" s="318"/>
      <c r="IE37" s="335"/>
      <c r="IF37" s="351">
        <v>66000</v>
      </c>
      <c r="IG37" s="351">
        <f>IF37+IE37</f>
        <v>66000</v>
      </c>
      <c r="IH37" s="351">
        <f t="shared" si="18"/>
        <v>66000</v>
      </c>
    </row>
    <row r="38" spans="1:242" ht="15.75">
      <c r="A38" s="326"/>
      <c r="B38" s="352" t="s">
        <v>491</v>
      </c>
      <c r="C38" s="349">
        <f t="shared" ref="C38:AB38" si="25">SUM(C33:C37)</f>
        <v>24086800</v>
      </c>
      <c r="D38" s="349">
        <f t="shared" si="25"/>
        <v>8878400</v>
      </c>
      <c r="E38" s="349">
        <f t="shared" si="25"/>
        <v>10176780</v>
      </c>
      <c r="F38" s="349">
        <f t="shared" si="25"/>
        <v>10733595</v>
      </c>
      <c r="G38" s="349">
        <f t="shared" si="25"/>
        <v>2965.77</v>
      </c>
      <c r="H38" s="349">
        <f t="shared" si="25"/>
        <v>10736560.77</v>
      </c>
      <c r="I38" s="349">
        <f t="shared" si="25"/>
        <v>6840600</v>
      </c>
      <c r="J38" s="349">
        <f t="shared" si="25"/>
        <v>36687700</v>
      </c>
      <c r="K38" s="349">
        <f t="shared" si="25"/>
        <v>1520300</v>
      </c>
      <c r="L38" s="349">
        <f t="shared" si="25"/>
        <v>0</v>
      </c>
      <c r="M38" s="349">
        <f t="shared" si="25"/>
        <v>1520300</v>
      </c>
      <c r="N38" s="349">
        <f t="shared" si="25"/>
        <v>82500</v>
      </c>
      <c r="O38" s="349">
        <f t="shared" si="25"/>
        <v>0</v>
      </c>
      <c r="P38" s="349">
        <f t="shared" si="25"/>
        <v>82500</v>
      </c>
      <c r="Q38" s="349">
        <f t="shared" si="25"/>
        <v>169020</v>
      </c>
      <c r="R38" s="349">
        <f t="shared" si="25"/>
        <v>169020</v>
      </c>
      <c r="S38" s="349">
        <f t="shared" si="25"/>
        <v>430533</v>
      </c>
      <c r="T38" s="349">
        <f t="shared" si="25"/>
        <v>0</v>
      </c>
      <c r="U38" s="349">
        <f t="shared" si="25"/>
        <v>430533</v>
      </c>
      <c r="V38" s="349">
        <f t="shared" si="25"/>
        <v>550000</v>
      </c>
      <c r="W38" s="349">
        <f t="shared" si="25"/>
        <v>0</v>
      </c>
      <c r="X38" s="349">
        <f t="shared" si="25"/>
        <v>550000</v>
      </c>
      <c r="Y38" s="349">
        <f t="shared" si="25"/>
        <v>0</v>
      </c>
      <c r="Z38" s="349">
        <f t="shared" si="25"/>
        <v>500000</v>
      </c>
      <c r="AA38" s="349">
        <f t="shared" si="25"/>
        <v>500000</v>
      </c>
      <c r="AB38" s="349">
        <f t="shared" si="25"/>
        <v>750000</v>
      </c>
      <c r="AC38" s="331">
        <f>SUM(AC33:AC37)+AC32</f>
        <v>3384321.61</v>
      </c>
      <c r="AD38" s="331">
        <f>SUM(AD33:AD37)+AD32</f>
        <v>247563</v>
      </c>
      <c r="AE38" s="331">
        <f>SUM(AE33:AE37)+AE32</f>
        <v>3631884.61</v>
      </c>
      <c r="AF38" s="349">
        <f>SUM(AF33:AF37)</f>
        <v>6320</v>
      </c>
      <c r="AG38" s="349">
        <f>SUM(AG33:AG37)</f>
        <v>25000</v>
      </c>
      <c r="AH38" s="349">
        <f>SUM(AH33:AH37)</f>
        <v>884200</v>
      </c>
      <c r="AI38" s="349"/>
      <c r="AJ38" s="349"/>
      <c r="AK38" s="349">
        <f>SUM(AK33:AK37)</f>
        <v>153800</v>
      </c>
      <c r="AL38" s="349">
        <f>SUM(AL33:AL37)</f>
        <v>88242</v>
      </c>
      <c r="AM38" s="349">
        <f>SUM(AM33:AM37)</f>
        <v>43480</v>
      </c>
      <c r="AN38" s="349">
        <f t="shared" ref="AN38:AS38" si="26">SUM(AN33:AN37)+AN32</f>
        <v>130422</v>
      </c>
      <c r="AO38" s="349">
        <f t="shared" si="26"/>
        <v>9283</v>
      </c>
      <c r="AP38" s="349">
        <f t="shared" si="26"/>
        <v>139705</v>
      </c>
      <c r="AQ38" s="349">
        <f t="shared" si="26"/>
        <v>795300</v>
      </c>
      <c r="AR38" s="349">
        <f t="shared" si="26"/>
        <v>0</v>
      </c>
      <c r="AS38" s="349">
        <f t="shared" si="26"/>
        <v>795300</v>
      </c>
      <c r="AT38" s="349">
        <f t="shared" ref="AT38:CB38" si="27">SUM(AT33:AT37)</f>
        <v>8000</v>
      </c>
      <c r="AU38" s="349">
        <f t="shared" si="27"/>
        <v>-3100</v>
      </c>
      <c r="AV38" s="349">
        <f t="shared" si="27"/>
        <v>4900</v>
      </c>
      <c r="AW38" s="349">
        <f t="shared" si="27"/>
        <v>2440</v>
      </c>
      <c r="AX38" s="349">
        <f t="shared" si="27"/>
        <v>24790</v>
      </c>
      <c r="AY38" s="349">
        <f t="shared" si="27"/>
        <v>4000</v>
      </c>
      <c r="AZ38" s="349">
        <f t="shared" si="27"/>
        <v>-4000</v>
      </c>
      <c r="BA38" s="349">
        <f t="shared" si="27"/>
        <v>0</v>
      </c>
      <c r="BB38" s="349">
        <f t="shared" si="27"/>
        <v>43300</v>
      </c>
      <c r="BC38" s="349">
        <f t="shared" si="27"/>
        <v>0</v>
      </c>
      <c r="BD38" s="349">
        <f t="shared" si="27"/>
        <v>43300</v>
      </c>
      <c r="BE38" s="349">
        <f t="shared" si="27"/>
        <v>0</v>
      </c>
      <c r="BF38" s="349">
        <f t="shared" si="27"/>
        <v>400</v>
      </c>
      <c r="BG38" s="349">
        <f t="shared" si="27"/>
        <v>43700</v>
      </c>
      <c r="BH38" s="349">
        <f t="shared" si="27"/>
        <v>38500</v>
      </c>
      <c r="BI38" s="349">
        <f t="shared" si="27"/>
        <v>0</v>
      </c>
      <c r="BJ38" s="349">
        <f t="shared" si="27"/>
        <v>38500</v>
      </c>
      <c r="BK38" s="349">
        <f t="shared" si="27"/>
        <v>7000</v>
      </c>
      <c r="BL38" s="349">
        <f t="shared" si="27"/>
        <v>1500</v>
      </c>
      <c r="BM38" s="349">
        <f t="shared" si="27"/>
        <v>8500</v>
      </c>
      <c r="BN38" s="349">
        <f t="shared" si="27"/>
        <v>2950</v>
      </c>
      <c r="BO38" s="349">
        <f t="shared" si="27"/>
        <v>0</v>
      </c>
      <c r="BP38" s="349">
        <f t="shared" si="27"/>
        <v>2950</v>
      </c>
      <c r="BQ38" s="349">
        <f t="shared" si="27"/>
        <v>168668.61</v>
      </c>
      <c r="BR38" s="349">
        <f t="shared" si="27"/>
        <v>16380</v>
      </c>
      <c r="BS38" s="349">
        <f t="shared" si="27"/>
        <v>185048.61</v>
      </c>
      <c r="BT38" s="349">
        <f t="shared" si="27"/>
        <v>62693</v>
      </c>
      <c r="BU38" s="349">
        <f t="shared" si="27"/>
        <v>-20000</v>
      </c>
      <c r="BV38" s="349">
        <f t="shared" si="27"/>
        <v>42693</v>
      </c>
      <c r="BW38" s="349">
        <f t="shared" si="27"/>
        <v>217600</v>
      </c>
      <c r="BX38" s="349">
        <f t="shared" si="27"/>
        <v>0</v>
      </c>
      <c r="BY38" s="349">
        <f t="shared" si="27"/>
        <v>217600</v>
      </c>
      <c r="BZ38" s="349">
        <f t="shared" si="27"/>
        <v>0</v>
      </c>
      <c r="CA38" s="349">
        <f t="shared" si="27"/>
        <v>0</v>
      </c>
      <c r="CB38" s="349">
        <f t="shared" si="27"/>
        <v>0</v>
      </c>
      <c r="CC38" s="513"/>
      <c r="CD38" s="349">
        <f t="shared" ref="CD38:CI38" si="28">SUM(CD33:CD37)</f>
        <v>0</v>
      </c>
      <c r="CE38" s="349">
        <f t="shared" si="28"/>
        <v>0</v>
      </c>
      <c r="CF38" s="349">
        <f t="shared" si="28"/>
        <v>0</v>
      </c>
      <c r="CG38" s="349">
        <f t="shared" si="28"/>
        <v>0</v>
      </c>
      <c r="CH38" s="349">
        <f t="shared" si="28"/>
        <v>0</v>
      </c>
      <c r="CI38" s="349">
        <f t="shared" si="28"/>
        <v>0</v>
      </c>
      <c r="CJ38" s="349"/>
      <c r="CK38" s="349"/>
      <c r="CL38" s="349"/>
      <c r="CM38" s="349"/>
      <c r="CN38" s="349"/>
      <c r="CO38" s="349"/>
      <c r="CP38" s="349">
        <f t="shared" ref="CP38:DL38" si="29">SUM(CP33:CP37)</f>
        <v>0</v>
      </c>
      <c r="CQ38" s="349">
        <f t="shared" si="29"/>
        <v>0</v>
      </c>
      <c r="CR38" s="349">
        <f t="shared" si="29"/>
        <v>0</v>
      </c>
      <c r="CS38" s="349">
        <f t="shared" si="29"/>
        <v>0</v>
      </c>
      <c r="CT38" s="349">
        <f t="shared" si="29"/>
        <v>0</v>
      </c>
      <c r="CU38" s="349">
        <f t="shared" si="29"/>
        <v>0</v>
      </c>
      <c r="CV38" s="349">
        <f t="shared" si="29"/>
        <v>0</v>
      </c>
      <c r="CW38" s="349">
        <f t="shared" si="29"/>
        <v>0</v>
      </c>
      <c r="CX38" s="349">
        <f t="shared" si="29"/>
        <v>0</v>
      </c>
      <c r="CY38" s="349">
        <f t="shared" si="29"/>
        <v>0</v>
      </c>
      <c r="CZ38" s="349">
        <f t="shared" si="29"/>
        <v>0</v>
      </c>
      <c r="DA38" s="349">
        <f t="shared" si="29"/>
        <v>0</v>
      </c>
      <c r="DB38" s="349">
        <f t="shared" si="29"/>
        <v>0</v>
      </c>
      <c r="DC38" s="349">
        <f t="shared" si="29"/>
        <v>0</v>
      </c>
      <c r="DD38" s="349">
        <f t="shared" si="29"/>
        <v>0</v>
      </c>
      <c r="DE38" s="349">
        <f t="shared" si="29"/>
        <v>0</v>
      </c>
      <c r="DF38" s="349">
        <f t="shared" si="29"/>
        <v>0</v>
      </c>
      <c r="DG38" s="349">
        <f t="shared" si="29"/>
        <v>0</v>
      </c>
      <c r="DH38" s="349">
        <f t="shared" si="29"/>
        <v>0</v>
      </c>
      <c r="DI38" s="349">
        <f t="shared" si="29"/>
        <v>0</v>
      </c>
      <c r="DJ38" s="349">
        <f t="shared" si="29"/>
        <v>0</v>
      </c>
      <c r="DK38" s="349">
        <f t="shared" si="29"/>
        <v>0</v>
      </c>
      <c r="DL38" s="349">
        <f t="shared" si="29"/>
        <v>0</v>
      </c>
      <c r="DM38" s="309">
        <f>+DK38+DL38</f>
        <v>0</v>
      </c>
      <c r="DN38" s="349">
        <f t="shared" ref="DN38:DW38" si="30">SUM(DN33:DN37)</f>
        <v>0</v>
      </c>
      <c r="DO38" s="349">
        <f t="shared" si="30"/>
        <v>0</v>
      </c>
      <c r="DP38" s="349">
        <f t="shared" si="30"/>
        <v>0</v>
      </c>
      <c r="DQ38" s="349">
        <f t="shared" si="30"/>
        <v>0</v>
      </c>
      <c r="DR38" s="349">
        <f t="shared" si="30"/>
        <v>0</v>
      </c>
      <c r="DS38" s="349">
        <f t="shared" si="30"/>
        <v>0</v>
      </c>
      <c r="DT38" s="349">
        <f t="shared" si="30"/>
        <v>0</v>
      </c>
      <c r="DU38" s="349">
        <f t="shared" si="30"/>
        <v>0</v>
      </c>
      <c r="DV38" s="349">
        <f t="shared" si="30"/>
        <v>0</v>
      </c>
      <c r="DW38" s="349" t="e">
        <f t="shared" si="30"/>
        <v>#REF!</v>
      </c>
      <c r="DX38" s="349">
        <f t="shared" ref="DX38:FL38" si="31">SUM(DX33:DX37)+DX32</f>
        <v>180300</v>
      </c>
      <c r="DY38" s="349">
        <f t="shared" si="31"/>
        <v>15000</v>
      </c>
      <c r="DZ38" s="331">
        <f t="shared" si="31"/>
        <v>195300</v>
      </c>
      <c r="EA38" s="349">
        <f t="shared" si="31"/>
        <v>108859</v>
      </c>
      <c r="EB38" s="349">
        <f t="shared" si="31"/>
        <v>0</v>
      </c>
      <c r="EC38" s="349">
        <f t="shared" si="31"/>
        <v>108859</v>
      </c>
      <c r="ED38" s="331">
        <f t="shared" si="31"/>
        <v>166100</v>
      </c>
      <c r="EE38" s="331">
        <f t="shared" si="31"/>
        <v>0</v>
      </c>
      <c r="EF38" s="331">
        <f t="shared" si="31"/>
        <v>166100</v>
      </c>
      <c r="EG38" s="331">
        <f t="shared" si="31"/>
        <v>38000</v>
      </c>
      <c r="EH38" s="331">
        <f t="shared" si="31"/>
        <v>40000</v>
      </c>
      <c r="EI38" s="331">
        <f t="shared" si="31"/>
        <v>78000</v>
      </c>
      <c r="EJ38" s="331">
        <f t="shared" si="31"/>
        <v>23417</v>
      </c>
      <c r="EK38" s="331">
        <f t="shared" si="31"/>
        <v>175000</v>
      </c>
      <c r="EL38" s="331">
        <f t="shared" si="31"/>
        <v>198417</v>
      </c>
      <c r="EM38" s="331">
        <f t="shared" si="31"/>
        <v>137340</v>
      </c>
      <c r="EN38" s="331">
        <f t="shared" si="31"/>
        <v>0</v>
      </c>
      <c r="EO38" s="331">
        <f t="shared" si="31"/>
        <v>151340</v>
      </c>
      <c r="EP38" s="349">
        <f t="shared" si="31"/>
        <v>103988112.61</v>
      </c>
      <c r="EQ38" s="331">
        <f t="shared" si="31"/>
        <v>529423</v>
      </c>
      <c r="ER38" s="349">
        <f t="shared" si="31"/>
        <v>61330</v>
      </c>
      <c r="ES38" s="349">
        <f t="shared" si="31"/>
        <v>590753</v>
      </c>
      <c r="ET38" s="331">
        <f t="shared" si="31"/>
        <v>45000</v>
      </c>
      <c r="EU38" s="331">
        <f t="shared" si="31"/>
        <v>-13670</v>
      </c>
      <c r="EV38" s="331">
        <f t="shared" si="31"/>
        <v>31330</v>
      </c>
      <c r="EW38" s="331">
        <f t="shared" si="31"/>
        <v>392840</v>
      </c>
      <c r="EX38" s="331">
        <f t="shared" si="31"/>
        <v>0</v>
      </c>
      <c r="EY38" s="331">
        <f t="shared" si="31"/>
        <v>392840</v>
      </c>
      <c r="EZ38" s="331">
        <f t="shared" si="31"/>
        <v>10000</v>
      </c>
      <c r="FA38" s="331">
        <f t="shared" si="31"/>
        <v>0</v>
      </c>
      <c r="FB38" s="331">
        <f t="shared" si="31"/>
        <v>10000</v>
      </c>
      <c r="FC38" s="331">
        <f t="shared" si="31"/>
        <v>81583</v>
      </c>
      <c r="FD38" s="331">
        <f t="shared" si="31"/>
        <v>75000</v>
      </c>
      <c r="FE38" s="331">
        <f t="shared" si="31"/>
        <v>156583</v>
      </c>
      <c r="FF38" s="331">
        <f t="shared" si="31"/>
        <v>240000</v>
      </c>
      <c r="FG38" s="331">
        <f t="shared" si="31"/>
        <v>0</v>
      </c>
      <c r="FH38" s="331">
        <f t="shared" si="31"/>
        <v>240000</v>
      </c>
      <c r="FI38" s="331">
        <f t="shared" si="31"/>
        <v>0</v>
      </c>
      <c r="FJ38" s="349">
        <f t="shared" si="31"/>
        <v>0</v>
      </c>
      <c r="FK38" s="349">
        <f t="shared" si="31"/>
        <v>0</v>
      </c>
      <c r="FL38" s="349">
        <f t="shared" si="31"/>
        <v>830753</v>
      </c>
      <c r="FM38" s="331">
        <f>SUM(FM33:FM37)</f>
        <v>1526520</v>
      </c>
      <c r="FN38" s="331">
        <f>SUM(FN33:FN37)</f>
        <v>9047420</v>
      </c>
      <c r="FO38" s="331">
        <f>SUM(FO33:FO37)</f>
        <v>169020</v>
      </c>
      <c r="FP38" s="349">
        <f t="shared" ref="FP38:HB38" si="32">SUM(FP33:FP37)+FP32</f>
        <v>292362</v>
      </c>
      <c r="FQ38" s="331">
        <f t="shared" si="32"/>
        <v>1435700</v>
      </c>
      <c r="FR38" s="331">
        <f t="shared" si="32"/>
        <v>1728062</v>
      </c>
      <c r="FS38" s="349">
        <f t="shared" si="32"/>
        <v>85000</v>
      </c>
      <c r="FT38" s="349">
        <f t="shared" si="32"/>
        <v>135700</v>
      </c>
      <c r="FU38" s="349">
        <f t="shared" si="32"/>
        <v>220700</v>
      </c>
      <c r="FV38" s="349">
        <f t="shared" si="32"/>
        <v>76090</v>
      </c>
      <c r="FW38" s="349">
        <f t="shared" si="32"/>
        <v>0</v>
      </c>
      <c r="FX38" s="349">
        <f t="shared" si="32"/>
        <v>76090</v>
      </c>
      <c r="FY38" s="349">
        <f t="shared" si="32"/>
        <v>37300</v>
      </c>
      <c r="FZ38" s="349">
        <f t="shared" si="32"/>
        <v>0</v>
      </c>
      <c r="GA38" s="349">
        <f t="shared" si="32"/>
        <v>37300</v>
      </c>
      <c r="GB38" s="349">
        <f t="shared" si="32"/>
        <v>23417</v>
      </c>
      <c r="GC38" s="349">
        <f t="shared" si="32"/>
        <v>1300000</v>
      </c>
      <c r="GD38" s="349">
        <f t="shared" si="32"/>
        <v>1323417</v>
      </c>
      <c r="GE38" s="349">
        <f t="shared" si="32"/>
        <v>70555</v>
      </c>
      <c r="GF38" s="349">
        <f t="shared" si="32"/>
        <v>0</v>
      </c>
      <c r="GG38" s="349">
        <f t="shared" si="32"/>
        <v>70555</v>
      </c>
      <c r="GH38" s="349">
        <f t="shared" si="32"/>
        <v>862254</v>
      </c>
      <c r="GI38" s="349">
        <f t="shared" si="32"/>
        <v>36900</v>
      </c>
      <c r="GJ38" s="349">
        <f t="shared" si="32"/>
        <v>899154</v>
      </c>
      <c r="GK38" s="349">
        <f t="shared" si="32"/>
        <v>532254</v>
      </c>
      <c r="GL38" s="349">
        <f t="shared" si="32"/>
        <v>-3100</v>
      </c>
      <c r="GM38" s="349">
        <f t="shared" si="32"/>
        <v>529154</v>
      </c>
      <c r="GN38" s="349">
        <f t="shared" si="32"/>
        <v>100000</v>
      </c>
      <c r="GO38" s="349">
        <f t="shared" si="32"/>
        <v>0</v>
      </c>
      <c r="GP38" s="349">
        <f t="shared" si="32"/>
        <v>100000</v>
      </c>
      <c r="GQ38" s="349">
        <f t="shared" si="32"/>
        <v>50000</v>
      </c>
      <c r="GR38" s="349">
        <f t="shared" si="32"/>
        <v>0</v>
      </c>
      <c r="GS38" s="349">
        <f t="shared" si="32"/>
        <v>50000</v>
      </c>
      <c r="GT38" s="349">
        <f t="shared" si="32"/>
        <v>50000</v>
      </c>
      <c r="GU38" s="349">
        <f t="shared" si="32"/>
        <v>40000</v>
      </c>
      <c r="GV38" s="349">
        <f t="shared" si="32"/>
        <v>90000</v>
      </c>
      <c r="GW38" s="349">
        <f t="shared" si="32"/>
        <v>50000</v>
      </c>
      <c r="GX38" s="349">
        <f t="shared" si="32"/>
        <v>0</v>
      </c>
      <c r="GY38" s="349">
        <f t="shared" si="32"/>
        <v>50000</v>
      </c>
      <c r="GZ38" s="349">
        <f t="shared" si="32"/>
        <v>80000</v>
      </c>
      <c r="HA38" s="349">
        <f t="shared" si="32"/>
        <v>0</v>
      </c>
      <c r="HB38" s="349">
        <f t="shared" si="32"/>
        <v>80000</v>
      </c>
      <c r="HC38" s="349"/>
      <c r="HD38" s="349"/>
      <c r="HE38" s="349"/>
      <c r="HF38" s="349">
        <f>SUM(HF33:HF37)+HF32</f>
        <v>0</v>
      </c>
      <c r="HG38" s="349">
        <f>SUM(HG33:HG37)+HG32</f>
        <v>63000</v>
      </c>
      <c r="HH38" s="349">
        <f>SUM(HH33:HH37)+HH32</f>
        <v>63000</v>
      </c>
      <c r="HI38" s="344">
        <f>SUM(HI33:HI37)+HI32</f>
        <v>13264156</v>
      </c>
      <c r="HJ38" s="344"/>
      <c r="HK38" s="344"/>
      <c r="HL38" s="344"/>
      <c r="HM38" s="349">
        <f t="shared" ref="HM38:IH38" si="33">SUM(HM33:HM37)+HM32</f>
        <v>237639</v>
      </c>
      <c r="HN38" s="349">
        <f t="shared" si="33"/>
        <v>-102139</v>
      </c>
      <c r="HO38" s="349">
        <f t="shared" si="33"/>
        <v>135500</v>
      </c>
      <c r="HP38" s="349">
        <f t="shared" si="33"/>
        <v>172639</v>
      </c>
      <c r="HQ38" s="349">
        <f t="shared" si="33"/>
        <v>-102139</v>
      </c>
      <c r="HR38" s="349">
        <f t="shared" si="33"/>
        <v>70500</v>
      </c>
      <c r="HS38" s="349">
        <f t="shared" si="33"/>
        <v>65000</v>
      </c>
      <c r="HT38" s="349">
        <f t="shared" si="33"/>
        <v>0</v>
      </c>
      <c r="HU38" s="349">
        <f t="shared" si="33"/>
        <v>65000</v>
      </c>
      <c r="HV38" s="349">
        <f t="shared" si="33"/>
        <v>240000</v>
      </c>
      <c r="HW38" s="349">
        <f t="shared" si="33"/>
        <v>0</v>
      </c>
      <c r="HX38" s="349">
        <f t="shared" si="33"/>
        <v>240000</v>
      </c>
      <c r="HY38" s="349">
        <f t="shared" si="33"/>
        <v>81583</v>
      </c>
      <c r="HZ38" s="349">
        <f t="shared" si="33"/>
        <v>86000</v>
      </c>
      <c r="IA38" s="349">
        <f t="shared" si="33"/>
        <v>167583</v>
      </c>
      <c r="IB38" s="349">
        <f t="shared" si="33"/>
        <v>81583</v>
      </c>
      <c r="IC38" s="349">
        <f t="shared" si="33"/>
        <v>20000</v>
      </c>
      <c r="ID38" s="349">
        <f t="shared" si="33"/>
        <v>101583</v>
      </c>
      <c r="IE38" s="350">
        <f t="shared" si="33"/>
        <v>0</v>
      </c>
      <c r="IF38" s="350">
        <f t="shared" si="33"/>
        <v>66000</v>
      </c>
      <c r="IG38" s="350">
        <f t="shared" si="33"/>
        <v>66000</v>
      </c>
      <c r="IH38" s="350">
        <f t="shared" si="33"/>
        <v>167583</v>
      </c>
    </row>
    <row r="39" spans="1:242" ht="18">
      <c r="A39" s="353"/>
      <c r="B39" s="354" t="s">
        <v>9</v>
      </c>
      <c r="C39" s="355"/>
      <c r="D39" s="355"/>
      <c r="E39" s="355"/>
      <c r="F39" s="354" t="s">
        <v>358</v>
      </c>
      <c r="G39" s="354"/>
      <c r="H39" s="354"/>
      <c r="I39" s="355"/>
      <c r="J39" s="355"/>
      <c r="K39" s="355"/>
      <c r="L39" s="355"/>
      <c r="M39" s="355"/>
      <c r="N39" s="356"/>
      <c r="O39" s="356"/>
      <c r="P39" s="356"/>
      <c r="Q39" s="356"/>
      <c r="R39" s="356"/>
      <c r="S39" s="356"/>
      <c r="T39" s="356"/>
      <c r="U39" s="356"/>
      <c r="V39" s="356"/>
      <c r="W39" s="356"/>
      <c r="X39" s="356"/>
      <c r="Y39" s="356"/>
      <c r="Z39" s="356"/>
      <c r="AA39" s="356"/>
      <c r="AB39" s="356"/>
      <c r="AC39" s="356"/>
      <c r="AD39" s="356"/>
      <c r="AE39" s="356"/>
      <c r="AF39" s="543"/>
      <c r="AG39" s="543"/>
      <c r="AH39" s="543"/>
      <c r="AI39" s="543"/>
      <c r="AJ39" s="543"/>
      <c r="AK39" s="543"/>
      <c r="AL39" s="543"/>
      <c r="AM39" s="543"/>
      <c r="AN39" s="543"/>
      <c r="AO39" s="543"/>
      <c r="AP39" s="543"/>
      <c r="AQ39" s="543"/>
      <c r="AR39" s="543"/>
      <c r="AS39" s="543"/>
      <c r="AT39" s="543"/>
      <c r="AU39" s="543"/>
      <c r="AV39" s="543"/>
      <c r="AW39" s="543"/>
      <c r="AX39" s="543"/>
      <c r="AY39" s="543"/>
      <c r="AZ39" s="543"/>
      <c r="BA39" s="543"/>
      <c r="BB39" s="543"/>
      <c r="BC39" s="356"/>
      <c r="BD39" s="356"/>
      <c r="BE39" s="356"/>
      <c r="BF39" s="356"/>
      <c r="BG39" s="356"/>
      <c r="BH39" s="356"/>
      <c r="BI39" s="356"/>
      <c r="BJ39" s="356"/>
      <c r="BK39" s="356"/>
      <c r="BL39" s="356"/>
      <c r="BM39" s="356"/>
      <c r="BN39" s="356"/>
      <c r="BO39" s="356"/>
      <c r="BP39" s="356"/>
      <c r="BQ39" s="356"/>
      <c r="BR39" s="356"/>
      <c r="BS39" s="356"/>
      <c r="BT39" s="356"/>
      <c r="BU39" s="356"/>
      <c r="BV39" s="356"/>
      <c r="BW39" s="356"/>
      <c r="BX39" s="356"/>
      <c r="BY39" s="356"/>
      <c r="BZ39" s="356"/>
      <c r="CA39" s="356"/>
      <c r="CB39" s="356"/>
      <c r="CC39" s="356"/>
      <c r="CD39" s="356"/>
      <c r="CE39" s="356"/>
      <c r="CF39" s="356"/>
      <c r="CG39" s="356"/>
      <c r="CH39" s="356"/>
      <c r="CI39" s="356"/>
      <c r="CJ39" s="356"/>
      <c r="CK39" s="356"/>
      <c r="CL39" s="356"/>
      <c r="CM39" s="356"/>
      <c r="CN39" s="356"/>
      <c r="CO39" s="356"/>
      <c r="CP39" s="357"/>
      <c r="CQ39" s="357"/>
      <c r="CR39" s="357"/>
      <c r="CS39" s="544"/>
      <c r="CT39" s="544"/>
      <c r="CU39" s="544"/>
      <c r="CV39" s="544"/>
      <c r="CW39" s="544"/>
      <c r="CX39" s="544"/>
      <c r="CY39" s="544"/>
      <c r="CZ39" s="544"/>
      <c r="DA39" s="544"/>
      <c r="DB39" s="544"/>
      <c r="DC39" s="356"/>
      <c r="DD39" s="356"/>
      <c r="DE39" s="356"/>
      <c r="DF39" s="356"/>
      <c r="DG39" s="356"/>
      <c r="DH39" s="356"/>
      <c r="DI39" s="356"/>
      <c r="DJ39" s="356"/>
      <c r="DK39" s="356"/>
      <c r="DL39" s="356"/>
      <c r="DM39" s="356"/>
      <c r="DN39" s="356"/>
      <c r="DO39" s="356"/>
      <c r="DP39" s="356"/>
      <c r="DQ39" s="356"/>
      <c r="DR39" s="356"/>
      <c r="DS39" s="356"/>
      <c r="DT39" s="356"/>
      <c r="DU39" s="356"/>
      <c r="DV39" s="356"/>
      <c r="DW39" s="357"/>
      <c r="DX39" s="357"/>
      <c r="DY39" s="357"/>
      <c r="DZ39" s="357"/>
      <c r="EA39" s="357"/>
      <c r="EB39" s="357"/>
      <c r="EC39" s="357"/>
      <c r="ED39" s="357"/>
      <c r="EE39" s="357"/>
      <c r="EF39" s="357"/>
      <c r="EG39" s="357"/>
      <c r="EH39" s="357"/>
      <c r="EI39" s="357"/>
      <c r="EJ39" s="357"/>
      <c r="EK39" s="357"/>
      <c r="EL39" s="357"/>
      <c r="EM39" s="357"/>
      <c r="EN39" s="357"/>
      <c r="EO39" s="357"/>
      <c r="EP39" s="357"/>
      <c r="EQ39" s="357"/>
      <c r="ER39" s="357"/>
      <c r="ES39" s="357"/>
      <c r="ET39" s="357"/>
      <c r="EU39" s="357"/>
      <c r="EV39" s="357"/>
      <c r="EW39" s="357"/>
      <c r="EX39" s="357"/>
      <c r="EY39" s="357"/>
      <c r="EZ39" s="357"/>
      <c r="FA39" s="357"/>
      <c r="FB39" s="357"/>
      <c r="FC39" s="357"/>
      <c r="FD39" s="357"/>
      <c r="FE39" s="357"/>
      <c r="FF39" s="357"/>
      <c r="FG39" s="357"/>
      <c r="FH39" s="357"/>
      <c r="FI39" s="357"/>
      <c r="FJ39" s="357"/>
      <c r="FK39" s="357"/>
      <c r="FL39" s="357"/>
      <c r="FM39" s="357"/>
      <c r="FN39" s="256"/>
      <c r="FO39" s="256"/>
      <c r="FP39" s="256"/>
      <c r="FQ39" s="256"/>
      <c r="FR39" s="256"/>
      <c r="FS39" s="256"/>
      <c r="FT39" s="256"/>
      <c r="FU39" s="256"/>
      <c r="FV39" s="256"/>
      <c r="FW39" s="256"/>
      <c r="FX39" s="256"/>
      <c r="FY39" s="256"/>
      <c r="FZ39" s="256"/>
      <c r="GA39" s="256"/>
      <c r="GB39" s="256"/>
      <c r="GC39" s="256"/>
      <c r="GD39" s="256"/>
      <c r="GE39" s="256"/>
      <c r="GF39" s="256"/>
      <c r="GG39" s="256"/>
      <c r="GH39" s="256"/>
      <c r="GI39" s="256"/>
      <c r="GJ39" s="256"/>
      <c r="GK39" s="256"/>
      <c r="GL39" s="256"/>
      <c r="GM39" s="256"/>
      <c r="GN39" s="256"/>
      <c r="GO39" s="256"/>
      <c r="GP39" s="256"/>
      <c r="GQ39" s="256"/>
      <c r="GR39" s="256"/>
      <c r="GS39" s="256"/>
      <c r="GT39" s="256"/>
      <c r="GU39" s="256"/>
      <c r="GV39" s="256"/>
      <c r="GW39" s="256"/>
      <c r="GX39" s="256"/>
      <c r="GY39" s="256"/>
      <c r="GZ39" s="256"/>
      <c r="HA39" s="256"/>
      <c r="HB39" s="256"/>
      <c r="HC39" s="256"/>
      <c r="HD39" s="256"/>
      <c r="HE39" s="256"/>
      <c r="HF39" s="256"/>
      <c r="HG39" s="256"/>
      <c r="HH39" s="256"/>
      <c r="HI39" s="256"/>
      <c r="HJ39" s="256"/>
      <c r="HK39" s="256"/>
      <c r="HL39" s="256"/>
      <c r="HM39" s="256"/>
      <c r="HN39" s="256"/>
      <c r="HO39" s="256"/>
      <c r="HP39" s="256"/>
      <c r="HQ39" s="256"/>
      <c r="HR39" s="256"/>
      <c r="HS39" s="256"/>
      <c r="HT39" s="256"/>
      <c r="HU39" s="256"/>
      <c r="HV39" s="256"/>
      <c r="HW39" s="256"/>
      <c r="HX39" s="256"/>
      <c r="HY39" s="256"/>
      <c r="HZ39" s="256"/>
      <c r="IA39" s="256"/>
      <c r="IB39" s="256"/>
      <c r="IC39" s="256"/>
      <c r="ID39" s="256"/>
      <c r="IE39" s="256"/>
      <c r="IF39" s="256"/>
      <c r="IG39" s="256"/>
      <c r="IH39" s="256"/>
    </row>
  </sheetData>
  <mergeCells count="169">
    <mergeCell ref="IB10:ID10"/>
    <mergeCell ref="IE10:IG10"/>
    <mergeCell ref="CC11:CC38"/>
    <mergeCell ref="AF39:BB39"/>
    <mergeCell ref="CS39:DB39"/>
    <mergeCell ref="HF10:HH10"/>
    <mergeCell ref="HM10:HO10"/>
    <mergeCell ref="HP10:HR10"/>
    <mergeCell ref="HS10:HU10"/>
    <mergeCell ref="HV10:HX10"/>
    <mergeCell ref="HY10:IA10"/>
    <mergeCell ref="GK10:GM10"/>
    <mergeCell ref="GN10:GP10"/>
    <mergeCell ref="GQ10:GS10"/>
    <mergeCell ref="GT10:GV10"/>
    <mergeCell ref="GW10:GY10"/>
    <mergeCell ref="GZ10:HB10"/>
    <mergeCell ref="EW10:EY10"/>
    <mergeCell ref="EZ10:FB10"/>
    <mergeCell ref="FF10:FH10"/>
    <mergeCell ref="FI10:FK10"/>
    <mergeCell ref="FP10:FR10"/>
    <mergeCell ref="GH10:GJ10"/>
    <mergeCell ref="DE10:DG10"/>
    <mergeCell ref="DH10:DJ10"/>
    <mergeCell ref="DK10:DM10"/>
    <mergeCell ref="DN10:DP10"/>
    <mergeCell ref="DQ10:DS10"/>
    <mergeCell ref="DT10:DV10"/>
    <mergeCell ref="CM10:CO10"/>
    <mergeCell ref="CP10:CR10"/>
    <mergeCell ref="CS10:CU10"/>
    <mergeCell ref="CV10:CX10"/>
    <mergeCell ref="CY10:DA10"/>
    <mergeCell ref="DB10:DD10"/>
    <mergeCell ref="CD10:CF10"/>
    <mergeCell ref="CG10:CI10"/>
    <mergeCell ref="CJ10:CL10"/>
    <mergeCell ref="AC10:AE10"/>
    <mergeCell ref="AY10:BA10"/>
    <mergeCell ref="BB10:BD10"/>
    <mergeCell ref="BE10:BG10"/>
    <mergeCell ref="BH10:BJ10"/>
    <mergeCell ref="BK10:BM10"/>
    <mergeCell ref="CV9:CX9"/>
    <mergeCell ref="CY9:DA9"/>
    <mergeCell ref="DB9:DD9"/>
    <mergeCell ref="AY9:BA9"/>
    <mergeCell ref="BB9:BG9"/>
    <mergeCell ref="BH9:BJ9"/>
    <mergeCell ref="BK9:BM9"/>
    <mergeCell ref="BN9:BP9"/>
    <mergeCell ref="BQ9:BS9"/>
    <mergeCell ref="CJ8:CO9"/>
    <mergeCell ref="CP8:CR9"/>
    <mergeCell ref="FC8:FE9"/>
    <mergeCell ref="FO8:FO9"/>
    <mergeCell ref="FS8:FU9"/>
    <mergeCell ref="FV8:FX9"/>
    <mergeCell ref="FY8:GA9"/>
    <mergeCell ref="GB8:GD9"/>
    <mergeCell ref="EG9:EI9"/>
    <mergeCell ref="EJ9:EL9"/>
    <mergeCell ref="EM9:EO9"/>
    <mergeCell ref="EQ9:ES9"/>
    <mergeCell ref="DQ8:DV8"/>
    <mergeCell ref="DX8:DZ8"/>
    <mergeCell ref="EA8:EO8"/>
    <mergeCell ref="ET8:EV9"/>
    <mergeCell ref="EW8:EY9"/>
    <mergeCell ref="EZ8:FB9"/>
    <mergeCell ref="DQ9:DV9"/>
    <mergeCell ref="DX9:DZ9"/>
    <mergeCell ref="EA9:EC9"/>
    <mergeCell ref="ED9:EF9"/>
    <mergeCell ref="IH7:IH9"/>
    <mergeCell ref="IB8:ID9"/>
    <mergeCell ref="IE8:IG9"/>
    <mergeCell ref="FM7:FM9"/>
    <mergeCell ref="FN7:FN9"/>
    <mergeCell ref="FP7:FR9"/>
    <mergeCell ref="FS7:GG7"/>
    <mergeCell ref="GH7:GJ9"/>
    <mergeCell ref="GK7:HB7"/>
    <mergeCell ref="GE8:GG9"/>
    <mergeCell ref="GK8:GM9"/>
    <mergeCell ref="GN8:GP9"/>
    <mergeCell ref="GQ8:GS9"/>
    <mergeCell ref="HM7:HO9"/>
    <mergeCell ref="HP7:HU7"/>
    <mergeCell ref="HV7:HX9"/>
    <mergeCell ref="GT8:GV9"/>
    <mergeCell ref="GW8:GY9"/>
    <mergeCell ref="GZ8:HB9"/>
    <mergeCell ref="HF8:HH9"/>
    <mergeCell ref="HP8:HR9"/>
    <mergeCell ref="HS8:HU9"/>
    <mergeCell ref="A7:A10"/>
    <mergeCell ref="C7:D7"/>
    <mergeCell ref="E7:E9"/>
    <mergeCell ref="F7:BW7"/>
    <mergeCell ref="CC7:CC10"/>
    <mergeCell ref="CD7:DV7"/>
    <mergeCell ref="C8:C9"/>
    <mergeCell ref="D8:D9"/>
    <mergeCell ref="F8:H9"/>
    <mergeCell ref="I8:I9"/>
    <mergeCell ref="K8:M9"/>
    <mergeCell ref="N8:P9"/>
    <mergeCell ref="Q8:Q9"/>
    <mergeCell ref="S8:U9"/>
    <mergeCell ref="V8:X9"/>
    <mergeCell ref="Y8:AA9"/>
    <mergeCell ref="CS8:CU9"/>
    <mergeCell ref="CV8:DJ8"/>
    <mergeCell ref="DK8:DM9"/>
    <mergeCell ref="DN8:DP9"/>
    <mergeCell ref="DE9:DG9"/>
    <mergeCell ref="DH9:DJ9"/>
    <mergeCell ref="AB8:AB9"/>
    <mergeCell ref="AC8:AE9"/>
    <mergeCell ref="HM5:ID5"/>
    <mergeCell ref="C6:D6"/>
    <mergeCell ref="F6:BW6"/>
    <mergeCell ref="DX6:FK6"/>
    <mergeCell ref="FN6:HB6"/>
    <mergeCell ref="HM6:ID6"/>
    <mergeCell ref="CP5:DV5"/>
    <mergeCell ref="DW5:DW11"/>
    <mergeCell ref="DX5:FK5"/>
    <mergeCell ref="FL5:FL9"/>
    <mergeCell ref="FM5:HB5"/>
    <mergeCell ref="HI5:HI9"/>
    <mergeCell ref="DX7:EP7"/>
    <mergeCell ref="EQ7:EU7"/>
    <mergeCell ref="FF7:FH9"/>
    <mergeCell ref="FI7:FK9"/>
    <mergeCell ref="HY7:IA9"/>
    <mergeCell ref="IB7:IG7"/>
    <mergeCell ref="AF8:BY8"/>
    <mergeCell ref="BZ8:CB9"/>
    <mergeCell ref="CD8:CF9"/>
    <mergeCell ref="CG8:CI8"/>
    <mergeCell ref="AI9:AK9"/>
    <mergeCell ref="AN9:AP9"/>
    <mergeCell ref="BT1:BX1"/>
    <mergeCell ref="B3:K3"/>
    <mergeCell ref="N3:AC3"/>
    <mergeCell ref="AL3:AX3"/>
    <mergeCell ref="BN3:BT3"/>
    <mergeCell ref="B5:B11"/>
    <mergeCell ref="C5:D5"/>
    <mergeCell ref="E5:K5"/>
    <mergeCell ref="N5:CO5"/>
    <mergeCell ref="J8:J9"/>
    <mergeCell ref="AQ9:AS9"/>
    <mergeCell ref="AT9:AV9"/>
    <mergeCell ref="F10:H10"/>
    <mergeCell ref="K10:M10"/>
    <mergeCell ref="N10:P10"/>
    <mergeCell ref="S10:U10"/>
    <mergeCell ref="V10:X10"/>
    <mergeCell ref="Y10:AA10"/>
    <mergeCell ref="BT9:BV9"/>
    <mergeCell ref="BW9:BY9"/>
    <mergeCell ref="CG9:CI9"/>
    <mergeCell ref="BN10:BP10"/>
    <mergeCell ref="BW10:BY10"/>
    <mergeCell ref="BZ10:C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X66"/>
  <sheetViews>
    <sheetView topLeftCell="A25" workbookViewId="0">
      <selection activeCell="F27" sqref="F27"/>
    </sheetView>
  </sheetViews>
  <sheetFormatPr defaultRowHeight="14.25"/>
  <cols>
    <col min="1" max="1" width="12.25" customWidth="1"/>
    <col min="2" max="2" width="12.625" customWidth="1"/>
    <col min="3" max="3" width="15.125" customWidth="1"/>
    <col min="4" max="4" width="32" customWidth="1"/>
    <col min="5" max="5" width="25.625" customWidth="1"/>
    <col min="6" max="6" width="14.75" customWidth="1"/>
    <col min="7" max="7" width="16.25" customWidth="1"/>
    <col min="8" max="8" width="17.125" customWidth="1"/>
    <col min="9" max="9" width="14" customWidth="1"/>
    <col min="10" max="10" width="16.875" customWidth="1"/>
    <col min="11" max="15" width="14" customWidth="1"/>
    <col min="16" max="16" width="14.125" customWidth="1"/>
    <col min="17" max="17" width="7.625" customWidth="1"/>
  </cols>
  <sheetData>
    <row r="1" spans="1:24" ht="15.75">
      <c r="A1" s="117"/>
      <c r="B1" s="117"/>
      <c r="C1" s="118"/>
      <c r="D1" s="117"/>
      <c r="E1" s="117"/>
      <c r="F1" s="117"/>
      <c r="G1" s="117"/>
      <c r="H1" s="120"/>
      <c r="I1" s="120"/>
      <c r="J1" s="120"/>
      <c r="K1" s="120"/>
      <c r="L1" s="120"/>
      <c r="M1" s="120"/>
      <c r="N1" s="120"/>
      <c r="O1" s="482" t="s">
        <v>492</v>
      </c>
      <c r="P1" s="482"/>
      <c r="Q1" s="482"/>
      <c r="R1" s="124"/>
      <c r="S1" s="124"/>
      <c r="T1" s="124"/>
      <c r="U1" s="124"/>
      <c r="V1" s="124"/>
      <c r="W1" s="124"/>
      <c r="X1" s="124"/>
    </row>
    <row r="2" spans="1:24" ht="15.75">
      <c r="A2" s="117"/>
      <c r="B2" s="117"/>
      <c r="C2" s="118"/>
      <c r="D2" s="117"/>
      <c r="E2" s="117"/>
      <c r="F2" s="117"/>
      <c r="G2" s="117"/>
      <c r="H2" s="120"/>
      <c r="I2" s="120"/>
      <c r="J2" s="120"/>
      <c r="K2" s="120"/>
      <c r="L2" s="120"/>
      <c r="M2" s="120"/>
      <c r="N2" s="120"/>
      <c r="O2" s="482" t="s">
        <v>493</v>
      </c>
      <c r="P2" s="482"/>
      <c r="Q2" s="358"/>
      <c r="R2" s="124"/>
      <c r="S2" s="124"/>
      <c r="T2" s="124"/>
      <c r="U2" s="124"/>
      <c r="V2" s="124"/>
      <c r="W2" s="124"/>
      <c r="X2" s="124"/>
    </row>
    <row r="3" spans="1:24" ht="18.75">
      <c r="A3" s="548" t="s">
        <v>494</v>
      </c>
      <c r="B3" s="548"/>
      <c r="C3" s="548"/>
      <c r="D3" s="548"/>
      <c r="E3" s="548"/>
      <c r="F3" s="548"/>
      <c r="G3" s="548"/>
      <c r="H3" s="548"/>
      <c r="I3" s="548"/>
      <c r="J3" s="548"/>
      <c r="K3" s="548"/>
      <c r="L3" s="548"/>
      <c r="M3" s="548"/>
      <c r="N3" s="548"/>
      <c r="O3" s="548"/>
      <c r="P3" s="548"/>
      <c r="Q3" s="359"/>
      <c r="R3" s="359"/>
      <c r="S3" s="359"/>
      <c r="T3" s="359"/>
      <c r="U3" s="359"/>
      <c r="V3" s="359"/>
      <c r="W3" s="359"/>
      <c r="X3" s="359"/>
    </row>
    <row r="4" spans="1:24" ht="18.75">
      <c r="A4" s="360"/>
      <c r="B4" s="361"/>
      <c r="C4" s="361"/>
      <c r="D4" s="361"/>
      <c r="E4" s="361"/>
      <c r="F4" s="361"/>
      <c r="G4" s="549"/>
      <c r="H4" s="549"/>
      <c r="I4" s="549"/>
      <c r="J4" s="549"/>
      <c r="K4" s="549"/>
      <c r="L4" s="549"/>
      <c r="M4" s="549"/>
      <c r="N4" s="549"/>
      <c r="O4" s="549"/>
      <c r="P4" s="549"/>
      <c r="Q4" s="124"/>
      <c r="R4" s="124"/>
      <c r="S4" s="124"/>
      <c r="T4" s="124"/>
      <c r="U4" s="124"/>
      <c r="V4" s="124"/>
      <c r="W4" s="124"/>
      <c r="X4" s="124"/>
    </row>
    <row r="5" spans="1:24" ht="15.75">
      <c r="A5" s="550" t="s">
        <v>495</v>
      </c>
      <c r="B5" s="550" t="s">
        <v>496</v>
      </c>
      <c r="C5" s="550" t="s">
        <v>497</v>
      </c>
      <c r="D5" s="550" t="s">
        <v>103</v>
      </c>
      <c r="E5" s="550" t="s">
        <v>498</v>
      </c>
      <c r="F5" s="551" t="s">
        <v>499</v>
      </c>
      <c r="G5" s="550" t="s">
        <v>20</v>
      </c>
      <c r="H5" s="478" t="s">
        <v>21</v>
      </c>
      <c r="I5" s="478"/>
      <c r="J5" s="478"/>
      <c r="K5" s="478" t="s">
        <v>22</v>
      </c>
      <c r="L5" s="478"/>
      <c r="M5" s="478"/>
      <c r="N5" s="478"/>
      <c r="O5" s="478"/>
      <c r="P5" s="478"/>
      <c r="Q5" s="124"/>
      <c r="R5" s="124"/>
      <c r="S5" s="124"/>
      <c r="T5" s="124"/>
      <c r="U5" s="124"/>
      <c r="V5" s="124"/>
      <c r="W5" s="124"/>
      <c r="X5" s="124"/>
    </row>
    <row r="6" spans="1:24" ht="47.25">
      <c r="A6" s="550"/>
      <c r="B6" s="550"/>
      <c r="C6" s="550"/>
      <c r="D6" s="550"/>
      <c r="E6" s="550"/>
      <c r="F6" s="551"/>
      <c r="G6" s="550"/>
      <c r="H6" s="362" t="s">
        <v>17</v>
      </c>
      <c r="I6" s="255" t="s">
        <v>104</v>
      </c>
      <c r="J6" s="255" t="s">
        <v>19</v>
      </c>
      <c r="K6" s="362" t="s">
        <v>17</v>
      </c>
      <c r="L6" s="255" t="s">
        <v>26</v>
      </c>
      <c r="M6" s="255" t="s">
        <v>104</v>
      </c>
      <c r="N6" s="255" t="s">
        <v>26</v>
      </c>
      <c r="O6" s="255" t="s">
        <v>105</v>
      </c>
      <c r="P6" s="255" t="s">
        <v>26</v>
      </c>
      <c r="Q6" s="359"/>
      <c r="R6" s="359"/>
      <c r="S6" s="359"/>
      <c r="T6" s="359"/>
      <c r="U6" s="359"/>
      <c r="V6" s="359"/>
      <c r="W6" s="359"/>
      <c r="X6" s="359"/>
    </row>
    <row r="7" spans="1:24" ht="15.75">
      <c r="A7" s="255">
        <v>1</v>
      </c>
      <c r="B7" s="255">
        <v>2</v>
      </c>
      <c r="C7" s="255">
        <v>3</v>
      </c>
      <c r="D7" s="255">
        <v>4</v>
      </c>
      <c r="E7" s="255">
        <v>5</v>
      </c>
      <c r="F7" s="255">
        <v>6</v>
      </c>
      <c r="G7" s="255">
        <v>7</v>
      </c>
      <c r="H7" s="255">
        <v>8</v>
      </c>
      <c r="I7" s="255"/>
      <c r="J7" s="255"/>
      <c r="K7" s="255"/>
      <c r="L7" s="255"/>
      <c r="M7" s="255"/>
      <c r="N7" s="255"/>
      <c r="O7" s="255">
        <v>9</v>
      </c>
      <c r="P7" s="255">
        <v>10</v>
      </c>
      <c r="Q7" s="124"/>
      <c r="R7" s="124"/>
      <c r="S7" s="124"/>
      <c r="T7" s="124"/>
      <c r="U7" s="124"/>
      <c r="V7" s="124"/>
      <c r="W7" s="124"/>
      <c r="X7" s="124"/>
    </row>
    <row r="8" spans="1:24" ht="18.75">
      <c r="A8" s="363"/>
      <c r="B8" s="363"/>
      <c r="C8" s="363"/>
      <c r="D8" s="364" t="s">
        <v>500</v>
      </c>
      <c r="E8" s="363"/>
      <c r="F8" s="363"/>
      <c r="G8" s="365">
        <f t="shared" ref="G8:P8" si="0">G10</f>
        <v>6932</v>
      </c>
      <c r="H8" s="365">
        <f t="shared" si="0"/>
        <v>9850</v>
      </c>
      <c r="I8" s="365">
        <f t="shared" si="0"/>
        <v>-2918</v>
      </c>
      <c r="J8" s="365">
        <f t="shared" si="0"/>
        <v>6932</v>
      </c>
      <c r="K8" s="365">
        <f t="shared" si="0"/>
        <v>0</v>
      </c>
      <c r="L8" s="365">
        <f t="shared" si="0"/>
        <v>0</v>
      </c>
      <c r="M8" s="365">
        <f t="shared" si="0"/>
        <v>0</v>
      </c>
      <c r="N8" s="365">
        <f t="shared" si="0"/>
        <v>0</v>
      </c>
      <c r="O8" s="365">
        <f t="shared" si="0"/>
        <v>0</v>
      </c>
      <c r="P8" s="365">
        <f t="shared" si="0"/>
        <v>0</v>
      </c>
      <c r="Q8" s="366"/>
      <c r="R8" s="366"/>
      <c r="S8" s="366"/>
      <c r="T8" s="366"/>
      <c r="U8" s="366"/>
      <c r="V8" s="366"/>
      <c r="W8" s="366"/>
      <c r="X8" s="366"/>
    </row>
    <row r="9" spans="1:24" ht="15.75">
      <c r="A9" s="255"/>
      <c r="B9" s="255"/>
      <c r="C9" s="255"/>
      <c r="D9" s="255"/>
      <c r="E9" s="255"/>
      <c r="F9" s="255"/>
      <c r="G9" s="255"/>
      <c r="H9" s="255"/>
      <c r="I9" s="255"/>
      <c r="J9" s="255"/>
      <c r="K9" s="255"/>
      <c r="L9" s="255"/>
      <c r="M9" s="255"/>
      <c r="N9" s="255"/>
      <c r="O9" s="255"/>
      <c r="P9" s="255"/>
      <c r="Q9" s="124"/>
      <c r="R9" s="124"/>
      <c r="S9" s="124"/>
      <c r="T9" s="124"/>
      <c r="U9" s="124"/>
      <c r="V9" s="124"/>
      <c r="W9" s="124"/>
      <c r="X9" s="124"/>
    </row>
    <row r="10" spans="1:24" ht="78.75">
      <c r="A10" s="367" t="s">
        <v>119</v>
      </c>
      <c r="B10" s="367" t="s">
        <v>120</v>
      </c>
      <c r="C10" s="368" t="s">
        <v>121</v>
      </c>
      <c r="D10" s="369" t="s">
        <v>122</v>
      </c>
      <c r="E10" s="255" t="s">
        <v>501</v>
      </c>
      <c r="F10" s="255" t="s">
        <v>502</v>
      </c>
      <c r="G10" s="370">
        <f>J10+O10</f>
        <v>6932</v>
      </c>
      <c r="H10" s="371">
        <v>9850</v>
      </c>
      <c r="I10" s="371">
        <v>-2918</v>
      </c>
      <c r="J10" s="371">
        <f>H10+I10</f>
        <v>6932</v>
      </c>
      <c r="K10" s="255"/>
      <c r="L10" s="255"/>
      <c r="M10" s="255"/>
      <c r="N10" s="255"/>
      <c r="O10" s="372">
        <f>K10+M10</f>
        <v>0</v>
      </c>
      <c r="P10" s="371">
        <f>L10+N10</f>
        <v>0</v>
      </c>
      <c r="Q10" s="124"/>
      <c r="R10" s="124"/>
      <c r="S10" s="124"/>
      <c r="T10" s="124"/>
      <c r="U10" s="124"/>
      <c r="V10" s="124"/>
      <c r="W10" s="124"/>
      <c r="X10" s="124"/>
    </row>
    <row r="11" spans="1:24" ht="15.75">
      <c r="A11" s="255"/>
      <c r="B11" s="255"/>
      <c r="C11" s="255"/>
      <c r="D11" s="255"/>
      <c r="E11" s="255"/>
      <c r="F11" s="255"/>
      <c r="G11" s="255"/>
      <c r="H11" s="255"/>
      <c r="I11" s="255"/>
      <c r="J11" s="255"/>
      <c r="K11" s="255"/>
      <c r="L11" s="255"/>
      <c r="M11" s="255"/>
      <c r="N11" s="255"/>
      <c r="O11" s="255"/>
      <c r="P11" s="255"/>
      <c r="Q11" s="124"/>
      <c r="R11" s="124"/>
      <c r="S11" s="124"/>
      <c r="T11" s="124"/>
      <c r="U11" s="124"/>
      <c r="V11" s="124"/>
      <c r="W11" s="124"/>
      <c r="X11" s="124"/>
    </row>
    <row r="12" spans="1:24" ht="31.5">
      <c r="A12" s="373"/>
      <c r="B12" s="373"/>
      <c r="C12" s="373"/>
      <c r="D12" s="374" t="s">
        <v>128</v>
      </c>
      <c r="E12" s="373"/>
      <c r="F12" s="373"/>
      <c r="G12" s="375">
        <f>SUM(G13:G31)</f>
        <v>6784896.5199999996</v>
      </c>
      <c r="H12" s="375">
        <f t="shared" ref="H12:P12" si="1">SUM(H13:H31)</f>
        <v>5599020</v>
      </c>
      <c r="I12" s="375">
        <f t="shared" si="1"/>
        <v>12827</v>
      </c>
      <c r="J12" s="375">
        <f t="shared" si="1"/>
        <v>5611847</v>
      </c>
      <c r="K12" s="375">
        <f t="shared" si="1"/>
        <v>760339</v>
      </c>
      <c r="L12" s="375">
        <f t="shared" si="1"/>
        <v>760339</v>
      </c>
      <c r="M12" s="375">
        <f t="shared" si="1"/>
        <v>412710.52</v>
      </c>
      <c r="N12" s="375">
        <f t="shared" si="1"/>
        <v>412710.52</v>
      </c>
      <c r="O12" s="375">
        <f t="shared" si="1"/>
        <v>1173049.52</v>
      </c>
      <c r="P12" s="375">
        <f t="shared" si="1"/>
        <v>1173049.52</v>
      </c>
      <c r="Q12" s="376"/>
      <c r="R12" s="376"/>
      <c r="S12" s="376"/>
      <c r="T12" s="376"/>
      <c r="U12" s="376"/>
      <c r="V12" s="376"/>
      <c r="W12" s="376"/>
      <c r="X12" s="376"/>
    </row>
    <row r="13" spans="1:24" ht="63">
      <c r="A13" s="367" t="s">
        <v>131</v>
      </c>
      <c r="B13" s="367" t="s">
        <v>132</v>
      </c>
      <c r="C13" s="368" t="s">
        <v>133</v>
      </c>
      <c r="D13" s="377" t="s">
        <v>134</v>
      </c>
      <c r="E13" s="378" t="s">
        <v>503</v>
      </c>
      <c r="F13" s="255" t="s">
        <v>504</v>
      </c>
      <c r="G13" s="370">
        <f t="shared" ref="G13:G61" si="2">J13+O13</f>
        <v>39730</v>
      </c>
      <c r="H13" s="371">
        <v>51130</v>
      </c>
      <c r="I13" s="371">
        <v>-11400</v>
      </c>
      <c r="J13" s="372">
        <f>H13+I13</f>
        <v>39730</v>
      </c>
      <c r="K13" s="371"/>
      <c r="L13" s="371"/>
      <c r="M13" s="371"/>
      <c r="N13" s="371"/>
      <c r="O13" s="372">
        <f t="shared" ref="O13:P30" si="3">K13+M13</f>
        <v>0</v>
      </c>
      <c r="P13" s="371">
        <f>L13+N13</f>
        <v>0</v>
      </c>
      <c r="Q13" s="124"/>
      <c r="R13" s="124"/>
      <c r="S13" s="124"/>
      <c r="T13" s="124"/>
      <c r="U13" s="124"/>
      <c r="V13" s="124"/>
      <c r="W13" s="124"/>
      <c r="X13" s="124"/>
    </row>
    <row r="14" spans="1:24" ht="63">
      <c r="A14" s="379" t="s">
        <v>146</v>
      </c>
      <c r="B14" s="367" t="s">
        <v>147</v>
      </c>
      <c r="C14" s="367" t="s">
        <v>148</v>
      </c>
      <c r="D14" s="380" t="s">
        <v>149</v>
      </c>
      <c r="E14" s="381" t="s">
        <v>505</v>
      </c>
      <c r="F14" s="255" t="s">
        <v>506</v>
      </c>
      <c r="G14" s="370">
        <f t="shared" si="2"/>
        <v>15000</v>
      </c>
      <c r="H14" s="371">
        <v>15000</v>
      </c>
      <c r="I14" s="371"/>
      <c r="J14" s="372">
        <f>H14+I14</f>
        <v>15000</v>
      </c>
      <c r="K14" s="371"/>
      <c r="L14" s="371"/>
      <c r="M14" s="371"/>
      <c r="N14" s="371"/>
      <c r="O14" s="372">
        <f t="shared" si="3"/>
        <v>0</v>
      </c>
      <c r="P14" s="371">
        <f>L14+N14</f>
        <v>0</v>
      </c>
      <c r="Q14" s="124"/>
      <c r="R14" s="124"/>
      <c r="S14" s="124"/>
      <c r="T14" s="124"/>
      <c r="U14" s="124"/>
      <c r="V14" s="124"/>
      <c r="W14" s="124"/>
      <c r="X14" s="124"/>
    </row>
    <row r="15" spans="1:24" ht="75">
      <c r="A15" s="379" t="s">
        <v>150</v>
      </c>
      <c r="B15" s="367" t="s">
        <v>151</v>
      </c>
      <c r="C15" s="382" t="s">
        <v>148</v>
      </c>
      <c r="D15" s="377" t="s">
        <v>152</v>
      </c>
      <c r="E15" s="383" t="s">
        <v>507</v>
      </c>
      <c r="F15" s="255" t="s">
        <v>508</v>
      </c>
      <c r="G15" s="370">
        <f t="shared" si="2"/>
        <v>24000</v>
      </c>
      <c r="H15" s="371">
        <v>24000</v>
      </c>
      <c r="I15" s="371"/>
      <c r="J15" s="372">
        <f>H15+I15</f>
        <v>24000</v>
      </c>
      <c r="K15" s="371"/>
      <c r="L15" s="371"/>
      <c r="M15" s="371"/>
      <c r="N15" s="371"/>
      <c r="O15" s="372">
        <f t="shared" si="3"/>
        <v>0</v>
      </c>
      <c r="P15" s="371">
        <f>L15+N15</f>
        <v>0</v>
      </c>
      <c r="Q15" s="124"/>
      <c r="R15" s="124"/>
      <c r="S15" s="124"/>
      <c r="T15" s="124"/>
      <c r="U15" s="124"/>
      <c r="V15" s="124"/>
      <c r="W15" s="124"/>
      <c r="X15" s="124"/>
    </row>
    <row r="16" spans="1:24" ht="63">
      <c r="A16" s="379" t="s">
        <v>157</v>
      </c>
      <c r="B16" s="367" t="s">
        <v>124</v>
      </c>
      <c r="C16" s="146" t="s">
        <v>125</v>
      </c>
      <c r="D16" s="144" t="s">
        <v>126</v>
      </c>
      <c r="E16" s="158" t="s">
        <v>509</v>
      </c>
      <c r="F16" s="255" t="s">
        <v>506</v>
      </c>
      <c r="G16" s="370">
        <f t="shared" si="2"/>
        <v>350000</v>
      </c>
      <c r="H16" s="371"/>
      <c r="I16" s="371"/>
      <c r="J16" s="372"/>
      <c r="K16" s="371">
        <v>350000</v>
      </c>
      <c r="L16" s="371">
        <v>350000</v>
      </c>
      <c r="M16" s="371"/>
      <c r="N16" s="371"/>
      <c r="O16" s="372">
        <f t="shared" si="3"/>
        <v>350000</v>
      </c>
      <c r="P16" s="371">
        <v>350000</v>
      </c>
      <c r="Q16" s="124"/>
      <c r="R16" s="124"/>
      <c r="S16" s="124"/>
      <c r="T16" s="124"/>
      <c r="U16" s="124"/>
      <c r="V16" s="124"/>
      <c r="W16" s="124"/>
      <c r="X16" s="124"/>
    </row>
    <row r="17" spans="1:24" ht="78.75">
      <c r="A17" s="133" t="s">
        <v>173</v>
      </c>
      <c r="B17" s="156" t="s">
        <v>174</v>
      </c>
      <c r="C17" s="133" t="s">
        <v>175</v>
      </c>
      <c r="D17" s="69" t="s">
        <v>176</v>
      </c>
      <c r="E17" s="199" t="s">
        <v>510</v>
      </c>
      <c r="F17" s="255" t="s">
        <v>511</v>
      </c>
      <c r="G17" s="370">
        <f t="shared" si="2"/>
        <v>16744</v>
      </c>
      <c r="H17" s="371">
        <v>55000</v>
      </c>
      <c r="I17" s="371">
        <v>-38256</v>
      </c>
      <c r="J17" s="372">
        <f t="shared" ref="J17:J22" si="4">H17+I17</f>
        <v>16744</v>
      </c>
      <c r="K17" s="371"/>
      <c r="L17" s="371"/>
      <c r="M17" s="371"/>
      <c r="N17" s="371"/>
      <c r="O17" s="372">
        <f t="shared" si="3"/>
        <v>0</v>
      </c>
      <c r="P17" s="371">
        <f t="shared" si="3"/>
        <v>0</v>
      </c>
      <c r="Q17" s="124"/>
      <c r="R17" s="124"/>
      <c r="S17" s="124"/>
      <c r="T17" s="124"/>
      <c r="U17" s="124"/>
      <c r="V17" s="124"/>
      <c r="W17" s="124"/>
      <c r="X17" s="124"/>
    </row>
    <row r="18" spans="1:24" ht="47.25">
      <c r="A18" s="367" t="s">
        <v>130</v>
      </c>
      <c r="B18" s="367" t="s">
        <v>120</v>
      </c>
      <c r="C18" s="368" t="s">
        <v>121</v>
      </c>
      <c r="D18" s="369" t="s">
        <v>122</v>
      </c>
      <c r="E18" s="552" t="s">
        <v>512</v>
      </c>
      <c r="F18" s="255" t="s">
        <v>506</v>
      </c>
      <c r="G18" s="370">
        <f t="shared" si="2"/>
        <v>186000</v>
      </c>
      <c r="H18" s="371">
        <v>186000</v>
      </c>
      <c r="I18" s="371"/>
      <c r="J18" s="372">
        <f t="shared" si="4"/>
        <v>186000</v>
      </c>
      <c r="K18" s="371"/>
      <c r="L18" s="371"/>
      <c r="M18" s="371"/>
      <c r="N18" s="371"/>
      <c r="O18" s="372">
        <f t="shared" si="3"/>
        <v>0</v>
      </c>
      <c r="P18" s="371">
        <f t="shared" si="3"/>
        <v>0</v>
      </c>
      <c r="Q18" s="124"/>
      <c r="R18" s="124"/>
      <c r="S18" s="124"/>
      <c r="T18" s="124"/>
      <c r="U18" s="124"/>
      <c r="V18" s="124"/>
      <c r="W18" s="124"/>
      <c r="X18" s="124"/>
    </row>
    <row r="19" spans="1:24" ht="18.75">
      <c r="A19" s="367"/>
      <c r="B19" s="367"/>
      <c r="C19" s="368"/>
      <c r="D19" s="369"/>
      <c r="E19" s="552"/>
      <c r="F19" s="255"/>
      <c r="G19" s="372">
        <f t="shared" si="2"/>
        <v>0</v>
      </c>
      <c r="H19" s="371"/>
      <c r="I19" s="371"/>
      <c r="J19" s="372">
        <f t="shared" si="4"/>
        <v>0</v>
      </c>
      <c r="K19" s="371"/>
      <c r="L19" s="371"/>
      <c r="M19" s="371"/>
      <c r="N19" s="371"/>
      <c r="O19" s="372">
        <f t="shared" si="3"/>
        <v>0</v>
      </c>
      <c r="P19" s="371">
        <f t="shared" si="3"/>
        <v>0</v>
      </c>
      <c r="Q19" s="124"/>
      <c r="R19" s="124"/>
      <c r="S19" s="124"/>
      <c r="T19" s="124"/>
      <c r="U19" s="124"/>
      <c r="V19" s="124"/>
      <c r="W19" s="124"/>
      <c r="X19" s="124"/>
    </row>
    <row r="20" spans="1:24" ht="78.75">
      <c r="A20" s="379" t="s">
        <v>166</v>
      </c>
      <c r="B20" s="379" t="s">
        <v>167</v>
      </c>
      <c r="C20" s="384" t="s">
        <v>164</v>
      </c>
      <c r="D20" s="385" t="s">
        <v>168</v>
      </c>
      <c r="E20" s="386" t="s">
        <v>513</v>
      </c>
      <c r="F20" s="255" t="s">
        <v>514</v>
      </c>
      <c r="G20" s="370">
        <f t="shared" si="2"/>
        <v>95549.52</v>
      </c>
      <c r="H20" s="387"/>
      <c r="I20" s="387"/>
      <c r="J20" s="372">
        <f t="shared" si="4"/>
        <v>0</v>
      </c>
      <c r="K20" s="371">
        <v>80700</v>
      </c>
      <c r="L20" s="371">
        <v>80700</v>
      </c>
      <c r="M20" s="387">
        <v>14849.52</v>
      </c>
      <c r="N20" s="387">
        <v>14849.52</v>
      </c>
      <c r="O20" s="372">
        <f t="shared" si="3"/>
        <v>95549.52</v>
      </c>
      <c r="P20" s="371">
        <f t="shared" si="3"/>
        <v>95549.52</v>
      </c>
      <c r="Q20" s="124"/>
      <c r="R20" s="124"/>
      <c r="S20" s="124"/>
      <c r="T20" s="124"/>
      <c r="U20" s="124"/>
      <c r="V20" s="124"/>
      <c r="W20" s="124"/>
      <c r="X20" s="124"/>
    </row>
    <row r="21" spans="1:24" ht="93.75">
      <c r="A21" s="388" t="s">
        <v>135</v>
      </c>
      <c r="B21" s="388" t="s">
        <v>136</v>
      </c>
      <c r="C21" s="389" t="s">
        <v>137</v>
      </c>
      <c r="D21" s="390" t="s">
        <v>138</v>
      </c>
      <c r="E21" s="478" t="s">
        <v>402</v>
      </c>
      <c r="F21" s="553" t="s">
        <v>506</v>
      </c>
      <c r="G21" s="370">
        <f t="shared" si="2"/>
        <v>3784742</v>
      </c>
      <c r="H21" s="371">
        <v>3717742</v>
      </c>
      <c r="I21" s="371"/>
      <c r="J21" s="372">
        <f t="shared" si="4"/>
        <v>3717742</v>
      </c>
      <c r="K21" s="371">
        <v>67000</v>
      </c>
      <c r="L21" s="371">
        <v>67000</v>
      </c>
      <c r="M21" s="371"/>
      <c r="N21" s="371"/>
      <c r="O21" s="372">
        <f t="shared" si="3"/>
        <v>67000</v>
      </c>
      <c r="P21" s="371">
        <f t="shared" si="3"/>
        <v>67000</v>
      </c>
      <c r="Q21" s="124"/>
      <c r="R21" s="124"/>
      <c r="S21" s="124"/>
      <c r="T21" s="124"/>
      <c r="U21" s="124"/>
      <c r="V21" s="124"/>
      <c r="W21" s="124"/>
      <c r="X21" s="124"/>
    </row>
    <row r="22" spans="1:24" ht="37.5">
      <c r="A22" s="156" t="s">
        <v>143</v>
      </c>
      <c r="B22" s="156" t="s">
        <v>144</v>
      </c>
      <c r="C22" s="136" t="s">
        <v>141</v>
      </c>
      <c r="D22" s="377" t="s">
        <v>145</v>
      </c>
      <c r="E22" s="478"/>
      <c r="F22" s="553"/>
      <c r="G22" s="370">
        <f t="shared" si="2"/>
        <v>306600</v>
      </c>
      <c r="H22" s="371">
        <v>306600</v>
      </c>
      <c r="I22" s="371"/>
      <c r="J22" s="372">
        <f t="shared" si="4"/>
        <v>306600</v>
      </c>
      <c r="K22" s="371"/>
      <c r="L22" s="371"/>
      <c r="M22" s="371"/>
      <c r="N22" s="371"/>
      <c r="O22" s="372">
        <f t="shared" si="3"/>
        <v>0</v>
      </c>
      <c r="P22" s="371">
        <f t="shared" si="3"/>
        <v>0</v>
      </c>
      <c r="Q22" s="124"/>
      <c r="R22" s="124"/>
      <c r="S22" s="124"/>
      <c r="T22" s="124"/>
      <c r="U22" s="124"/>
      <c r="V22" s="124"/>
      <c r="W22" s="124"/>
      <c r="X22" s="124"/>
    </row>
    <row r="23" spans="1:24" ht="37.5">
      <c r="A23" s="367" t="s">
        <v>162</v>
      </c>
      <c r="B23" s="367" t="s">
        <v>163</v>
      </c>
      <c r="C23" s="368" t="s">
        <v>164</v>
      </c>
      <c r="D23" s="369" t="s">
        <v>165</v>
      </c>
      <c r="E23" s="478"/>
      <c r="F23" s="553"/>
      <c r="G23" s="370">
        <f t="shared" si="2"/>
        <v>25000</v>
      </c>
      <c r="H23" s="371"/>
      <c r="I23" s="371"/>
      <c r="J23" s="372"/>
      <c r="K23" s="371">
        <v>25000</v>
      </c>
      <c r="L23" s="371">
        <v>25000</v>
      </c>
      <c r="M23" s="371"/>
      <c r="N23" s="371"/>
      <c r="O23" s="372">
        <f t="shared" si="3"/>
        <v>25000</v>
      </c>
      <c r="P23" s="371">
        <v>25000</v>
      </c>
      <c r="Q23" s="124"/>
      <c r="R23" s="124"/>
      <c r="S23" s="124"/>
      <c r="T23" s="124"/>
      <c r="U23" s="124"/>
      <c r="V23" s="124"/>
      <c r="W23" s="124"/>
      <c r="X23" s="124"/>
    </row>
    <row r="24" spans="1:24" ht="63">
      <c r="A24" s="156" t="s">
        <v>169</v>
      </c>
      <c r="B24" s="156" t="s">
        <v>170</v>
      </c>
      <c r="C24" s="156" t="s">
        <v>171</v>
      </c>
      <c r="D24" s="164" t="s">
        <v>172</v>
      </c>
      <c r="E24" s="381" t="s">
        <v>505</v>
      </c>
      <c r="F24" s="255" t="s">
        <v>515</v>
      </c>
      <c r="G24" s="370">
        <f t="shared" si="2"/>
        <v>500000</v>
      </c>
      <c r="H24" s="371"/>
      <c r="I24" s="371"/>
      <c r="J24" s="372"/>
      <c r="K24" s="371"/>
      <c r="L24" s="371"/>
      <c r="M24" s="371">
        <v>500000</v>
      </c>
      <c r="N24" s="371">
        <v>500000</v>
      </c>
      <c r="O24" s="372">
        <f>K24+M24</f>
        <v>500000</v>
      </c>
      <c r="P24" s="371">
        <v>500000</v>
      </c>
      <c r="Q24" s="124"/>
      <c r="R24" s="124"/>
      <c r="S24" s="124"/>
      <c r="T24" s="124"/>
      <c r="U24" s="124"/>
      <c r="V24" s="124"/>
      <c r="W24" s="124"/>
      <c r="X24" s="124"/>
    </row>
    <row r="25" spans="1:24" ht="47.25">
      <c r="A25" s="367" t="s">
        <v>130</v>
      </c>
      <c r="B25" s="367" t="s">
        <v>120</v>
      </c>
      <c r="C25" s="391" t="s">
        <v>121</v>
      </c>
      <c r="D25" s="369" t="s">
        <v>122</v>
      </c>
      <c r="E25" s="223" t="s">
        <v>516</v>
      </c>
      <c r="F25" s="255" t="s">
        <v>515</v>
      </c>
      <c r="G25" s="370">
        <f t="shared" si="2"/>
        <v>376877</v>
      </c>
      <c r="H25" s="371">
        <v>351294</v>
      </c>
      <c r="I25" s="371">
        <v>25583</v>
      </c>
      <c r="J25" s="372">
        <f t="shared" ref="J25:J31" si="5">H25+I25</f>
        <v>376877</v>
      </c>
      <c r="K25" s="371"/>
      <c r="L25" s="371"/>
      <c r="M25" s="371"/>
      <c r="N25" s="371"/>
      <c r="O25" s="372">
        <f t="shared" si="3"/>
        <v>0</v>
      </c>
      <c r="P25" s="371">
        <f t="shared" si="3"/>
        <v>0</v>
      </c>
      <c r="Q25" s="124"/>
      <c r="R25" s="124"/>
      <c r="S25" s="124"/>
      <c r="T25" s="124"/>
      <c r="U25" s="124"/>
      <c r="V25" s="124"/>
      <c r="W25" s="124"/>
      <c r="X25" s="124"/>
    </row>
    <row r="26" spans="1:24" ht="126">
      <c r="A26" s="367" t="s">
        <v>177</v>
      </c>
      <c r="B26" s="367" t="s">
        <v>178</v>
      </c>
      <c r="C26" s="391" t="s">
        <v>179</v>
      </c>
      <c r="D26" s="392" t="s">
        <v>517</v>
      </c>
      <c r="E26" s="381" t="s">
        <v>518</v>
      </c>
      <c r="F26" s="255" t="s">
        <v>519</v>
      </c>
      <c r="G26" s="370">
        <f t="shared" si="2"/>
        <v>10000</v>
      </c>
      <c r="H26" s="371">
        <v>10000</v>
      </c>
      <c r="I26" s="371"/>
      <c r="J26" s="372">
        <f t="shared" si="5"/>
        <v>10000</v>
      </c>
      <c r="K26" s="371"/>
      <c r="L26" s="371"/>
      <c r="M26" s="371"/>
      <c r="N26" s="371"/>
      <c r="O26" s="372">
        <f t="shared" si="3"/>
        <v>0</v>
      </c>
      <c r="P26" s="371">
        <f t="shared" si="3"/>
        <v>0</v>
      </c>
      <c r="Q26" s="124"/>
      <c r="R26" s="124"/>
      <c r="S26" s="124"/>
      <c r="T26" s="124"/>
      <c r="U26" s="124"/>
      <c r="V26" s="124"/>
      <c r="W26" s="124"/>
      <c r="X26" s="124"/>
    </row>
    <row r="27" spans="1:24" ht="63">
      <c r="A27" s="156" t="s">
        <v>153</v>
      </c>
      <c r="B27" s="156" t="s">
        <v>154</v>
      </c>
      <c r="C27" s="156" t="s">
        <v>155</v>
      </c>
      <c r="D27" s="142" t="s">
        <v>520</v>
      </c>
      <c r="E27" s="393" t="s">
        <v>512</v>
      </c>
      <c r="F27" s="255" t="s">
        <v>521</v>
      </c>
      <c r="G27" s="370">
        <f t="shared" si="2"/>
        <v>20000</v>
      </c>
      <c r="H27" s="371">
        <v>20000</v>
      </c>
      <c r="I27" s="371"/>
      <c r="J27" s="372">
        <f t="shared" si="5"/>
        <v>20000</v>
      </c>
      <c r="K27" s="371"/>
      <c r="L27" s="371"/>
      <c r="M27" s="371"/>
      <c r="N27" s="371"/>
      <c r="O27" s="372">
        <f t="shared" si="3"/>
        <v>0</v>
      </c>
      <c r="P27" s="371">
        <f t="shared" si="3"/>
        <v>0</v>
      </c>
      <c r="Q27" s="124"/>
      <c r="R27" s="124"/>
      <c r="S27" s="124"/>
      <c r="T27" s="124"/>
      <c r="U27" s="124"/>
      <c r="V27" s="124"/>
      <c r="W27" s="124"/>
      <c r="X27" s="124"/>
    </row>
    <row r="28" spans="1:24" ht="18.75">
      <c r="A28" s="391" t="s">
        <v>522</v>
      </c>
      <c r="B28" s="391" t="s">
        <v>523</v>
      </c>
      <c r="C28" s="394">
        <v>1060</v>
      </c>
      <c r="D28" s="395" t="s">
        <v>524</v>
      </c>
      <c r="E28" s="555" t="s">
        <v>525</v>
      </c>
      <c r="F28" s="478" t="s">
        <v>521</v>
      </c>
      <c r="G28" s="370">
        <f t="shared" si="2"/>
        <v>54834</v>
      </c>
      <c r="H28" s="371"/>
      <c r="I28" s="371"/>
      <c r="J28" s="372">
        <f t="shared" si="5"/>
        <v>0</v>
      </c>
      <c r="K28" s="371">
        <v>54834</v>
      </c>
      <c r="L28" s="371"/>
      <c r="M28" s="371"/>
      <c r="N28" s="371"/>
      <c r="O28" s="372">
        <f t="shared" si="3"/>
        <v>54834</v>
      </c>
      <c r="P28" s="371">
        <f t="shared" si="3"/>
        <v>0</v>
      </c>
      <c r="Q28" s="124"/>
      <c r="R28" s="124"/>
      <c r="S28" s="124"/>
      <c r="T28" s="124"/>
      <c r="U28" s="124"/>
      <c r="V28" s="124"/>
      <c r="W28" s="124"/>
      <c r="X28" s="124"/>
    </row>
    <row r="29" spans="1:24" ht="18.75">
      <c r="A29" s="391" t="s">
        <v>526</v>
      </c>
      <c r="B29" s="391" t="s">
        <v>527</v>
      </c>
      <c r="C29" s="394">
        <v>1060</v>
      </c>
      <c r="D29" s="392" t="s">
        <v>528</v>
      </c>
      <c r="E29" s="555"/>
      <c r="F29" s="478"/>
      <c r="G29" s="370">
        <f t="shared" si="2"/>
        <v>-54834</v>
      </c>
      <c r="H29" s="371"/>
      <c r="I29" s="371"/>
      <c r="J29" s="372">
        <f t="shared" si="5"/>
        <v>0</v>
      </c>
      <c r="K29" s="371">
        <v>-54834</v>
      </c>
      <c r="L29" s="371"/>
      <c r="M29" s="371"/>
      <c r="N29" s="371"/>
      <c r="O29" s="372">
        <f t="shared" si="3"/>
        <v>-54834</v>
      </c>
      <c r="P29" s="371">
        <f t="shared" si="3"/>
        <v>0</v>
      </c>
      <c r="Q29" s="124"/>
      <c r="R29" s="124"/>
      <c r="S29" s="124"/>
      <c r="T29" s="124"/>
      <c r="U29" s="124"/>
      <c r="V29" s="124"/>
      <c r="W29" s="124"/>
      <c r="X29" s="124"/>
    </row>
    <row r="30" spans="1:24" ht="63">
      <c r="A30" s="554" t="s">
        <v>185</v>
      </c>
      <c r="B30" s="554" t="s">
        <v>186</v>
      </c>
      <c r="C30" s="554" t="s">
        <v>120</v>
      </c>
      <c r="D30" s="552" t="s">
        <v>383</v>
      </c>
      <c r="E30" s="393" t="s">
        <v>512</v>
      </c>
      <c r="F30" s="362" t="s">
        <v>529</v>
      </c>
      <c r="G30" s="370">
        <f t="shared" si="2"/>
        <v>744654</v>
      </c>
      <c r="H30" s="371">
        <v>612254</v>
      </c>
      <c r="I30" s="371">
        <v>-3100</v>
      </c>
      <c r="J30" s="372">
        <f t="shared" si="5"/>
        <v>609154</v>
      </c>
      <c r="K30" s="371">
        <v>237639</v>
      </c>
      <c r="L30" s="371">
        <v>237639</v>
      </c>
      <c r="M30" s="371">
        <v>-102139</v>
      </c>
      <c r="N30" s="371">
        <v>-102139</v>
      </c>
      <c r="O30" s="372">
        <f t="shared" si="3"/>
        <v>135500</v>
      </c>
      <c r="P30" s="371">
        <f t="shared" si="3"/>
        <v>135500</v>
      </c>
      <c r="Q30" s="124"/>
      <c r="R30" s="124"/>
      <c r="S30" s="124"/>
      <c r="T30" s="124"/>
      <c r="U30" s="124"/>
      <c r="V30" s="124"/>
      <c r="W30" s="124"/>
      <c r="X30" s="124"/>
    </row>
    <row r="31" spans="1:24" ht="47.25">
      <c r="A31" s="554"/>
      <c r="B31" s="554"/>
      <c r="C31" s="554"/>
      <c r="D31" s="552"/>
      <c r="E31" s="386" t="s">
        <v>530</v>
      </c>
      <c r="F31" s="362" t="s">
        <v>531</v>
      </c>
      <c r="G31" s="370">
        <f t="shared" si="2"/>
        <v>290000</v>
      </c>
      <c r="H31" s="371">
        <v>250000</v>
      </c>
      <c r="I31" s="371">
        <v>40000</v>
      </c>
      <c r="J31" s="372">
        <f t="shared" si="5"/>
        <v>290000</v>
      </c>
      <c r="K31" s="371"/>
      <c r="L31" s="371"/>
      <c r="M31" s="371"/>
      <c r="N31" s="371"/>
      <c r="O31" s="372"/>
      <c r="P31" s="371"/>
      <c r="Q31" s="124"/>
      <c r="R31" s="124"/>
      <c r="S31" s="124"/>
      <c r="T31" s="124"/>
      <c r="U31" s="124"/>
      <c r="V31" s="124"/>
      <c r="W31" s="124"/>
      <c r="X31" s="124"/>
    </row>
    <row r="32" spans="1:24" ht="56.25">
      <c r="A32" s="396"/>
      <c r="B32" s="396"/>
      <c r="C32" s="396"/>
      <c r="D32" s="397" t="s">
        <v>189</v>
      </c>
      <c r="E32" s="396"/>
      <c r="F32" s="398"/>
      <c r="G32" s="399">
        <f t="shared" si="2"/>
        <v>5683225</v>
      </c>
      <c r="H32" s="399">
        <f t="shared" ref="H32:P32" si="6">SUM(H33:H44)</f>
        <v>3028834</v>
      </c>
      <c r="I32" s="399">
        <f t="shared" si="6"/>
        <v>16698.330000000016</v>
      </c>
      <c r="J32" s="399">
        <f t="shared" si="6"/>
        <v>3045532.33</v>
      </c>
      <c r="K32" s="399">
        <f t="shared" si="6"/>
        <v>2574137.33</v>
      </c>
      <c r="L32" s="399">
        <f t="shared" si="6"/>
        <v>2574137.33</v>
      </c>
      <c r="M32" s="399">
        <f t="shared" si="6"/>
        <v>63555.34</v>
      </c>
      <c r="N32" s="399">
        <f t="shared" si="6"/>
        <v>63555.34</v>
      </c>
      <c r="O32" s="399">
        <f t="shared" si="6"/>
        <v>2637692.67</v>
      </c>
      <c r="P32" s="399">
        <f t="shared" si="6"/>
        <v>2637692.67</v>
      </c>
      <c r="Q32" s="400"/>
      <c r="R32" s="400"/>
      <c r="S32" s="400"/>
      <c r="T32" s="400"/>
      <c r="U32" s="400"/>
      <c r="V32" s="400"/>
      <c r="W32" s="400"/>
      <c r="X32" s="400"/>
    </row>
    <row r="33" spans="1:24" ht="63">
      <c r="A33" s="556" t="s">
        <v>191</v>
      </c>
      <c r="B33" s="556" t="s">
        <v>192</v>
      </c>
      <c r="C33" s="556" t="s">
        <v>193</v>
      </c>
      <c r="D33" s="557" t="s">
        <v>194</v>
      </c>
      <c r="E33" s="401" t="s">
        <v>532</v>
      </c>
      <c r="F33" s="362" t="s">
        <v>529</v>
      </c>
      <c r="G33" s="370">
        <f t="shared" si="2"/>
        <v>544180</v>
      </c>
      <c r="H33" s="372">
        <v>137340</v>
      </c>
      <c r="I33" s="372">
        <v>14000</v>
      </c>
      <c r="J33" s="372">
        <f>H33+I33</f>
        <v>151340</v>
      </c>
      <c r="K33" s="372">
        <v>392840</v>
      </c>
      <c r="L33" s="372">
        <v>392840</v>
      </c>
      <c r="M33" s="371"/>
      <c r="N33" s="371"/>
      <c r="O33" s="372">
        <f>K33+M33</f>
        <v>392840</v>
      </c>
      <c r="P33" s="371">
        <f t="shared" ref="P33:P41" si="7">L33+N33</f>
        <v>392840</v>
      </c>
      <c r="Q33" s="124"/>
      <c r="R33" s="124"/>
      <c r="S33" s="124"/>
      <c r="T33" s="124"/>
      <c r="U33" s="124"/>
      <c r="V33" s="124"/>
      <c r="W33" s="124"/>
      <c r="X33" s="124"/>
    </row>
    <row r="34" spans="1:24" ht="18.75">
      <c r="A34" s="556"/>
      <c r="B34" s="556"/>
      <c r="C34" s="556"/>
      <c r="D34" s="557"/>
      <c r="E34" s="478" t="s">
        <v>533</v>
      </c>
      <c r="F34" s="478" t="s">
        <v>521</v>
      </c>
      <c r="G34" s="370">
        <f t="shared" si="2"/>
        <v>556017.67000000004</v>
      </c>
      <c r="H34" s="371">
        <v>611900</v>
      </c>
      <c r="I34" s="371">
        <v>-273794</v>
      </c>
      <c r="J34" s="372">
        <f>H34+I34</f>
        <v>338106</v>
      </c>
      <c r="K34" s="371">
        <v>387883.33</v>
      </c>
      <c r="L34" s="371">
        <v>387883.33</v>
      </c>
      <c r="M34" s="371">
        <v>-169971.66</v>
      </c>
      <c r="N34" s="371">
        <v>-169971.66</v>
      </c>
      <c r="O34" s="372">
        <f>K34+M34</f>
        <v>217911.67</v>
      </c>
      <c r="P34" s="371">
        <f t="shared" si="7"/>
        <v>217911.67</v>
      </c>
      <c r="Q34" s="124"/>
      <c r="R34" s="124"/>
      <c r="S34" s="124"/>
      <c r="T34" s="124"/>
      <c r="U34" s="124"/>
      <c r="V34" s="124"/>
      <c r="W34" s="124"/>
      <c r="X34" s="124"/>
    </row>
    <row r="35" spans="1:24" ht="63">
      <c r="A35" s="156" t="s">
        <v>195</v>
      </c>
      <c r="B35" s="156" t="s">
        <v>196</v>
      </c>
      <c r="C35" s="156" t="s">
        <v>197</v>
      </c>
      <c r="D35" s="172" t="s">
        <v>198</v>
      </c>
      <c r="E35" s="478"/>
      <c r="F35" s="478"/>
      <c r="G35" s="370">
        <f t="shared" si="2"/>
        <v>166820</v>
      </c>
      <c r="H35" s="371">
        <v>166820</v>
      </c>
      <c r="I35" s="371"/>
      <c r="J35" s="372">
        <f>H35+I35</f>
        <v>166820</v>
      </c>
      <c r="K35" s="371"/>
      <c r="L35" s="371"/>
      <c r="M35" s="371"/>
      <c r="N35" s="371"/>
      <c r="O35" s="372">
        <f>K35+M35</f>
        <v>0</v>
      </c>
      <c r="P35" s="371">
        <f t="shared" si="7"/>
        <v>0</v>
      </c>
      <c r="Q35" s="124"/>
      <c r="R35" s="124"/>
      <c r="S35" s="124"/>
      <c r="T35" s="124"/>
      <c r="U35" s="124"/>
      <c r="V35" s="124"/>
      <c r="W35" s="124"/>
      <c r="X35" s="124"/>
    </row>
    <row r="36" spans="1:24" ht="31.5">
      <c r="A36" s="156" t="s">
        <v>202</v>
      </c>
      <c r="B36" s="156" t="s">
        <v>203</v>
      </c>
      <c r="C36" s="136" t="s">
        <v>133</v>
      </c>
      <c r="D36" s="158" t="s">
        <v>204</v>
      </c>
      <c r="E36" s="478"/>
      <c r="F36" s="478" t="s">
        <v>534</v>
      </c>
      <c r="G36" s="372">
        <f t="shared" si="2"/>
        <v>0</v>
      </c>
      <c r="H36" s="371"/>
      <c r="I36" s="371"/>
      <c r="J36" s="372"/>
      <c r="K36" s="371"/>
      <c r="L36" s="371"/>
      <c r="M36" s="371"/>
      <c r="N36" s="371"/>
      <c r="O36" s="372">
        <f>K36+M36</f>
        <v>0</v>
      </c>
      <c r="P36" s="371">
        <f t="shared" si="7"/>
        <v>0</v>
      </c>
      <c r="Q36" s="124"/>
      <c r="R36" s="124"/>
      <c r="S36" s="124"/>
      <c r="T36" s="124"/>
      <c r="U36" s="124"/>
      <c r="V36" s="124"/>
      <c r="W36" s="124"/>
      <c r="X36" s="124"/>
    </row>
    <row r="37" spans="1:24" ht="94.5">
      <c r="A37" s="135" t="s">
        <v>205</v>
      </c>
      <c r="B37" s="135" t="s">
        <v>206</v>
      </c>
      <c r="C37" s="156" t="s">
        <v>148</v>
      </c>
      <c r="D37" s="402" t="s">
        <v>207</v>
      </c>
      <c r="E37" s="478"/>
      <c r="F37" s="478"/>
      <c r="G37" s="372">
        <f t="shared" si="2"/>
        <v>0</v>
      </c>
      <c r="H37" s="371">
        <v>0</v>
      </c>
      <c r="I37" s="371"/>
      <c r="J37" s="372">
        <f>H37+I37</f>
        <v>0</v>
      </c>
      <c r="K37" s="371"/>
      <c r="L37" s="371"/>
      <c r="M37" s="371"/>
      <c r="N37" s="371"/>
      <c r="O37" s="372">
        <f>K37+M37</f>
        <v>0</v>
      </c>
      <c r="P37" s="371">
        <f t="shared" si="7"/>
        <v>0</v>
      </c>
      <c r="Q37" s="124"/>
      <c r="R37" s="124"/>
      <c r="S37" s="124"/>
      <c r="T37" s="124"/>
      <c r="U37" s="124"/>
      <c r="V37" s="124"/>
      <c r="W37" s="124"/>
      <c r="X37" s="124"/>
    </row>
    <row r="38" spans="1:24" ht="18.75">
      <c r="A38" s="255"/>
      <c r="B38" s="255"/>
      <c r="C38" s="255"/>
      <c r="D38" s="255"/>
      <c r="E38" s="478"/>
      <c r="F38" s="255"/>
      <c r="G38" s="372">
        <f t="shared" si="2"/>
        <v>0</v>
      </c>
      <c r="H38" s="255"/>
      <c r="I38" s="255"/>
      <c r="J38" s="403"/>
      <c r="K38" s="255"/>
      <c r="L38" s="255"/>
      <c r="M38" s="255"/>
      <c r="N38" s="255"/>
      <c r="O38" s="403"/>
      <c r="P38" s="371">
        <f t="shared" si="7"/>
        <v>0</v>
      </c>
      <c r="Q38" s="124"/>
      <c r="R38" s="124"/>
      <c r="S38" s="124"/>
      <c r="T38" s="124"/>
      <c r="U38" s="124"/>
      <c r="V38" s="124"/>
      <c r="W38" s="124"/>
      <c r="X38" s="124"/>
    </row>
    <row r="39" spans="1:24" ht="37.5">
      <c r="A39" s="135" t="s">
        <v>216</v>
      </c>
      <c r="B39" s="387">
        <v>7321</v>
      </c>
      <c r="C39" s="156" t="s">
        <v>197</v>
      </c>
      <c r="D39" s="404" t="s">
        <v>535</v>
      </c>
      <c r="E39" s="478"/>
      <c r="F39" s="478" t="s">
        <v>529</v>
      </c>
      <c r="G39" s="370">
        <f t="shared" si="2"/>
        <v>301867</v>
      </c>
      <c r="H39" s="387">
        <v>0</v>
      </c>
      <c r="I39" s="387"/>
      <c r="J39" s="372">
        <f t="shared" ref="J39:J44" si="8">H39+I39</f>
        <v>0</v>
      </c>
      <c r="K39" s="371">
        <v>318768</v>
      </c>
      <c r="L39" s="371">
        <v>318768</v>
      </c>
      <c r="M39" s="371">
        <v>-16901</v>
      </c>
      <c r="N39" s="371">
        <v>-16901</v>
      </c>
      <c r="O39" s="372">
        <f t="shared" ref="O39:O44" si="9">K39+M39</f>
        <v>301867</v>
      </c>
      <c r="P39" s="371">
        <f t="shared" si="7"/>
        <v>301867</v>
      </c>
      <c r="Q39" s="405"/>
      <c r="R39" s="405"/>
      <c r="S39" s="405"/>
      <c r="T39" s="405"/>
      <c r="U39" s="405"/>
      <c r="V39" s="405"/>
      <c r="W39" s="405"/>
      <c r="X39" s="405"/>
    </row>
    <row r="40" spans="1:24" ht="63">
      <c r="A40" s="135" t="s">
        <v>219</v>
      </c>
      <c r="B40" s="387">
        <v>7363</v>
      </c>
      <c r="C40" s="156" t="s">
        <v>171</v>
      </c>
      <c r="D40" s="176" t="s">
        <v>221</v>
      </c>
      <c r="E40" s="478"/>
      <c r="F40" s="478"/>
      <c r="G40" s="370">
        <f t="shared" si="2"/>
        <v>405840</v>
      </c>
      <c r="H40" s="387"/>
      <c r="I40" s="387"/>
      <c r="J40" s="372">
        <f t="shared" si="8"/>
        <v>0</v>
      </c>
      <c r="K40" s="371">
        <v>405840</v>
      </c>
      <c r="L40" s="371">
        <v>405840</v>
      </c>
      <c r="M40" s="371"/>
      <c r="N40" s="371"/>
      <c r="O40" s="372">
        <f t="shared" si="9"/>
        <v>405840</v>
      </c>
      <c r="P40" s="371">
        <f t="shared" si="7"/>
        <v>405840</v>
      </c>
      <c r="Q40" s="405"/>
      <c r="R40" s="405"/>
      <c r="S40" s="405"/>
      <c r="T40" s="405"/>
      <c r="U40" s="405"/>
      <c r="V40" s="405"/>
      <c r="W40" s="405"/>
      <c r="X40" s="405"/>
    </row>
    <row r="41" spans="1:24" ht="94.5">
      <c r="A41" s="135" t="s">
        <v>205</v>
      </c>
      <c r="B41" s="135" t="s">
        <v>206</v>
      </c>
      <c r="C41" s="156" t="s">
        <v>148</v>
      </c>
      <c r="D41" s="173" t="s">
        <v>207</v>
      </c>
      <c r="E41" s="255" t="s">
        <v>536</v>
      </c>
      <c r="F41" s="255" t="s">
        <v>534</v>
      </c>
      <c r="G41" s="370">
        <f t="shared" si="2"/>
        <v>392877</v>
      </c>
      <c r="H41" s="371">
        <v>439290</v>
      </c>
      <c r="I41" s="387">
        <v>-46413</v>
      </c>
      <c r="J41" s="372">
        <f t="shared" si="8"/>
        <v>392877</v>
      </c>
      <c r="K41" s="371"/>
      <c r="L41" s="371"/>
      <c r="M41" s="371"/>
      <c r="N41" s="371"/>
      <c r="O41" s="372">
        <f t="shared" si="9"/>
        <v>0</v>
      </c>
      <c r="P41" s="371">
        <f t="shared" si="7"/>
        <v>0</v>
      </c>
      <c r="Q41" s="405"/>
      <c r="R41" s="405"/>
      <c r="S41" s="405"/>
      <c r="T41" s="405"/>
      <c r="U41" s="405"/>
      <c r="V41" s="405"/>
      <c r="W41" s="405"/>
      <c r="X41" s="405"/>
    </row>
    <row r="42" spans="1:24" ht="94.5">
      <c r="A42" s="135" t="s">
        <v>191</v>
      </c>
      <c r="B42" s="135" t="s">
        <v>192</v>
      </c>
      <c r="C42" s="156" t="s">
        <v>193</v>
      </c>
      <c r="D42" s="406" t="s">
        <v>194</v>
      </c>
      <c r="E42" s="560" t="s">
        <v>537</v>
      </c>
      <c r="F42" s="478" t="s">
        <v>534</v>
      </c>
      <c r="G42" s="370">
        <f t="shared" si="2"/>
        <v>2508987.33</v>
      </c>
      <c r="H42" s="371">
        <v>1666848</v>
      </c>
      <c r="I42" s="371">
        <v>322905.33</v>
      </c>
      <c r="J42" s="372">
        <f t="shared" si="8"/>
        <v>1989753.33</v>
      </c>
      <c r="K42" s="371">
        <v>268806</v>
      </c>
      <c r="L42" s="371">
        <v>268806</v>
      </c>
      <c r="M42" s="371">
        <v>250428</v>
      </c>
      <c r="N42" s="371">
        <v>250428</v>
      </c>
      <c r="O42" s="372">
        <f t="shared" si="9"/>
        <v>519234</v>
      </c>
      <c r="P42" s="371">
        <v>519234</v>
      </c>
      <c r="Q42" s="405"/>
      <c r="R42" s="405"/>
      <c r="S42" s="405"/>
      <c r="T42" s="405"/>
      <c r="U42" s="405"/>
      <c r="V42" s="405"/>
      <c r="W42" s="405"/>
      <c r="X42" s="405"/>
    </row>
    <row r="43" spans="1:24" ht="31.5">
      <c r="A43" s="135" t="s">
        <v>199</v>
      </c>
      <c r="B43" s="135" t="s">
        <v>200</v>
      </c>
      <c r="C43" s="136" t="s">
        <v>133</v>
      </c>
      <c r="D43" s="137" t="s">
        <v>201</v>
      </c>
      <c r="E43" s="560"/>
      <c r="F43" s="478"/>
      <c r="G43" s="370">
        <f t="shared" si="2"/>
        <v>6636</v>
      </c>
      <c r="H43" s="371">
        <v>6636</v>
      </c>
      <c r="I43" s="371"/>
      <c r="J43" s="372">
        <f t="shared" si="8"/>
        <v>6636</v>
      </c>
      <c r="K43" s="371"/>
      <c r="L43" s="371"/>
      <c r="M43" s="371"/>
      <c r="N43" s="371"/>
      <c r="O43" s="372">
        <f t="shared" si="9"/>
        <v>0</v>
      </c>
      <c r="P43" s="371"/>
      <c r="Q43" s="405"/>
      <c r="R43" s="405"/>
      <c r="S43" s="405"/>
      <c r="T43" s="405"/>
      <c r="U43" s="405"/>
      <c r="V43" s="405"/>
      <c r="W43" s="405"/>
      <c r="X43" s="405"/>
    </row>
    <row r="44" spans="1:24" ht="32.25">
      <c r="A44" s="135" t="s">
        <v>538</v>
      </c>
      <c r="B44" s="135" t="s">
        <v>203</v>
      </c>
      <c r="C44" s="136" t="s">
        <v>133</v>
      </c>
      <c r="D44" s="158" t="s">
        <v>204</v>
      </c>
      <c r="E44" s="560"/>
      <c r="F44" s="478"/>
      <c r="G44" s="370">
        <f t="shared" si="2"/>
        <v>800000</v>
      </c>
      <c r="H44" s="371"/>
      <c r="I44" s="371"/>
      <c r="J44" s="372">
        <f t="shared" si="8"/>
        <v>0</v>
      </c>
      <c r="K44" s="371">
        <v>800000</v>
      </c>
      <c r="L44" s="371">
        <v>800000</v>
      </c>
      <c r="M44" s="371"/>
      <c r="N44" s="371"/>
      <c r="O44" s="372">
        <f t="shared" si="9"/>
        <v>800000</v>
      </c>
      <c r="P44" s="371">
        <v>800000</v>
      </c>
      <c r="Q44" s="405"/>
      <c r="R44" s="405"/>
      <c r="S44" s="405"/>
      <c r="T44" s="405"/>
      <c r="U44" s="405"/>
      <c r="V44" s="405"/>
      <c r="W44" s="405"/>
      <c r="X44" s="405"/>
    </row>
    <row r="45" spans="1:24" ht="75">
      <c r="A45" s="363"/>
      <c r="B45" s="363"/>
      <c r="C45" s="363"/>
      <c r="D45" s="407" t="s">
        <v>539</v>
      </c>
      <c r="E45" s="363"/>
      <c r="F45" s="408"/>
      <c r="G45" s="365">
        <f t="shared" si="2"/>
        <v>891140</v>
      </c>
      <c r="H45" s="365">
        <f>SUM(H46:H51)</f>
        <v>947600</v>
      </c>
      <c r="I45" s="365">
        <f>SUM(I46:I51)</f>
        <v>-56460</v>
      </c>
      <c r="J45" s="365">
        <f>SUM(J46:J51)</f>
        <v>891140</v>
      </c>
      <c r="K45" s="365">
        <f t="shared" ref="K45:P45" si="10">SUM(K46:K50)</f>
        <v>0</v>
      </c>
      <c r="L45" s="365">
        <f t="shared" si="10"/>
        <v>0</v>
      </c>
      <c r="M45" s="365">
        <f t="shared" si="10"/>
        <v>0</v>
      </c>
      <c r="N45" s="365">
        <f t="shared" si="10"/>
        <v>0</v>
      </c>
      <c r="O45" s="365">
        <f t="shared" si="10"/>
        <v>0</v>
      </c>
      <c r="P45" s="365">
        <f t="shared" si="10"/>
        <v>0</v>
      </c>
      <c r="Q45" s="366"/>
      <c r="R45" s="366"/>
      <c r="S45" s="366"/>
      <c r="T45" s="366"/>
      <c r="U45" s="366"/>
      <c r="V45" s="366"/>
      <c r="W45" s="366"/>
      <c r="X45" s="366"/>
    </row>
    <row r="46" spans="1:24" ht="187.5">
      <c r="A46" s="388" t="s">
        <v>294</v>
      </c>
      <c r="B46" s="388" t="s">
        <v>208</v>
      </c>
      <c r="C46" s="409" t="s">
        <v>271</v>
      </c>
      <c r="D46" s="410" t="s">
        <v>540</v>
      </c>
      <c r="E46" s="478" t="s">
        <v>541</v>
      </c>
      <c r="F46" s="561" t="s">
        <v>515</v>
      </c>
      <c r="G46" s="370">
        <f t="shared" si="2"/>
        <v>281650</v>
      </c>
      <c r="H46" s="371">
        <v>321650</v>
      </c>
      <c r="I46" s="371">
        <v>-40000</v>
      </c>
      <c r="J46" s="372">
        <f t="shared" ref="J46:J51" si="11">I46+H46</f>
        <v>281650</v>
      </c>
      <c r="K46" s="371"/>
      <c r="L46" s="371"/>
      <c r="M46" s="371"/>
      <c r="N46" s="371"/>
      <c r="O46" s="372">
        <f t="shared" ref="O46:P51" si="12">K46+M46</f>
        <v>0</v>
      </c>
      <c r="P46" s="371">
        <f t="shared" si="12"/>
        <v>0</v>
      </c>
      <c r="Q46" s="124"/>
      <c r="R46" s="124"/>
      <c r="S46" s="124"/>
      <c r="T46" s="124"/>
      <c r="U46" s="124"/>
      <c r="V46" s="124"/>
      <c r="W46" s="124"/>
      <c r="X46" s="124"/>
    </row>
    <row r="47" spans="1:24" ht="56.25">
      <c r="A47" s="411" t="s">
        <v>311</v>
      </c>
      <c r="B47" s="412">
        <v>3242</v>
      </c>
      <c r="C47" s="412">
        <v>1090</v>
      </c>
      <c r="D47" s="413" t="s">
        <v>312</v>
      </c>
      <c r="E47" s="478"/>
      <c r="F47" s="562"/>
      <c r="G47" s="370">
        <f t="shared" si="2"/>
        <v>395101</v>
      </c>
      <c r="H47" s="371">
        <v>405150</v>
      </c>
      <c r="I47" s="371">
        <v>-10049</v>
      </c>
      <c r="J47" s="372">
        <f t="shared" si="11"/>
        <v>395101</v>
      </c>
      <c r="K47" s="371"/>
      <c r="L47" s="371"/>
      <c r="M47" s="371"/>
      <c r="N47" s="371"/>
      <c r="O47" s="372">
        <f t="shared" si="12"/>
        <v>0</v>
      </c>
      <c r="P47" s="371">
        <f t="shared" si="12"/>
        <v>0</v>
      </c>
      <c r="Q47" s="124"/>
      <c r="R47" s="124"/>
      <c r="S47" s="124"/>
      <c r="T47" s="124"/>
      <c r="U47" s="124"/>
      <c r="V47" s="124"/>
      <c r="W47" s="124"/>
      <c r="X47" s="124"/>
    </row>
    <row r="48" spans="1:24" ht="150">
      <c r="A48" s="367" t="s">
        <v>302</v>
      </c>
      <c r="B48" s="414">
        <v>3180</v>
      </c>
      <c r="C48" s="414">
        <v>1060</v>
      </c>
      <c r="D48" s="415" t="s">
        <v>304</v>
      </c>
      <c r="E48" s="478"/>
      <c r="F48" s="562"/>
      <c r="G48" s="370">
        <f t="shared" si="2"/>
        <v>2100</v>
      </c>
      <c r="H48" s="371">
        <v>2100</v>
      </c>
      <c r="I48" s="371"/>
      <c r="J48" s="372">
        <f t="shared" si="11"/>
        <v>2100</v>
      </c>
      <c r="K48" s="371"/>
      <c r="L48" s="371"/>
      <c r="M48" s="371"/>
      <c r="N48" s="371"/>
      <c r="O48" s="372">
        <f t="shared" si="12"/>
        <v>0</v>
      </c>
      <c r="P48" s="371">
        <f t="shared" si="12"/>
        <v>0</v>
      </c>
      <c r="Q48" s="124"/>
      <c r="R48" s="124"/>
      <c r="S48" s="124"/>
      <c r="T48" s="124"/>
      <c r="U48" s="124"/>
      <c r="V48" s="124"/>
      <c r="W48" s="124"/>
      <c r="X48" s="124"/>
    </row>
    <row r="49" spans="1:24" ht="56.25">
      <c r="A49" s="367" t="s">
        <v>240</v>
      </c>
      <c r="B49" s="414">
        <v>3032</v>
      </c>
      <c r="C49" s="414">
        <v>1070</v>
      </c>
      <c r="D49" s="416" t="s">
        <v>242</v>
      </c>
      <c r="E49" s="478"/>
      <c r="F49" s="562"/>
      <c r="G49" s="370">
        <f t="shared" si="2"/>
        <v>8200</v>
      </c>
      <c r="H49" s="371">
        <v>15000</v>
      </c>
      <c r="I49" s="371">
        <v>-6800</v>
      </c>
      <c r="J49" s="372">
        <f t="shared" si="11"/>
        <v>8200</v>
      </c>
      <c r="K49" s="371"/>
      <c r="L49" s="371"/>
      <c r="M49" s="371"/>
      <c r="N49" s="371"/>
      <c r="O49" s="372">
        <f t="shared" si="12"/>
        <v>0</v>
      </c>
      <c r="P49" s="371">
        <f t="shared" si="12"/>
        <v>0</v>
      </c>
      <c r="Q49" s="124"/>
      <c r="R49" s="124"/>
      <c r="S49" s="124"/>
      <c r="T49" s="124"/>
      <c r="U49" s="124"/>
      <c r="V49" s="124"/>
      <c r="W49" s="124"/>
      <c r="X49" s="124"/>
    </row>
    <row r="50" spans="1:24" ht="56.25">
      <c r="A50" s="367" t="s">
        <v>238</v>
      </c>
      <c r="B50" s="414">
        <v>3031</v>
      </c>
      <c r="C50" s="417">
        <v>1030</v>
      </c>
      <c r="D50" s="418" t="s">
        <v>239</v>
      </c>
      <c r="E50" s="478"/>
      <c r="F50" s="563"/>
      <c r="G50" s="370">
        <f t="shared" si="2"/>
        <v>8789</v>
      </c>
      <c r="H50" s="371">
        <v>23400</v>
      </c>
      <c r="I50" s="371">
        <v>-14611</v>
      </c>
      <c r="J50" s="372">
        <f t="shared" si="11"/>
        <v>8789</v>
      </c>
      <c r="K50" s="371"/>
      <c r="L50" s="371"/>
      <c r="M50" s="371"/>
      <c r="N50" s="371"/>
      <c r="O50" s="372">
        <f t="shared" si="12"/>
        <v>0</v>
      </c>
      <c r="P50" s="371">
        <f t="shared" si="12"/>
        <v>0</v>
      </c>
      <c r="Q50" s="124"/>
      <c r="R50" s="124"/>
      <c r="S50" s="124"/>
      <c r="T50" s="124"/>
      <c r="U50" s="124"/>
      <c r="V50" s="124"/>
      <c r="W50" s="124"/>
      <c r="X50" s="124"/>
    </row>
    <row r="51" spans="1:24" ht="131.25">
      <c r="A51" s="367" t="s">
        <v>291</v>
      </c>
      <c r="B51" s="414">
        <v>3104</v>
      </c>
      <c r="C51" s="417">
        <v>1020</v>
      </c>
      <c r="D51" s="419" t="s">
        <v>293</v>
      </c>
      <c r="E51" s="255" t="s">
        <v>444</v>
      </c>
      <c r="F51" s="255" t="s">
        <v>529</v>
      </c>
      <c r="G51" s="370">
        <f t="shared" si="2"/>
        <v>195300</v>
      </c>
      <c r="H51" s="371">
        <v>180300</v>
      </c>
      <c r="I51" s="371">
        <v>15000</v>
      </c>
      <c r="J51" s="372">
        <f t="shared" si="11"/>
        <v>195300</v>
      </c>
      <c r="K51" s="371"/>
      <c r="L51" s="371"/>
      <c r="M51" s="371"/>
      <c r="N51" s="371"/>
      <c r="O51" s="372">
        <f t="shared" si="12"/>
        <v>0</v>
      </c>
      <c r="P51" s="371">
        <f t="shared" si="12"/>
        <v>0</v>
      </c>
      <c r="Q51" s="124"/>
      <c r="R51" s="124"/>
      <c r="S51" s="124"/>
      <c r="T51" s="124"/>
      <c r="U51" s="124"/>
      <c r="V51" s="124"/>
      <c r="W51" s="124"/>
      <c r="X51" s="124"/>
    </row>
    <row r="52" spans="1:24" ht="75">
      <c r="A52" s="363"/>
      <c r="B52" s="363"/>
      <c r="C52" s="363"/>
      <c r="D52" s="420" t="s">
        <v>542</v>
      </c>
      <c r="E52" s="363"/>
      <c r="F52" s="363"/>
      <c r="G52" s="365">
        <f>J52+O52</f>
        <v>432312</v>
      </c>
      <c r="H52" s="365">
        <f t="shared" ref="H52:P52" si="13">SUM(H53:H58)</f>
        <v>297312</v>
      </c>
      <c r="I52" s="365">
        <f>SUM(I53:I58)</f>
        <v>135000</v>
      </c>
      <c r="J52" s="365">
        <f>SUM(J53:J58)</f>
        <v>432312</v>
      </c>
      <c r="K52" s="365">
        <f t="shared" si="13"/>
        <v>0</v>
      </c>
      <c r="L52" s="365">
        <f t="shared" si="13"/>
        <v>0</v>
      </c>
      <c r="M52" s="365">
        <f t="shared" si="13"/>
        <v>0</v>
      </c>
      <c r="N52" s="365">
        <f t="shared" si="13"/>
        <v>0</v>
      </c>
      <c r="O52" s="365">
        <f t="shared" si="13"/>
        <v>0</v>
      </c>
      <c r="P52" s="365">
        <f t="shared" si="13"/>
        <v>0</v>
      </c>
      <c r="Q52" s="366"/>
      <c r="R52" s="366"/>
      <c r="S52" s="366"/>
      <c r="T52" s="366"/>
      <c r="U52" s="366"/>
      <c r="V52" s="366"/>
      <c r="W52" s="366"/>
      <c r="X52" s="366"/>
    </row>
    <row r="53" spans="1:24" ht="63.75">
      <c r="A53" s="367" t="s">
        <v>331</v>
      </c>
      <c r="B53" s="421" t="s">
        <v>332</v>
      </c>
      <c r="C53" s="421" t="s">
        <v>329</v>
      </c>
      <c r="D53" s="422" t="s">
        <v>333</v>
      </c>
      <c r="E53" s="423" t="s">
        <v>543</v>
      </c>
      <c r="F53" s="255" t="s">
        <v>544</v>
      </c>
      <c r="G53" s="372">
        <f t="shared" si="2"/>
        <v>193712</v>
      </c>
      <c r="H53" s="371">
        <v>198712</v>
      </c>
      <c r="I53" s="371">
        <v>-5000</v>
      </c>
      <c r="J53" s="372">
        <f t="shared" ref="J53:J58" si="14">H53+I53</f>
        <v>193712</v>
      </c>
      <c r="K53" s="371"/>
      <c r="L53" s="371"/>
      <c r="M53" s="371"/>
      <c r="N53" s="371"/>
      <c r="O53" s="372">
        <f t="shared" ref="O53:P58" si="15">K53+M53</f>
        <v>0</v>
      </c>
      <c r="P53" s="371">
        <f t="shared" si="15"/>
        <v>0</v>
      </c>
      <c r="Q53" s="124"/>
      <c r="R53" s="124"/>
      <c r="S53" s="124"/>
      <c r="T53" s="124"/>
      <c r="U53" s="124"/>
      <c r="V53" s="124"/>
      <c r="W53" s="124"/>
      <c r="X53" s="124"/>
    </row>
    <row r="54" spans="1:24" ht="93.75">
      <c r="A54" s="367" t="s">
        <v>545</v>
      </c>
      <c r="B54" s="367" t="s">
        <v>317</v>
      </c>
      <c r="C54" s="391" t="s">
        <v>148</v>
      </c>
      <c r="D54" s="424" t="s">
        <v>318</v>
      </c>
      <c r="E54" s="383" t="s">
        <v>507</v>
      </c>
      <c r="F54" s="255" t="s">
        <v>508</v>
      </c>
      <c r="G54" s="370">
        <f t="shared" si="2"/>
        <v>16600</v>
      </c>
      <c r="H54" s="371">
        <v>16600</v>
      </c>
      <c r="I54" s="371"/>
      <c r="J54" s="372">
        <f t="shared" si="14"/>
        <v>16600</v>
      </c>
      <c r="K54" s="371"/>
      <c r="L54" s="371"/>
      <c r="M54" s="371"/>
      <c r="N54" s="371"/>
      <c r="O54" s="372">
        <f t="shared" si="15"/>
        <v>0</v>
      </c>
      <c r="P54" s="371">
        <f t="shared" si="15"/>
        <v>0</v>
      </c>
      <c r="Q54" s="124"/>
      <c r="R54" s="124"/>
      <c r="S54" s="124"/>
      <c r="T54" s="124"/>
      <c r="U54" s="124"/>
      <c r="V54" s="124"/>
      <c r="W54" s="124"/>
      <c r="X54" s="124"/>
    </row>
    <row r="55" spans="1:24" ht="63">
      <c r="A55" s="367" t="s">
        <v>319</v>
      </c>
      <c r="B55" s="367" t="s">
        <v>320</v>
      </c>
      <c r="C55" s="187" t="s">
        <v>321</v>
      </c>
      <c r="D55" s="230" t="s">
        <v>322</v>
      </c>
      <c r="E55" s="423" t="s">
        <v>543</v>
      </c>
      <c r="F55" s="255" t="s">
        <v>544</v>
      </c>
      <c r="G55" s="372">
        <f t="shared" si="2"/>
        <v>10000</v>
      </c>
      <c r="H55" s="371"/>
      <c r="I55" s="371">
        <v>10000</v>
      </c>
      <c r="J55" s="372">
        <f t="shared" si="14"/>
        <v>10000</v>
      </c>
      <c r="K55" s="371"/>
      <c r="L55" s="371"/>
      <c r="M55" s="371"/>
      <c r="N55" s="371"/>
      <c r="O55" s="372"/>
      <c r="P55" s="371"/>
      <c r="Q55" s="124"/>
      <c r="R55" s="124"/>
      <c r="S55" s="124"/>
      <c r="T55" s="124"/>
      <c r="U55" s="124"/>
      <c r="V55" s="124"/>
      <c r="W55" s="124"/>
      <c r="X55" s="124"/>
    </row>
    <row r="56" spans="1:24" ht="63">
      <c r="A56" s="367" t="s">
        <v>323</v>
      </c>
      <c r="B56" s="367" t="s">
        <v>324</v>
      </c>
      <c r="C56" s="391" t="s">
        <v>546</v>
      </c>
      <c r="D56" s="158" t="s">
        <v>326</v>
      </c>
      <c r="E56" s="423" t="s">
        <v>543</v>
      </c>
      <c r="F56" s="255" t="s">
        <v>529</v>
      </c>
      <c r="G56" s="372">
        <f t="shared" si="2"/>
        <v>146000</v>
      </c>
      <c r="H56" s="371">
        <v>16000</v>
      </c>
      <c r="I56" s="371">
        <v>130000</v>
      </c>
      <c r="J56" s="372">
        <f t="shared" si="14"/>
        <v>146000</v>
      </c>
      <c r="K56" s="371"/>
      <c r="L56" s="371"/>
      <c r="M56" s="371"/>
      <c r="N56" s="371"/>
      <c r="O56" s="372">
        <f t="shared" si="15"/>
        <v>0</v>
      </c>
      <c r="P56" s="371">
        <f t="shared" si="15"/>
        <v>0</v>
      </c>
      <c r="Q56" s="124"/>
      <c r="R56" s="124"/>
      <c r="S56" s="124"/>
      <c r="T56" s="124"/>
      <c r="U56" s="124"/>
      <c r="V56" s="124"/>
      <c r="W56" s="124"/>
      <c r="X56" s="124"/>
    </row>
    <row r="57" spans="1:24" ht="131.25">
      <c r="A57" s="367" t="s">
        <v>547</v>
      </c>
      <c r="B57" s="367" t="s">
        <v>334</v>
      </c>
      <c r="C57" s="391" t="s">
        <v>214</v>
      </c>
      <c r="D57" s="425" t="s">
        <v>335</v>
      </c>
      <c r="E57" s="381" t="s">
        <v>548</v>
      </c>
      <c r="F57" s="255" t="s">
        <v>549</v>
      </c>
      <c r="G57" s="370">
        <f t="shared" si="2"/>
        <v>51000</v>
      </c>
      <c r="H57" s="371">
        <v>51000</v>
      </c>
      <c r="I57" s="371"/>
      <c r="J57" s="372">
        <f t="shared" si="14"/>
        <v>51000</v>
      </c>
      <c r="K57" s="371"/>
      <c r="L57" s="371"/>
      <c r="M57" s="371"/>
      <c r="N57" s="371"/>
      <c r="O57" s="372">
        <f t="shared" si="15"/>
        <v>0</v>
      </c>
      <c r="P57" s="371">
        <f t="shared" si="15"/>
        <v>0</v>
      </c>
      <c r="Q57" s="124"/>
      <c r="R57" s="124"/>
      <c r="S57" s="124"/>
      <c r="T57" s="124"/>
      <c r="U57" s="124"/>
      <c r="V57" s="124"/>
      <c r="W57" s="124"/>
      <c r="X57" s="124"/>
    </row>
    <row r="58" spans="1:24" ht="47.25">
      <c r="A58" s="367" t="s">
        <v>550</v>
      </c>
      <c r="B58" s="421" t="s">
        <v>551</v>
      </c>
      <c r="C58" s="421" t="s">
        <v>336</v>
      </c>
      <c r="D58" s="385" t="s">
        <v>552</v>
      </c>
      <c r="E58" s="381" t="s">
        <v>553</v>
      </c>
      <c r="F58" s="255" t="s">
        <v>554</v>
      </c>
      <c r="G58" s="370">
        <f t="shared" si="2"/>
        <v>15000</v>
      </c>
      <c r="H58" s="371">
        <v>15000</v>
      </c>
      <c r="I58" s="371"/>
      <c r="J58" s="372">
        <f t="shared" si="14"/>
        <v>15000</v>
      </c>
      <c r="K58" s="371"/>
      <c r="L58" s="371"/>
      <c r="M58" s="371"/>
      <c r="N58" s="371"/>
      <c r="O58" s="372">
        <f t="shared" si="15"/>
        <v>0</v>
      </c>
      <c r="P58" s="371">
        <f t="shared" si="15"/>
        <v>0</v>
      </c>
      <c r="Q58" s="124"/>
      <c r="R58" s="124"/>
      <c r="S58" s="124"/>
      <c r="T58" s="124"/>
      <c r="U58" s="124"/>
      <c r="V58" s="124"/>
      <c r="W58" s="124"/>
      <c r="X58" s="124"/>
    </row>
    <row r="59" spans="1:24" ht="56.25">
      <c r="A59" s="426"/>
      <c r="B59" s="426"/>
      <c r="C59" s="427"/>
      <c r="D59" s="428" t="s">
        <v>555</v>
      </c>
      <c r="E59" s="429"/>
      <c r="F59" s="430"/>
      <c r="G59" s="431">
        <f t="shared" si="2"/>
        <v>725645</v>
      </c>
      <c r="H59" s="431">
        <f>H61+H60</f>
        <v>468945</v>
      </c>
      <c r="I59" s="431">
        <f>I61+I60</f>
        <v>89117</v>
      </c>
      <c r="J59" s="431">
        <f>J61+J60</f>
        <v>558062</v>
      </c>
      <c r="K59" s="431">
        <f t="shared" ref="K59:P59" si="16">K61</f>
        <v>0</v>
      </c>
      <c r="L59" s="431">
        <f t="shared" si="16"/>
        <v>0</v>
      </c>
      <c r="M59" s="431">
        <f t="shared" si="16"/>
        <v>167583</v>
      </c>
      <c r="N59" s="431">
        <f t="shared" si="16"/>
        <v>167583</v>
      </c>
      <c r="O59" s="431">
        <f t="shared" si="16"/>
        <v>167583</v>
      </c>
      <c r="P59" s="431">
        <f t="shared" si="16"/>
        <v>167583</v>
      </c>
      <c r="Q59" s="432"/>
      <c r="R59" s="433"/>
      <c r="S59" s="433"/>
      <c r="T59" s="433"/>
      <c r="U59" s="433"/>
      <c r="V59" s="433"/>
      <c r="W59" s="433"/>
      <c r="X59" s="433"/>
    </row>
    <row r="60" spans="1:24" ht="131.25">
      <c r="A60" s="367" t="s">
        <v>556</v>
      </c>
      <c r="B60" s="367" t="s">
        <v>557</v>
      </c>
      <c r="C60" s="391" t="s">
        <v>120</v>
      </c>
      <c r="D60" s="434" t="s">
        <v>351</v>
      </c>
      <c r="E60" s="564" t="s">
        <v>543</v>
      </c>
      <c r="F60" s="255" t="s">
        <v>558</v>
      </c>
      <c r="G60" s="372">
        <f t="shared" si="2"/>
        <v>0</v>
      </c>
      <c r="H60" s="372">
        <v>200000</v>
      </c>
      <c r="I60" s="371">
        <v>-200000</v>
      </c>
      <c r="J60" s="372">
        <f>H60+I60</f>
        <v>0</v>
      </c>
      <c r="K60" s="372"/>
      <c r="L60" s="372"/>
      <c r="M60" s="372"/>
      <c r="N60" s="372"/>
      <c r="O60" s="372">
        <f>K60+M60</f>
        <v>0</v>
      </c>
      <c r="P60" s="371">
        <f>L60+N60</f>
        <v>0</v>
      </c>
      <c r="Q60" s="405"/>
      <c r="R60" s="124"/>
      <c r="S60" s="124"/>
      <c r="T60" s="124"/>
      <c r="U60" s="124"/>
      <c r="V60" s="124"/>
      <c r="W60" s="124"/>
      <c r="X60" s="124"/>
    </row>
    <row r="61" spans="1:24" ht="47.25">
      <c r="A61" s="367" t="s">
        <v>354</v>
      </c>
      <c r="B61" s="367" t="s">
        <v>355</v>
      </c>
      <c r="C61" s="391" t="s">
        <v>120</v>
      </c>
      <c r="D61" s="425" t="s">
        <v>74</v>
      </c>
      <c r="E61" s="564"/>
      <c r="F61" s="255" t="s">
        <v>515</v>
      </c>
      <c r="G61" s="372">
        <f t="shared" si="2"/>
        <v>725645</v>
      </c>
      <c r="H61" s="371">
        <v>268945</v>
      </c>
      <c r="I61" s="371">
        <v>289117</v>
      </c>
      <c r="J61" s="372">
        <f>H61+I61</f>
        <v>558062</v>
      </c>
      <c r="K61" s="435"/>
      <c r="L61" s="435"/>
      <c r="M61" s="371">
        <v>167583</v>
      </c>
      <c r="N61" s="435">
        <v>167583</v>
      </c>
      <c r="O61" s="372">
        <f>K61+M61</f>
        <v>167583</v>
      </c>
      <c r="P61" s="371">
        <f>L61+N61</f>
        <v>167583</v>
      </c>
      <c r="Q61" s="124"/>
      <c r="R61" s="124"/>
      <c r="S61" s="124"/>
      <c r="T61" s="124"/>
      <c r="U61" s="124"/>
      <c r="V61" s="124"/>
      <c r="W61" s="124"/>
      <c r="X61" s="124"/>
    </row>
    <row r="62" spans="1:24" ht="20.25">
      <c r="A62" s="436"/>
      <c r="B62" s="437"/>
      <c r="C62" s="438"/>
      <c r="D62" s="437"/>
      <c r="E62" s="437"/>
      <c r="F62" s="439"/>
      <c r="G62" s="440"/>
      <c r="H62" s="439"/>
      <c r="I62" s="439"/>
      <c r="J62" s="440"/>
      <c r="K62" s="439"/>
      <c r="L62" s="441"/>
      <c r="M62" s="441"/>
      <c r="N62" s="441"/>
      <c r="O62" s="442"/>
      <c r="P62" s="371">
        <f>L62+N62</f>
        <v>0</v>
      </c>
      <c r="Q62" s="124"/>
      <c r="R62" s="124"/>
      <c r="S62" s="124"/>
      <c r="T62" s="124"/>
      <c r="U62" s="124"/>
      <c r="V62" s="124"/>
      <c r="W62" s="124"/>
      <c r="X62" s="124"/>
    </row>
    <row r="63" spans="1:24" ht="20.25">
      <c r="A63" s="443" t="s">
        <v>559</v>
      </c>
      <c r="B63" s="443" t="s">
        <v>559</v>
      </c>
      <c r="C63" s="443" t="s">
        <v>559</v>
      </c>
      <c r="D63" s="444" t="s">
        <v>560</v>
      </c>
      <c r="E63" s="443" t="s">
        <v>559</v>
      </c>
      <c r="F63" s="443" t="s">
        <v>559</v>
      </c>
      <c r="G63" s="375">
        <f>J63+O63</f>
        <v>14517218.52</v>
      </c>
      <c r="H63" s="375">
        <f>H12+H45+H32+H52+H59</f>
        <v>10341711</v>
      </c>
      <c r="I63" s="375">
        <f>I12+I45+I32+I52+I59+I8</f>
        <v>194264.33000000002</v>
      </c>
      <c r="J63" s="375">
        <f t="shared" ref="J63:P63" si="17">J12+J45+J32+J52+J59</f>
        <v>10538893.33</v>
      </c>
      <c r="K63" s="375">
        <f t="shared" si="17"/>
        <v>3334476.33</v>
      </c>
      <c r="L63" s="375">
        <f t="shared" si="17"/>
        <v>3334476.33</v>
      </c>
      <c r="M63" s="375">
        <f t="shared" si="17"/>
        <v>643848.86</v>
      </c>
      <c r="N63" s="375">
        <f t="shared" si="17"/>
        <v>643848.86</v>
      </c>
      <c r="O63" s="375">
        <f t="shared" si="17"/>
        <v>3978325.19</v>
      </c>
      <c r="P63" s="375">
        <f t="shared" si="17"/>
        <v>3978325.19</v>
      </c>
      <c r="Q63" s="376"/>
      <c r="R63" s="376"/>
      <c r="S63" s="376"/>
      <c r="T63" s="376"/>
      <c r="U63" s="376"/>
      <c r="V63" s="376"/>
      <c r="W63" s="376"/>
      <c r="X63" s="376"/>
    </row>
    <row r="64" spans="1:24" ht="15.75">
      <c r="A64" s="565"/>
      <c r="B64" s="565"/>
      <c r="C64" s="565"/>
      <c r="D64" s="565"/>
      <c r="E64" s="565"/>
      <c r="F64" s="565"/>
      <c r="G64" s="565"/>
      <c r="H64" s="565"/>
      <c r="I64" s="565"/>
      <c r="J64" s="565"/>
      <c r="K64" s="565"/>
      <c r="L64" s="565"/>
      <c r="M64" s="565"/>
      <c r="N64" s="565"/>
      <c r="O64" s="565"/>
      <c r="P64" s="565"/>
      <c r="Q64" s="124"/>
      <c r="R64" s="124"/>
      <c r="S64" s="124"/>
      <c r="T64" s="124"/>
      <c r="U64" s="124"/>
      <c r="V64" s="124"/>
      <c r="W64" s="124"/>
      <c r="X64" s="124"/>
    </row>
    <row r="65" spans="1:24" ht="18.75">
      <c r="A65" s="558" t="s">
        <v>561</v>
      </c>
      <c r="B65" s="558"/>
      <c r="C65" s="558"/>
      <c r="D65" s="558"/>
      <c r="E65" s="558"/>
      <c r="F65" s="558"/>
      <c r="G65" s="558"/>
      <c r="H65" s="558"/>
      <c r="I65" s="558"/>
      <c r="J65" s="558"/>
      <c r="K65" s="558"/>
      <c r="L65" s="558"/>
      <c r="M65" s="558"/>
      <c r="N65" s="558"/>
      <c r="O65" s="558"/>
      <c r="P65" s="558"/>
      <c r="Q65" s="445"/>
      <c r="R65" s="445"/>
      <c r="S65" s="445"/>
      <c r="T65" s="445"/>
      <c r="U65" s="445"/>
      <c r="V65" s="445"/>
      <c r="W65" s="445"/>
      <c r="X65" s="445"/>
    </row>
    <row r="66" spans="1:24">
      <c r="A66" s="559"/>
      <c r="B66" s="559"/>
      <c r="C66" s="559"/>
      <c r="D66" s="559"/>
      <c r="E66" s="559"/>
      <c r="F66" s="559"/>
      <c r="G66" s="559"/>
      <c r="H66" s="559"/>
      <c r="I66" s="559"/>
      <c r="J66" s="559"/>
      <c r="K66" s="559"/>
      <c r="L66" s="559"/>
      <c r="M66" s="559"/>
      <c r="N66" s="559"/>
      <c r="O66" s="559"/>
      <c r="P66" s="559"/>
      <c r="Q66" s="559"/>
      <c r="R66" s="559"/>
      <c r="S66" s="559"/>
      <c r="T66" s="559"/>
      <c r="U66" s="559"/>
      <c r="V66" s="559"/>
      <c r="W66" s="559"/>
      <c r="X66" s="559"/>
    </row>
  </sheetData>
  <mergeCells count="38">
    <mergeCell ref="A65:P65"/>
    <mergeCell ref="A66:X66"/>
    <mergeCell ref="E42:E44"/>
    <mergeCell ref="F42:F44"/>
    <mergeCell ref="E46:E50"/>
    <mergeCell ref="F46:F50"/>
    <mergeCell ref="E60:E61"/>
    <mergeCell ref="A64:P64"/>
    <mergeCell ref="A33:A34"/>
    <mergeCell ref="B33:B34"/>
    <mergeCell ref="C33:C34"/>
    <mergeCell ref="D33:D34"/>
    <mergeCell ref="E34:E40"/>
    <mergeCell ref="F34:F35"/>
    <mergeCell ref="F36:F37"/>
    <mergeCell ref="F39:F40"/>
    <mergeCell ref="E28:E29"/>
    <mergeCell ref="F28:F29"/>
    <mergeCell ref="E18:E19"/>
    <mergeCell ref="E21:E23"/>
    <mergeCell ref="F21:F23"/>
    <mergeCell ref="A30:A31"/>
    <mergeCell ref="B30:B31"/>
    <mergeCell ref="C30:C31"/>
    <mergeCell ref="D30:D31"/>
    <mergeCell ref="O1:Q1"/>
    <mergeCell ref="O2:P2"/>
    <mergeCell ref="A3:P3"/>
    <mergeCell ref="G4:P4"/>
    <mergeCell ref="A5:A6"/>
    <mergeCell ref="B5:B6"/>
    <mergeCell ref="C5:C6"/>
    <mergeCell ref="D5:D6"/>
    <mergeCell ref="E5:E6"/>
    <mergeCell ref="F5:F6"/>
    <mergeCell ref="H5:J5"/>
    <mergeCell ref="K5:P5"/>
    <mergeCell ref="G5:G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Рішення</vt:lpstr>
      <vt:lpstr>Додаток 1</vt:lpstr>
      <vt:lpstr>Додаток 2</vt:lpstr>
      <vt:lpstr>Додаток 3</vt:lpstr>
      <vt:lpstr>Дод. 5</vt:lpstr>
      <vt:lpstr>Додаток 6</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2019-11-27T06:10:06Z</dcterms:created>
  <dcterms:modified xsi:type="dcterms:W3CDTF">2019-11-27T13:08:52Z</dcterms:modified>
</cp:coreProperties>
</file>