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60" yWindow="-240" windowWidth="9690" windowHeight="6480"/>
  </bookViews>
  <sheets>
    <sheet name="Дод2" sheetId="29" r:id="rId1"/>
  </sheets>
  <definedNames>
    <definedName name="Масив">#REF!</definedName>
    <definedName name="_xlnm.Print_Area" localSheetId="0">Дод2!$A$1:$Q$57</definedName>
  </definedNames>
  <calcPr calcId="145621"/>
</workbook>
</file>

<file path=xl/calcChain.xml><?xml version="1.0" encoding="utf-8"?>
<calcChain xmlns="http://schemas.openxmlformats.org/spreadsheetml/2006/main">
  <c r="H23" i="29" l="1"/>
  <c r="H22" i="29"/>
  <c r="H21" i="29"/>
  <c r="H20" i="29"/>
  <c r="H19" i="29"/>
  <c r="L41" i="29" l="1"/>
  <c r="M12" i="29"/>
  <c r="L52" i="29" l="1"/>
  <c r="M21" i="29"/>
  <c r="M16" i="29"/>
  <c r="E21" i="29"/>
  <c r="E20" i="29"/>
  <c r="G39" i="29" l="1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F39" i="29"/>
  <c r="F55" i="29" s="1"/>
  <c r="H30" i="29"/>
  <c r="E30" i="29"/>
  <c r="O22" i="29"/>
  <c r="O20" i="29"/>
  <c r="Q20" i="29" l="1"/>
  <c r="H31" i="29"/>
  <c r="G55" i="29"/>
  <c r="K11" i="29"/>
  <c r="K12" i="29"/>
  <c r="K13" i="29"/>
  <c r="K14" i="29"/>
  <c r="K15" i="29"/>
  <c r="K16" i="29"/>
  <c r="K17" i="29"/>
  <c r="K18" i="29"/>
  <c r="J39" i="29"/>
  <c r="I39" i="29"/>
  <c r="I55" i="29" s="1"/>
  <c r="H11" i="29"/>
  <c r="H12" i="29"/>
  <c r="H13" i="29"/>
  <c r="H14" i="29"/>
  <c r="H15" i="29"/>
  <c r="H16" i="29"/>
  <c r="H17" i="29"/>
  <c r="H18" i="29"/>
  <c r="H33" i="29"/>
  <c r="H32" i="29"/>
  <c r="E12" i="29"/>
  <c r="E13" i="29"/>
  <c r="E14" i="29"/>
  <c r="E15" i="29"/>
  <c r="E16" i="29"/>
  <c r="N16" i="29" s="1"/>
  <c r="E17" i="29"/>
  <c r="E18" i="29"/>
  <c r="E22" i="29"/>
  <c r="E23" i="29"/>
  <c r="E24" i="29"/>
  <c r="E25" i="29"/>
  <c r="E33" i="29"/>
  <c r="E11" i="29"/>
  <c r="E32" i="29"/>
  <c r="D39" i="29"/>
  <c r="D55" i="29" s="1"/>
  <c r="C39" i="29"/>
  <c r="K53" i="29"/>
  <c r="E53" i="29"/>
  <c r="E43" i="29"/>
  <c r="N43" i="29" s="1"/>
  <c r="K42" i="29"/>
  <c r="E42" i="29"/>
  <c r="N42" i="29" s="1"/>
  <c r="K41" i="29"/>
  <c r="E41" i="29"/>
  <c r="P53" i="29"/>
  <c r="P52" i="29"/>
  <c r="P50" i="29"/>
  <c r="P49" i="29"/>
  <c r="P48" i="29"/>
  <c r="P47" i="29"/>
  <c r="P46" i="29"/>
  <c r="P45" i="29"/>
  <c r="P29" i="29"/>
  <c r="P28" i="29"/>
  <c r="P27" i="29"/>
  <c r="P26" i="29"/>
  <c r="P25" i="29"/>
  <c r="P24" i="29"/>
  <c r="P23" i="29"/>
  <c r="P22" i="29"/>
  <c r="L53" i="29"/>
  <c r="M50" i="29"/>
  <c r="L50" i="29"/>
  <c r="M49" i="29"/>
  <c r="L49" i="29"/>
  <c r="M48" i="29"/>
  <c r="L48" i="29"/>
  <c r="M47" i="29"/>
  <c r="L47" i="29"/>
  <c r="M46" i="29"/>
  <c r="L46" i="29"/>
  <c r="M45" i="29"/>
  <c r="L45" i="29"/>
  <c r="L43" i="29"/>
  <c r="L42" i="29"/>
  <c r="M17" i="29"/>
  <c r="C55" i="29"/>
  <c r="E44" i="29"/>
  <c r="Q25" i="29"/>
  <c r="Q24" i="29"/>
  <c r="M15" i="29"/>
  <c r="M14" i="29"/>
  <c r="P11" i="29"/>
  <c r="O25" i="29"/>
  <c r="K54" i="29"/>
  <c r="E54" i="29"/>
  <c r="N54" i="29" s="1"/>
  <c r="K52" i="29"/>
  <c r="E52" i="29"/>
  <c r="K50" i="29"/>
  <c r="N50" i="29" s="1"/>
  <c r="K49" i="29"/>
  <c r="N49" i="29" s="1"/>
  <c r="K48" i="29"/>
  <c r="N48" i="29" s="1"/>
  <c r="K47" i="29"/>
  <c r="N47" i="29" s="1"/>
  <c r="N46" i="29"/>
  <c r="K45" i="29"/>
  <c r="N45" i="29" s="1"/>
  <c r="N29" i="29"/>
  <c r="N28" i="29"/>
  <c r="N27" i="29"/>
  <c r="N26" i="29"/>
  <c r="M54" i="29"/>
  <c r="M13" i="29"/>
  <c r="M11" i="29"/>
  <c r="L54" i="29"/>
  <c r="L18" i="29"/>
  <c r="L17" i="29"/>
  <c r="L16" i="29"/>
  <c r="L15" i="29"/>
  <c r="L14" i="29"/>
  <c r="L13" i="29"/>
  <c r="L12" i="29"/>
  <c r="L11" i="29"/>
  <c r="O11" i="29"/>
  <c r="L35" i="29"/>
  <c r="L34" i="29"/>
  <c r="E35" i="29"/>
  <c r="E34" i="29"/>
  <c r="H53" i="29"/>
  <c r="O53" i="29"/>
  <c r="H52" i="29"/>
  <c r="O52" i="29"/>
  <c r="K44" i="29"/>
  <c r="P13" i="29"/>
  <c r="O13" i="29"/>
  <c r="H54" i="29"/>
  <c r="Q54" i="29" s="1"/>
  <c r="H50" i="29"/>
  <c r="H49" i="29"/>
  <c r="Q49" i="29" s="1"/>
  <c r="H48" i="29"/>
  <c r="H47" i="29"/>
  <c r="Q47" i="29" s="1"/>
  <c r="H45" i="29"/>
  <c r="H44" i="29"/>
  <c r="H42" i="29"/>
  <c r="H41" i="29"/>
  <c r="H40" i="29"/>
  <c r="H38" i="29"/>
  <c r="H37" i="29"/>
  <c r="H36" i="29"/>
  <c r="H35" i="29"/>
  <c r="H34" i="29"/>
  <c r="O47" i="29"/>
  <c r="O48" i="29"/>
  <c r="O50" i="29"/>
  <c r="O54" i="29"/>
  <c r="O44" i="29"/>
  <c r="K35" i="29"/>
  <c r="O42" i="29"/>
  <c r="O41" i="29"/>
  <c r="K36" i="29"/>
  <c r="Q36" i="29" s="1"/>
  <c r="O36" i="29"/>
  <c r="O12" i="29"/>
  <c r="P12" i="29"/>
  <c r="O14" i="29"/>
  <c r="P14" i="29"/>
  <c r="O16" i="29"/>
  <c r="P16" i="29"/>
  <c r="O17" i="29"/>
  <c r="O18" i="29"/>
  <c r="O34" i="29"/>
  <c r="K34" i="29"/>
  <c r="K37" i="29"/>
  <c r="K38" i="29"/>
  <c r="E39" i="29" l="1"/>
  <c r="Q48" i="29"/>
  <c r="Q50" i="29"/>
  <c r="N52" i="29"/>
  <c r="N18" i="29"/>
  <c r="N12" i="29"/>
  <c r="Q53" i="29"/>
  <c r="P39" i="29"/>
  <c r="N14" i="29"/>
  <c r="Q34" i="29"/>
  <c r="Q18" i="29"/>
  <c r="Q12" i="29"/>
  <c r="Q17" i="29"/>
  <c r="Q16" i="29"/>
  <c r="J55" i="29"/>
  <c r="P55" i="29" s="1"/>
  <c r="Q44" i="29"/>
  <c r="Q14" i="29"/>
  <c r="Q42" i="29"/>
  <c r="H55" i="29"/>
  <c r="Q41" i="29"/>
  <c r="N17" i="29"/>
  <c r="N15" i="29"/>
  <c r="N13" i="29"/>
  <c r="Q13" i="29"/>
  <c r="H39" i="29"/>
  <c r="O55" i="29"/>
  <c r="Q45" i="29"/>
  <c r="N53" i="29"/>
  <c r="K39" i="29"/>
  <c r="O39" i="29"/>
  <c r="L39" i="29"/>
  <c r="N11" i="29"/>
  <c r="Q52" i="29"/>
  <c r="Q23" i="29"/>
  <c r="E55" i="29"/>
  <c r="M39" i="29"/>
  <c r="L55" i="29"/>
  <c r="Q11" i="29"/>
  <c r="M55" i="29" l="1"/>
  <c r="K55" i="29"/>
  <c r="Q55" i="29" s="1"/>
  <c r="N39" i="29"/>
  <c r="Q39" i="29"/>
  <c r="N55" i="29" l="1"/>
</calcChain>
</file>

<file path=xl/sharedStrings.xml><?xml version="1.0" encoding="utf-8"?>
<sst xmlns="http://schemas.openxmlformats.org/spreadsheetml/2006/main" count="91" uniqueCount="74">
  <si>
    <t>Код</t>
  </si>
  <si>
    <t>Разом</t>
  </si>
  <si>
    <t>Видатки бюджету за функціональною структурою (за шестизначним кодом)</t>
  </si>
  <si>
    <t>Всього</t>
  </si>
  <si>
    <t>Державне управління</t>
  </si>
  <si>
    <t>120000</t>
  </si>
  <si>
    <t>Фізична культура і спорт</t>
  </si>
  <si>
    <t>Резервний фонд</t>
  </si>
  <si>
    <t>Загальні видатки</t>
  </si>
  <si>
    <t>Спеціальні видатки</t>
  </si>
  <si>
    <t>250903</t>
  </si>
  <si>
    <t>Надання бюджетних позичок</t>
  </si>
  <si>
    <t>250904</t>
  </si>
  <si>
    <t>Повернення бюджетних позичок</t>
  </si>
  <si>
    <t>Додаток 2</t>
  </si>
  <si>
    <t>Освіта</t>
  </si>
  <si>
    <t>Соціальний захист та соціальне забезпечення</t>
  </si>
  <si>
    <t>Культура і мистецтво</t>
  </si>
  <si>
    <t>Засоби масової інформації</t>
  </si>
  <si>
    <t>Інші видатки</t>
  </si>
  <si>
    <t>до рішення  районної ради</t>
  </si>
  <si>
    <t>100000</t>
  </si>
  <si>
    <t>Житлово-комунальне господарство</t>
  </si>
  <si>
    <t>250319</t>
  </si>
  <si>
    <t>Додаткова дотація з державного бюджету місцевим  бюджетам на зебезпечення  здійснення видатків на оплату  праці працівників бюджетних установ відповідно до встановлених чинним законодавством умов оплати праці та розміру мінімальної заробітної плати</t>
  </si>
  <si>
    <t>Голова районної ради</t>
  </si>
  <si>
    <t>1000</t>
  </si>
  <si>
    <t>0100</t>
  </si>
  <si>
    <t>2000</t>
  </si>
  <si>
    <t>3000</t>
  </si>
  <si>
    <t>4000</t>
  </si>
  <si>
    <t>5000</t>
  </si>
  <si>
    <t>8600</t>
  </si>
  <si>
    <t xml:space="preserve">Відсоток виконання до затверджених показників </t>
  </si>
  <si>
    <t>Інші субвенціїз місцевого бюджету</t>
  </si>
  <si>
    <t>9410</t>
  </si>
  <si>
    <t>Субвенція з місцевого  на здійснення переданих видатків у сфері охорони здоров"я  за рахунок медичної субвенції</t>
  </si>
  <si>
    <t>9130</t>
  </si>
  <si>
    <t>Дотація з  місцевого  бюджету  на здійснення  переданих з державного бюджету видатків з утримання  закладів  освіти  та охорони здоров"я за рахунок  відповідної  додаткової субвенції з державного бюджету</t>
  </si>
  <si>
    <t>9800</t>
  </si>
  <si>
    <t>Субвенція з місцевого бюджету державному бюджету на виконання  програм соціально-економічного розвитку регіонів</t>
  </si>
  <si>
    <t>8700</t>
  </si>
  <si>
    <t xml:space="preserve">Міжбюджетні трансферти </t>
  </si>
  <si>
    <t>7300</t>
  </si>
  <si>
    <t>7600</t>
  </si>
  <si>
    <t>Будівництво та регіональний розвиткок</t>
  </si>
  <si>
    <t>Інші  програми та заходи,пов"язані з економічною діяльністю</t>
  </si>
  <si>
    <t>7400</t>
  </si>
  <si>
    <t>Транспорт та транспортна інфраструктура, дорожнє господарство</t>
  </si>
  <si>
    <t>О.ТКАЧЕНКО</t>
  </si>
  <si>
    <t>б.100%</t>
  </si>
  <si>
    <t>Інші програми та заходи пов"язані з економічною діяльністю</t>
  </si>
  <si>
    <t>8100</t>
  </si>
  <si>
    <t>Захист населення і територій від надзвичайних ситуацій техногенного та природного характеру</t>
  </si>
  <si>
    <t>8300</t>
  </si>
  <si>
    <t>Охорона навколишнього природного середовища</t>
  </si>
  <si>
    <t xml:space="preserve">Затверджено з урахуванням змін  на 2019 рік </t>
  </si>
  <si>
    <t>7100</t>
  </si>
  <si>
    <t>Сільське,лісове,рибне господарство та мисливство</t>
  </si>
  <si>
    <t>8500</t>
  </si>
  <si>
    <t>Нерозподілені трансферти з державного бюджету</t>
  </si>
  <si>
    <t>9510</t>
  </si>
  <si>
    <t>Субвенція з місцевого бюджету на здійснення заходів  щодо  соціально-економічного розвитку окремих територій  за рахунок   відповідної субвенції  з державного бюджету</t>
  </si>
  <si>
    <t>9700</t>
  </si>
  <si>
    <t>9570</t>
  </si>
  <si>
    <t>Субвенція з місцевого бюджету на здійснення заходів  щодо  соціально-економічного розвитку окремих територій  за рахунок  залишку коштів  відповідної субвенції  з державного бюджету,що утворився на кінець 2017 року</t>
  </si>
  <si>
    <t>Охорона здоров"я</t>
  </si>
  <si>
    <t xml:space="preserve">Касові видатки за 1півріччя  2018 року </t>
  </si>
  <si>
    <t>Видатки районного бюджету за перше півріччя  2019 року за функціональною структурою</t>
  </si>
  <si>
    <t xml:space="preserve">Касові видатки за 1 півріччя 2019 року </t>
  </si>
  <si>
    <t>Відхилення касових видатків за 1 півріччя 2019 року до касових видатків за 2018 рік</t>
  </si>
  <si>
    <t>46000</t>
  </si>
  <si>
    <t>6000</t>
  </si>
  <si>
    <t>від 07.08.2019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</si>
</sst>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Times"/>
      <charset val="204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color indexed="10"/>
      <name val="Times New Roman CYR"/>
      <charset val="204"/>
    </font>
    <font>
      <b/>
      <sz val="16"/>
      <name val="Times New Roman Cyr"/>
      <family val="1"/>
      <charset val="204"/>
    </font>
    <font>
      <b/>
      <sz val="14"/>
      <color rgb="FFFF0000"/>
      <name val="Times New Roman Cyr"/>
      <charset val="204"/>
    </font>
    <font>
      <b/>
      <sz val="14"/>
      <color rgb="FFFF0000"/>
      <name val="Times New Roman Cyr"/>
      <family val="1"/>
      <charset val="204"/>
    </font>
    <font>
      <sz val="14"/>
      <color rgb="FFFF0000"/>
      <name val="Times New Roman Cyr"/>
      <charset val="204"/>
    </font>
    <font>
      <sz val="14"/>
      <color rgb="FFFF0000"/>
      <name val="Times New Roman Cyr"/>
      <family val="1"/>
      <charset val="204"/>
    </font>
    <font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127">
    <xf numFmtId="0" fontId="0" fillId="0" borderId="0" xfId="0"/>
    <xf numFmtId="0" fontId="4" fillId="0" borderId="0" xfId="2" applyFont="1"/>
    <xf numFmtId="49" fontId="4" fillId="2" borderId="0" xfId="2" applyNumberFormat="1" applyFont="1" applyFill="1"/>
    <xf numFmtId="49" fontId="6" fillId="0" borderId="0" xfId="2" applyNumberFormat="1" applyFont="1" applyFill="1" applyBorder="1" applyAlignment="1"/>
    <xf numFmtId="0" fontId="6" fillId="0" borderId="0" xfId="2" applyFont="1" applyFill="1"/>
    <xf numFmtId="0" fontId="4" fillId="0" borderId="0" xfId="2" applyFont="1" applyFill="1"/>
    <xf numFmtId="0" fontId="6" fillId="0" borderId="0" xfId="2" applyFont="1"/>
    <xf numFmtId="49" fontId="6" fillId="0" borderId="0" xfId="2" applyNumberFormat="1" applyFont="1" applyFill="1" applyAlignment="1"/>
    <xf numFmtId="49" fontId="3" fillId="2" borderId="1" xfId="2" applyNumberFormat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vertical="center"/>
    </xf>
    <xf numFmtId="49" fontId="7" fillId="2" borderId="1" xfId="2" applyNumberFormat="1" applyFont="1" applyFill="1" applyBorder="1" applyAlignment="1">
      <alignment vertical="center"/>
    </xf>
    <xf numFmtId="164" fontId="3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164" fontId="7" fillId="0" borderId="1" xfId="2" applyNumberFormat="1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vertical="center"/>
    </xf>
    <xf numFmtId="1" fontId="3" fillId="0" borderId="1" xfId="2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vertical="center" wrapText="1"/>
    </xf>
    <xf numFmtId="49" fontId="7" fillId="3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164" fontId="6" fillId="0" borderId="1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Alignment="1">
      <alignment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wrapText="1"/>
    </xf>
    <xf numFmtId="49" fontId="7" fillId="0" borderId="1" xfId="2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0" fontId="7" fillId="0" borderId="0" xfId="2" applyFont="1" applyFill="1" applyAlignment="1">
      <alignment wrapText="1"/>
    </xf>
    <xf numFmtId="0" fontId="7" fillId="3" borderId="0" xfId="2" applyFont="1" applyFill="1" applyAlignment="1">
      <alignment wrapText="1"/>
    </xf>
    <xf numFmtId="49" fontId="7" fillId="2" borderId="1" xfId="2" applyNumberFormat="1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wrapText="1"/>
    </xf>
    <xf numFmtId="1" fontId="6" fillId="0" borderId="1" xfId="2" applyNumberFormat="1" applyFont="1" applyBorder="1" applyAlignment="1">
      <alignment horizontal="center" wrapText="1"/>
    </xf>
    <xf numFmtId="0" fontId="7" fillId="0" borderId="0" xfId="2" applyFont="1" applyAlignment="1">
      <alignment wrapText="1"/>
    </xf>
    <xf numFmtId="49" fontId="3" fillId="2" borderId="1" xfId="2" applyNumberFormat="1" applyFont="1" applyFill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3" fillId="0" borderId="0" xfId="2" applyFont="1" applyAlignment="1">
      <alignment wrapText="1"/>
    </xf>
    <xf numFmtId="49" fontId="4" fillId="2" borderId="1" xfId="2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vertical="center" wrapText="1"/>
    </xf>
    <xf numFmtId="1" fontId="7" fillId="0" borderId="1" xfId="2" applyNumberFormat="1" applyFont="1" applyBorder="1" applyAlignment="1">
      <alignment horizontal="center" wrapText="1"/>
    </xf>
    <xf numFmtId="0" fontId="10" fillId="0" borderId="0" xfId="2" applyFont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2" fontId="3" fillId="0" borderId="1" xfId="2" applyNumberFormat="1" applyFont="1" applyBorder="1" applyAlignment="1">
      <alignment horizontal="center"/>
    </xf>
    <xf numFmtId="0" fontId="3" fillId="0" borderId="0" xfId="2" applyFont="1"/>
    <xf numFmtId="49" fontId="7" fillId="2" borderId="0" xfId="2" applyNumberFormat="1" applyFont="1" applyFill="1" applyAlignment="1">
      <alignment horizontal="center"/>
    </xf>
    <xf numFmtId="49" fontId="7" fillId="2" borderId="0" xfId="2" applyNumberFormat="1" applyFont="1" applyFill="1"/>
    <xf numFmtId="49" fontId="7" fillId="2" borderId="1" xfId="2" applyNumberFormat="1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wrapText="1"/>
    </xf>
    <xf numFmtId="2" fontId="4" fillId="0" borderId="1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wrapText="1"/>
    </xf>
    <xf numFmtId="2" fontId="12" fillId="2" borderId="1" xfId="2" applyNumberFormat="1" applyFont="1" applyFill="1" applyBorder="1" applyAlignment="1">
      <alignment horizontal="center" vertical="center"/>
    </xf>
    <xf numFmtId="164" fontId="13" fillId="0" borderId="1" xfId="2" applyNumberFormat="1" applyFont="1" applyBorder="1" applyAlignment="1">
      <alignment horizontal="center" vertical="center"/>
    </xf>
    <xf numFmtId="2" fontId="12" fillId="2" borderId="1" xfId="2" applyNumberFormat="1" applyFont="1" applyFill="1" applyBorder="1" applyAlignment="1">
      <alignment vertical="center"/>
    </xf>
    <xf numFmtId="2" fontId="14" fillId="2" borderId="1" xfId="2" applyNumberFormat="1" applyFont="1" applyFill="1" applyBorder="1" applyAlignment="1">
      <alignment vertical="center"/>
    </xf>
    <xf numFmtId="2" fontId="14" fillId="2" borderId="1" xfId="2" applyNumberFormat="1" applyFont="1" applyFill="1" applyBorder="1" applyAlignment="1">
      <alignment horizontal="center" vertical="center"/>
    </xf>
    <xf numFmtId="2" fontId="14" fillId="2" borderId="1" xfId="2" applyNumberFormat="1" applyFont="1" applyFill="1" applyBorder="1" applyAlignment="1">
      <alignment vertical="center" wrapText="1"/>
    </xf>
    <xf numFmtId="2" fontId="15" fillId="2" borderId="1" xfId="2" applyNumberFormat="1" applyFont="1" applyFill="1" applyBorder="1" applyAlignment="1">
      <alignment vertical="center" wrapText="1"/>
    </xf>
    <xf numFmtId="2" fontId="16" fillId="0" borderId="1" xfId="1" applyNumberFormat="1" applyFont="1" applyBorder="1" applyAlignment="1" applyProtection="1">
      <alignment horizontal="left" vertical="center" wrapText="1"/>
    </xf>
    <xf numFmtId="2" fontId="14" fillId="0" borderId="1" xfId="2" applyNumberFormat="1" applyFont="1" applyFill="1" applyBorder="1" applyAlignment="1">
      <alignment horizontal="center" wrapText="1"/>
    </xf>
    <xf numFmtId="2" fontId="14" fillId="0" borderId="1" xfId="2" applyNumberFormat="1" applyFont="1" applyFill="1" applyBorder="1" applyAlignment="1">
      <alignment wrapText="1"/>
    </xf>
    <xf numFmtId="164" fontId="13" fillId="0" borderId="1" xfId="2" applyNumberFormat="1" applyFont="1" applyFill="1" applyBorder="1" applyAlignment="1">
      <alignment horizontal="center" vertical="center"/>
    </xf>
    <xf numFmtId="49" fontId="14" fillId="2" borderId="1" xfId="2" applyNumberFormat="1" applyFont="1" applyFill="1" applyBorder="1" applyAlignment="1">
      <alignment wrapText="1"/>
    </xf>
    <xf numFmtId="2" fontId="14" fillId="2" borderId="1" xfId="2" applyNumberFormat="1" applyFont="1" applyFill="1" applyBorder="1" applyAlignment="1">
      <alignment wrapText="1"/>
    </xf>
    <xf numFmtId="164" fontId="12" fillId="0" borderId="1" xfId="2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wrapText="1"/>
    </xf>
    <xf numFmtId="164" fontId="12" fillId="3" borderId="1" xfId="2" applyNumberFormat="1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center" vertical="center"/>
    </xf>
    <xf numFmtId="2" fontId="12" fillId="3" borderId="1" xfId="2" applyNumberFormat="1" applyFont="1" applyFill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wrapText="1"/>
    </xf>
    <xf numFmtId="1" fontId="14" fillId="0" borderId="1" xfId="2" applyNumberFormat="1" applyFont="1" applyBorder="1" applyAlignment="1">
      <alignment horizontal="center" wrapText="1"/>
    </xf>
    <xf numFmtId="1" fontId="14" fillId="0" borderId="1" xfId="2" applyNumberFormat="1" applyFont="1" applyFill="1" applyBorder="1" applyAlignment="1">
      <alignment horizont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1" fontId="12" fillId="0" borderId="1" xfId="2" applyNumberFormat="1" applyFont="1" applyFill="1" applyBorder="1" applyAlignment="1">
      <alignment horizontal="center" wrapText="1"/>
    </xf>
    <xf numFmtId="164" fontId="12" fillId="0" borderId="1" xfId="2" applyNumberFormat="1" applyFont="1" applyFill="1" applyBorder="1" applyAlignment="1">
      <alignment horizontal="center" wrapText="1"/>
    </xf>
    <xf numFmtId="164" fontId="12" fillId="0" borderId="1" xfId="2" applyNumberFormat="1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 vertical="center" wrapText="1"/>
    </xf>
    <xf numFmtId="164" fontId="14" fillId="0" borderId="1" xfId="2" applyNumberFormat="1" applyFont="1" applyBorder="1" applyAlignment="1">
      <alignment horizontal="center" vertical="center" wrapText="1"/>
    </xf>
    <xf numFmtId="1" fontId="14" fillId="0" borderId="1" xfId="2" applyNumberFormat="1" applyFont="1" applyBorder="1" applyAlignment="1">
      <alignment horizontal="center" vertical="center" wrapText="1"/>
    </xf>
    <xf numFmtId="2" fontId="14" fillId="0" borderId="1" xfId="2" applyNumberFormat="1" applyFont="1" applyBorder="1" applyAlignment="1">
      <alignment horizontal="center" wrapText="1"/>
    </xf>
    <xf numFmtId="2" fontId="18" fillId="2" borderId="1" xfId="2" applyNumberFormat="1" applyFont="1" applyFill="1" applyBorder="1" applyAlignment="1">
      <alignment horizontal="center" vertical="center"/>
    </xf>
    <xf numFmtId="164" fontId="18" fillId="0" borderId="1" xfId="2" applyNumberFormat="1" applyFont="1" applyBorder="1" applyAlignment="1">
      <alignment horizontal="center" vertical="center"/>
    </xf>
    <xf numFmtId="2" fontId="18" fillId="2" borderId="1" xfId="2" applyNumberFormat="1" applyFont="1" applyFill="1" applyBorder="1" applyAlignment="1">
      <alignment vertical="center"/>
    </xf>
    <xf numFmtId="164" fontId="19" fillId="0" borderId="1" xfId="2" applyNumberFormat="1" applyFont="1" applyBorder="1" applyAlignment="1">
      <alignment horizontal="center" vertical="center"/>
    </xf>
    <xf numFmtId="2" fontId="4" fillId="2" borderId="1" xfId="2" applyNumberFormat="1" applyFont="1" applyFill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vertical="center" wrapText="1"/>
    </xf>
    <xf numFmtId="2" fontId="7" fillId="2" borderId="1" xfId="2" applyNumberFormat="1" applyFont="1" applyFill="1" applyBorder="1" applyAlignment="1">
      <alignment horizontal="center" wrapText="1"/>
    </xf>
    <xf numFmtId="0" fontId="7" fillId="2" borderId="1" xfId="2" applyNumberFormat="1" applyFont="1" applyFill="1" applyBorder="1" applyAlignment="1">
      <alignment horizontal="center" wrapText="1"/>
    </xf>
    <xf numFmtId="2" fontId="4" fillId="0" borderId="1" xfId="2" applyNumberFormat="1" applyFont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wrapText="1"/>
    </xf>
    <xf numFmtId="2" fontId="7" fillId="0" borderId="1" xfId="2" applyNumberFormat="1" applyFont="1" applyBorder="1" applyAlignment="1">
      <alignment horizontal="center" wrapText="1"/>
    </xf>
    <xf numFmtId="164" fontId="4" fillId="0" borderId="1" xfId="2" applyNumberFormat="1" applyFont="1" applyBorder="1" applyAlignment="1">
      <alignment horizontal="center"/>
    </xf>
    <xf numFmtId="2" fontId="4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164" fontId="18" fillId="0" borderId="1" xfId="2" applyNumberFormat="1" applyFont="1" applyFill="1" applyBorder="1" applyAlignment="1">
      <alignment horizontal="center" vertical="center"/>
    </xf>
    <xf numFmtId="164" fontId="18" fillId="0" borderId="1" xfId="2" applyNumberFormat="1" applyFont="1" applyBorder="1" applyAlignment="1">
      <alignment horizontal="center" wrapText="1"/>
    </xf>
    <xf numFmtId="2" fontId="18" fillId="0" borderId="1" xfId="2" applyNumberFormat="1" applyFont="1" applyBorder="1" applyAlignment="1">
      <alignment horizontal="center"/>
    </xf>
    <xf numFmtId="49" fontId="11" fillId="0" borderId="0" xfId="2" applyNumberFormat="1" applyFont="1" applyFill="1" applyAlignment="1">
      <alignment horizontal="center"/>
    </xf>
    <xf numFmtId="49" fontId="3" fillId="2" borderId="1" xfId="2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/>
    </xf>
  </cellXfs>
  <cellStyles count="4">
    <cellStyle name="Обычный" xfId="0" builtinId="0"/>
    <cellStyle name="Обычный_ZV1PIV98" xfId="1"/>
    <cellStyle name="Обычный_Дод_ 2_3_село" xfId="2"/>
    <cellStyle name="Обычный_Дод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V56"/>
  <sheetViews>
    <sheetView tabSelected="1" zoomScale="90" zoomScaleNormal="90" zoomScaleSheetLayoutView="75" workbookViewId="0">
      <pane xSplit="2" ySplit="10" topLeftCell="I11" activePane="bottomRight" state="frozen"/>
      <selection pane="topRight" activeCell="C1" sqref="C1"/>
      <selection pane="bottomLeft" activeCell="A11" sqref="A11"/>
      <selection pane="bottomRight" activeCell="K4" sqref="K4"/>
    </sheetView>
  </sheetViews>
  <sheetFormatPr defaultRowHeight="18.75" x14ac:dyDescent="0.3"/>
  <cols>
    <col min="1" max="1" width="8.83203125" style="57" customWidth="1"/>
    <col min="2" max="2" width="57.1640625" style="58" customWidth="1"/>
    <col min="3" max="3" width="20.5" style="58" customWidth="1"/>
    <col min="4" max="4" width="18.33203125" style="58" customWidth="1"/>
    <col min="5" max="5" width="20.6640625" style="58" customWidth="1"/>
    <col min="6" max="6" width="20.33203125" style="9" customWidth="1"/>
    <col min="7" max="7" width="18.1640625" style="9" customWidth="1"/>
    <col min="8" max="9" width="21.5" style="9" customWidth="1"/>
    <col min="10" max="10" width="17.5" style="9" customWidth="1"/>
    <col min="11" max="11" width="23.6640625" style="9" customWidth="1"/>
    <col min="12" max="12" width="13.1640625" style="9" customWidth="1"/>
    <col min="13" max="13" width="13.83203125" style="9" customWidth="1"/>
    <col min="14" max="14" width="14.6640625" style="9" customWidth="1"/>
    <col min="15" max="15" width="10.33203125" style="9" customWidth="1"/>
    <col min="16" max="16" width="14" style="9" customWidth="1"/>
    <col min="17" max="17" width="13.33203125" style="9" customWidth="1"/>
    <col min="18" max="16384" width="9.33203125" style="9"/>
  </cols>
  <sheetData>
    <row r="1" spans="1:17" s="6" customFormat="1" x14ac:dyDescent="0.3">
      <c r="A1" s="3"/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5" t="s">
        <v>14</v>
      </c>
      <c r="P1" s="5"/>
      <c r="Q1" s="4"/>
    </row>
    <row r="2" spans="1:17" s="6" customFormat="1" x14ac:dyDescent="0.3">
      <c r="A2" s="3"/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5" t="s">
        <v>20</v>
      </c>
      <c r="P2" s="5"/>
      <c r="Q2" s="4"/>
    </row>
    <row r="3" spans="1:17" s="6" customFormat="1" x14ac:dyDescent="0.3">
      <c r="A3" s="3"/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5" t="s">
        <v>73</v>
      </c>
      <c r="P3" s="5"/>
      <c r="Q3" s="4"/>
    </row>
    <row r="4" spans="1:17" s="6" customFormat="1" x14ac:dyDescent="0.3">
      <c r="A4" s="7"/>
      <c r="B4" s="7"/>
      <c r="C4" s="7"/>
      <c r="D4" s="7"/>
      <c r="E4" s="7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s="6" customFormat="1" ht="20.25" x14ac:dyDescent="0.3">
      <c r="A5" s="119" t="s">
        <v>68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7" s="6" customFormat="1" x14ac:dyDescent="0.3">
      <c r="A6" s="7"/>
      <c r="B6" s="7"/>
      <c r="C6" s="7"/>
      <c r="D6" s="7"/>
      <c r="E6" s="7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s="6" customFormat="1" ht="79.5" customHeight="1" x14ac:dyDescent="0.3">
      <c r="A7" s="120" t="s">
        <v>0</v>
      </c>
      <c r="B7" s="121" t="s">
        <v>2</v>
      </c>
      <c r="C7" s="126" t="s">
        <v>67</v>
      </c>
      <c r="D7" s="126"/>
      <c r="E7" s="126"/>
      <c r="F7" s="122" t="s">
        <v>56</v>
      </c>
      <c r="G7" s="123"/>
      <c r="H7" s="124"/>
      <c r="I7" s="122" t="s">
        <v>69</v>
      </c>
      <c r="J7" s="123"/>
      <c r="K7" s="124"/>
      <c r="L7" s="122" t="s">
        <v>70</v>
      </c>
      <c r="M7" s="123"/>
      <c r="N7" s="124"/>
      <c r="O7" s="122" t="s">
        <v>33</v>
      </c>
      <c r="P7" s="123"/>
      <c r="Q7" s="124"/>
    </row>
    <row r="8" spans="1:17" ht="12.75" customHeight="1" x14ac:dyDescent="0.3">
      <c r="A8" s="120"/>
      <c r="B8" s="121"/>
      <c r="C8" s="125" t="s">
        <v>8</v>
      </c>
      <c r="D8" s="125" t="s">
        <v>9</v>
      </c>
      <c r="E8" s="125" t="s">
        <v>1</v>
      </c>
      <c r="F8" s="125" t="s">
        <v>8</v>
      </c>
      <c r="G8" s="125" t="s">
        <v>9</v>
      </c>
      <c r="H8" s="125" t="s">
        <v>1</v>
      </c>
      <c r="I8" s="125" t="s">
        <v>8</v>
      </c>
      <c r="J8" s="125" t="s">
        <v>9</v>
      </c>
      <c r="K8" s="125" t="s">
        <v>1</v>
      </c>
      <c r="L8" s="125" t="s">
        <v>8</v>
      </c>
      <c r="M8" s="125" t="s">
        <v>9</v>
      </c>
      <c r="N8" s="125" t="s">
        <v>1</v>
      </c>
      <c r="O8" s="125" t="s">
        <v>8</v>
      </c>
      <c r="P8" s="125" t="s">
        <v>9</v>
      </c>
      <c r="Q8" s="125" t="s">
        <v>1</v>
      </c>
    </row>
    <row r="9" spans="1:17" ht="12.75" customHeight="1" x14ac:dyDescent="0.3">
      <c r="A9" s="120"/>
      <c r="B9" s="121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</row>
    <row r="10" spans="1:17" s="10" customFormat="1" ht="59.25" customHeight="1" x14ac:dyDescent="0.2">
      <c r="A10" s="120"/>
      <c r="B10" s="121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</row>
    <row r="11" spans="1:17" s="16" customFormat="1" ht="20.25" customHeight="1" x14ac:dyDescent="0.2">
      <c r="A11" s="8" t="s">
        <v>27</v>
      </c>
      <c r="B11" s="11" t="s">
        <v>4</v>
      </c>
      <c r="C11" s="98">
        <v>1289740</v>
      </c>
      <c r="D11" s="98">
        <v>1497</v>
      </c>
      <c r="E11" s="99">
        <f>C11+D11</f>
        <v>1291237</v>
      </c>
      <c r="F11" s="24">
        <v>3418894</v>
      </c>
      <c r="G11" s="116">
        <v>500</v>
      </c>
      <c r="H11" s="12">
        <f t="shared" ref="H11:H54" si="0">F11+G11</f>
        <v>3419394</v>
      </c>
      <c r="I11" s="61">
        <v>1565698</v>
      </c>
      <c r="J11" s="24">
        <v>499</v>
      </c>
      <c r="K11" s="12">
        <f>SUM(I11:J11)</f>
        <v>1566197</v>
      </c>
      <c r="L11" s="12">
        <f>I11/C11*100</f>
        <v>121.39640547707289</v>
      </c>
      <c r="M11" s="15">
        <f>J11/D11*100</f>
        <v>33.333333333333329</v>
      </c>
      <c r="N11" s="15">
        <f>K11/E11*100</f>
        <v>121.29430925538844</v>
      </c>
      <c r="O11" s="24">
        <f t="shared" ref="O11:Q14" si="1">I11/F11*100</f>
        <v>45.795453149468806</v>
      </c>
      <c r="P11" s="24">
        <f t="shared" si="1"/>
        <v>99.8</v>
      </c>
      <c r="Q11" s="12">
        <f t="shared" si="1"/>
        <v>45.803349950312835</v>
      </c>
    </row>
    <row r="12" spans="1:17" s="16" customFormat="1" x14ac:dyDescent="0.2">
      <c r="A12" s="8" t="s">
        <v>26</v>
      </c>
      <c r="B12" s="11" t="s">
        <v>15</v>
      </c>
      <c r="C12" s="98">
        <v>21560534</v>
      </c>
      <c r="D12" s="98">
        <v>492443.9</v>
      </c>
      <c r="E12" s="99">
        <f t="shared" ref="E12:E35" si="2">C12+D12</f>
        <v>22052977.899999999</v>
      </c>
      <c r="F12" s="24">
        <v>48725529.780000001</v>
      </c>
      <c r="G12" s="116">
        <v>2643618</v>
      </c>
      <c r="H12" s="12">
        <f t="shared" si="0"/>
        <v>51369147.780000001</v>
      </c>
      <c r="I12" s="24">
        <v>24402970.82</v>
      </c>
      <c r="J12" s="24">
        <v>966255.59</v>
      </c>
      <c r="K12" s="12">
        <f t="shared" ref="K12:K38" si="3">SUM(I12:J12)</f>
        <v>25369226.41</v>
      </c>
      <c r="L12" s="12">
        <f t="shared" ref="L12:L18" si="4">I12/C12*100</f>
        <v>113.18351771806765</v>
      </c>
      <c r="M12" s="15">
        <f t="shared" ref="M12" si="5">J12/D12*100</f>
        <v>196.21637916522064</v>
      </c>
      <c r="N12" s="15">
        <f t="shared" ref="N12:N29" si="6">K12/E12*100</f>
        <v>115.03764491597302</v>
      </c>
      <c r="O12" s="24">
        <f t="shared" si="1"/>
        <v>50.08251512129582</v>
      </c>
      <c r="P12" s="24">
        <f t="shared" si="1"/>
        <v>36.550499731806937</v>
      </c>
      <c r="Q12" s="12">
        <f t="shared" si="1"/>
        <v>49.386115025013559</v>
      </c>
    </row>
    <row r="13" spans="1:17" s="16" customFormat="1" x14ac:dyDescent="0.2">
      <c r="A13" s="8" t="s">
        <v>28</v>
      </c>
      <c r="B13" s="11" t="s">
        <v>66</v>
      </c>
      <c r="C13" s="98">
        <v>4106341</v>
      </c>
      <c r="D13" s="98">
        <v>51988</v>
      </c>
      <c r="E13" s="99">
        <f t="shared" si="2"/>
        <v>4158329</v>
      </c>
      <c r="F13" s="24">
        <v>4126087</v>
      </c>
      <c r="G13" s="116">
        <v>67000</v>
      </c>
      <c r="H13" s="12">
        <f t="shared" si="0"/>
        <v>4193087</v>
      </c>
      <c r="I13" s="61">
        <v>2045141.45</v>
      </c>
      <c r="J13" s="24">
        <v>19000</v>
      </c>
      <c r="K13" s="12">
        <f t="shared" si="3"/>
        <v>2064141.45</v>
      </c>
      <c r="L13" s="12">
        <f t="shared" si="4"/>
        <v>49.804471913072973</v>
      </c>
      <c r="M13" s="15">
        <f t="shared" ref="M13:M21" si="7">J13/D13*100</f>
        <v>36.546895437408637</v>
      </c>
      <c r="N13" s="15">
        <f t="shared" si="6"/>
        <v>49.638723872016861</v>
      </c>
      <c r="O13" s="24">
        <f t="shared" si="1"/>
        <v>49.566125241663592</v>
      </c>
      <c r="P13" s="24">
        <f t="shared" si="1"/>
        <v>28.35820895522388</v>
      </c>
      <c r="Q13" s="12">
        <f t="shared" si="1"/>
        <v>49.22725071051471</v>
      </c>
    </row>
    <row r="14" spans="1:17" s="16" customFormat="1" ht="42.75" customHeight="1" x14ac:dyDescent="0.2">
      <c r="A14" s="8" t="s">
        <v>29</v>
      </c>
      <c r="B14" s="59" t="s">
        <v>16</v>
      </c>
      <c r="C14" s="98">
        <v>52557189</v>
      </c>
      <c r="D14" s="98">
        <v>162611.6</v>
      </c>
      <c r="E14" s="99">
        <f t="shared" si="2"/>
        <v>52719800.600000001</v>
      </c>
      <c r="F14" s="61">
        <v>66883130.609999999</v>
      </c>
      <c r="G14" s="116">
        <v>211119</v>
      </c>
      <c r="H14" s="12">
        <f t="shared" si="0"/>
        <v>67094249.609999999</v>
      </c>
      <c r="I14" s="61">
        <v>34211752.759999998</v>
      </c>
      <c r="J14" s="24">
        <v>149057.10999999999</v>
      </c>
      <c r="K14" s="12">
        <f t="shared" si="3"/>
        <v>34360809.869999997</v>
      </c>
      <c r="L14" s="12">
        <f t="shared" si="4"/>
        <v>65.094335163168637</v>
      </c>
      <c r="M14" s="15">
        <f t="shared" si="7"/>
        <v>91.664499949573084</v>
      </c>
      <c r="N14" s="15">
        <f t="shared" si="6"/>
        <v>65.17628951350774</v>
      </c>
      <c r="O14" s="24">
        <f t="shared" si="1"/>
        <v>51.151542172107668</v>
      </c>
      <c r="P14" s="24">
        <f t="shared" si="1"/>
        <v>70.603361137557485</v>
      </c>
      <c r="Q14" s="12">
        <f t="shared" si="1"/>
        <v>51.212749333556488</v>
      </c>
    </row>
    <row r="15" spans="1:17" s="16" customFormat="1" ht="20.25" hidden="1" customHeight="1" x14ac:dyDescent="0.2">
      <c r="A15" s="8" t="s">
        <v>21</v>
      </c>
      <c r="B15" s="11" t="s">
        <v>22</v>
      </c>
      <c r="C15" s="68"/>
      <c r="D15" s="68"/>
      <c r="E15" s="67">
        <f t="shared" si="2"/>
        <v>0</v>
      </c>
      <c r="F15" s="24"/>
      <c r="G15" s="81"/>
      <c r="H15" s="12">
        <f t="shared" si="0"/>
        <v>0</v>
      </c>
      <c r="I15" s="24"/>
      <c r="J15" s="24"/>
      <c r="K15" s="12">
        <f t="shared" si="3"/>
        <v>0</v>
      </c>
      <c r="L15" s="12" t="e">
        <f t="shared" si="4"/>
        <v>#DIV/0!</v>
      </c>
      <c r="M15" s="15" t="e">
        <f t="shared" si="7"/>
        <v>#DIV/0!</v>
      </c>
      <c r="N15" s="15" t="e">
        <f t="shared" si="6"/>
        <v>#DIV/0!</v>
      </c>
      <c r="O15" s="24"/>
      <c r="P15" s="24"/>
      <c r="Q15" s="12"/>
    </row>
    <row r="16" spans="1:17" s="16" customFormat="1" ht="20.25" customHeight="1" x14ac:dyDescent="0.2">
      <c r="A16" s="8" t="s">
        <v>30</v>
      </c>
      <c r="B16" s="11" t="s">
        <v>17</v>
      </c>
      <c r="C16" s="98">
        <v>1697516</v>
      </c>
      <c r="D16" s="98">
        <v>145852</v>
      </c>
      <c r="E16" s="99">
        <f t="shared" si="2"/>
        <v>1843368</v>
      </c>
      <c r="F16" s="24">
        <v>3877702</v>
      </c>
      <c r="G16" s="116">
        <v>51600</v>
      </c>
      <c r="H16" s="12">
        <f t="shared" si="0"/>
        <v>3929302</v>
      </c>
      <c r="I16" s="61">
        <v>1761699.52</v>
      </c>
      <c r="J16" s="24">
        <v>30781.7</v>
      </c>
      <c r="K16" s="12">
        <f t="shared" si="3"/>
        <v>1792481.22</v>
      </c>
      <c r="L16" s="12">
        <f t="shared" si="4"/>
        <v>103.78102592258335</v>
      </c>
      <c r="M16" s="15">
        <f t="shared" si="7"/>
        <v>21.104750020568797</v>
      </c>
      <c r="N16" s="15">
        <f t="shared" si="6"/>
        <v>97.239467105862744</v>
      </c>
      <c r="O16" s="24">
        <f>I16/F16*100</f>
        <v>45.43153445004284</v>
      </c>
      <c r="P16" s="24">
        <f>J16/G16*100</f>
        <v>59.654457364341084</v>
      </c>
      <c r="Q16" s="12">
        <f>K16/H16*100</f>
        <v>45.61831134384682</v>
      </c>
    </row>
    <row r="17" spans="1:48" s="16" customFormat="1" ht="20.25" hidden="1" customHeight="1" x14ac:dyDescent="0.2">
      <c r="A17" s="8" t="s">
        <v>5</v>
      </c>
      <c r="B17" s="11" t="s">
        <v>18</v>
      </c>
      <c r="C17" s="68"/>
      <c r="D17" s="68"/>
      <c r="E17" s="67">
        <f t="shared" si="2"/>
        <v>0</v>
      </c>
      <c r="F17" s="24"/>
      <c r="G17" s="81"/>
      <c r="H17" s="12">
        <f t="shared" si="0"/>
        <v>0</v>
      </c>
      <c r="I17" s="24"/>
      <c r="J17" s="93"/>
      <c r="K17" s="12">
        <f t="shared" si="3"/>
        <v>0</v>
      </c>
      <c r="L17" s="12" t="e">
        <f t="shared" si="4"/>
        <v>#DIV/0!</v>
      </c>
      <c r="M17" s="15" t="e">
        <f t="shared" si="7"/>
        <v>#DIV/0!</v>
      </c>
      <c r="N17" s="15" t="e">
        <f t="shared" si="6"/>
        <v>#DIV/0!</v>
      </c>
      <c r="O17" s="24" t="e">
        <f>I17/F17*100</f>
        <v>#DIV/0!</v>
      </c>
      <c r="P17" s="24"/>
      <c r="Q17" s="12" t="e">
        <f>K17/H17*100</f>
        <v>#DIV/0!</v>
      </c>
    </row>
    <row r="18" spans="1:48" s="16" customFormat="1" ht="20.25" customHeight="1" x14ac:dyDescent="0.2">
      <c r="A18" s="8" t="s">
        <v>31</v>
      </c>
      <c r="B18" s="11" t="s">
        <v>6</v>
      </c>
      <c r="C18" s="98">
        <v>203560</v>
      </c>
      <c r="D18" s="100"/>
      <c r="E18" s="99">
        <f t="shared" si="2"/>
        <v>203560</v>
      </c>
      <c r="F18" s="24">
        <v>513546</v>
      </c>
      <c r="G18" s="79"/>
      <c r="H18" s="12">
        <f t="shared" si="0"/>
        <v>513546</v>
      </c>
      <c r="I18" s="24">
        <v>259578.45</v>
      </c>
      <c r="J18" s="93"/>
      <c r="K18" s="12">
        <f t="shared" si="3"/>
        <v>259578.45</v>
      </c>
      <c r="L18" s="12">
        <f t="shared" si="4"/>
        <v>127.51938003537042</v>
      </c>
      <c r="M18" s="15"/>
      <c r="N18" s="15">
        <f t="shared" si="6"/>
        <v>127.51938003537042</v>
      </c>
      <c r="O18" s="24">
        <f>I18/F18*100</f>
        <v>50.546289913659152</v>
      </c>
      <c r="P18" s="24"/>
      <c r="Q18" s="12">
        <f>K18/H18*100</f>
        <v>50.546289913659152</v>
      </c>
    </row>
    <row r="19" spans="1:48" s="16" customFormat="1" ht="20.25" customHeight="1" x14ac:dyDescent="0.2">
      <c r="A19" s="115" t="s">
        <v>72</v>
      </c>
      <c r="B19" s="11" t="s">
        <v>22</v>
      </c>
      <c r="C19" s="98"/>
      <c r="D19" s="100"/>
      <c r="E19" s="99"/>
      <c r="F19" s="24"/>
      <c r="G19" s="116">
        <v>350000</v>
      </c>
      <c r="H19" s="12">
        <f t="shared" si="0"/>
        <v>350000</v>
      </c>
      <c r="I19" s="24"/>
      <c r="J19" s="93"/>
      <c r="K19" s="12"/>
      <c r="L19" s="12"/>
      <c r="M19" s="15"/>
      <c r="N19" s="15"/>
      <c r="O19" s="24"/>
      <c r="P19" s="24"/>
      <c r="Q19" s="12"/>
    </row>
    <row r="20" spans="1:48" s="16" customFormat="1" ht="41.25" customHeight="1" x14ac:dyDescent="0.2">
      <c r="A20" s="60" t="s">
        <v>57</v>
      </c>
      <c r="B20" s="59" t="s">
        <v>58</v>
      </c>
      <c r="C20" s="66"/>
      <c r="D20" s="68"/>
      <c r="E20" s="101">
        <f t="shared" si="2"/>
        <v>0</v>
      </c>
      <c r="F20" s="24">
        <v>3500</v>
      </c>
      <c r="G20" s="79"/>
      <c r="H20" s="12">
        <f t="shared" si="0"/>
        <v>3500</v>
      </c>
      <c r="I20" s="24"/>
      <c r="J20" s="93"/>
      <c r="K20" s="12">
        <f t="shared" si="3"/>
        <v>0</v>
      </c>
      <c r="L20" s="12"/>
      <c r="M20" s="15"/>
      <c r="N20" s="15"/>
      <c r="O20" s="24">
        <f>I20/F20*100</f>
        <v>0</v>
      </c>
      <c r="P20" s="24"/>
      <c r="Q20" s="12">
        <f>K20/H20*100</f>
        <v>0</v>
      </c>
    </row>
    <row r="21" spans="1:48" s="16" customFormat="1" ht="41.25" customHeight="1" x14ac:dyDescent="0.2">
      <c r="A21" s="60" t="s">
        <v>43</v>
      </c>
      <c r="B21" s="59" t="s">
        <v>45</v>
      </c>
      <c r="C21" s="66"/>
      <c r="D21" s="100">
        <v>218744.2</v>
      </c>
      <c r="E21" s="99">
        <f t="shared" si="2"/>
        <v>218744.2</v>
      </c>
      <c r="F21" s="24"/>
      <c r="G21" s="114">
        <v>705157</v>
      </c>
      <c r="H21" s="12">
        <f t="shared" si="0"/>
        <v>705157</v>
      </c>
      <c r="I21" s="24"/>
      <c r="J21" s="24">
        <v>541715.75</v>
      </c>
      <c r="K21" s="12">
        <f t="shared" si="3"/>
        <v>541715.75</v>
      </c>
      <c r="L21" s="12"/>
      <c r="M21" s="15">
        <f t="shared" si="7"/>
        <v>247.64805192549102</v>
      </c>
      <c r="N21" s="15"/>
      <c r="O21" s="24"/>
      <c r="P21" s="24"/>
      <c r="Q21" s="12"/>
    </row>
    <row r="22" spans="1:48" s="16" customFormat="1" ht="42" customHeight="1" x14ac:dyDescent="0.2">
      <c r="A22" s="8" t="s">
        <v>44</v>
      </c>
      <c r="B22" s="59" t="s">
        <v>51</v>
      </c>
      <c r="C22" s="66"/>
      <c r="D22" s="98"/>
      <c r="E22" s="99">
        <f t="shared" si="2"/>
        <v>0</v>
      </c>
      <c r="F22" s="24">
        <v>70000</v>
      </c>
      <c r="G22" s="82"/>
      <c r="H22" s="12">
        <f t="shared" si="0"/>
        <v>70000</v>
      </c>
      <c r="I22" s="24">
        <v>10674</v>
      </c>
      <c r="J22" s="93"/>
      <c r="K22" s="12">
        <f t="shared" si="3"/>
        <v>10674</v>
      </c>
      <c r="L22" s="12"/>
      <c r="M22" s="15"/>
      <c r="N22" s="15"/>
      <c r="O22" s="24">
        <f>I22/F22*100</f>
        <v>15.248571428571427</v>
      </c>
      <c r="P22" s="24" t="e">
        <f t="shared" ref="P22:P29" si="8">J22/G22*100</f>
        <v>#DIV/0!</v>
      </c>
      <c r="Q22" s="12"/>
    </row>
    <row r="23" spans="1:48" s="16" customFormat="1" ht="20.25" hidden="1" customHeight="1" x14ac:dyDescent="0.2">
      <c r="A23" s="8" t="s">
        <v>43</v>
      </c>
      <c r="B23" s="18" t="s">
        <v>45</v>
      </c>
      <c r="C23" s="69"/>
      <c r="D23" s="70"/>
      <c r="E23" s="67">
        <f t="shared" si="2"/>
        <v>0</v>
      </c>
      <c r="F23" s="24"/>
      <c r="G23" s="82"/>
      <c r="H23" s="12">
        <f t="shared" si="0"/>
        <v>0</v>
      </c>
      <c r="I23" s="24"/>
      <c r="J23" s="93"/>
      <c r="K23" s="12">
        <f t="shared" si="3"/>
        <v>0</v>
      </c>
      <c r="L23" s="12"/>
      <c r="M23" s="15"/>
      <c r="N23" s="20"/>
      <c r="O23" s="13"/>
      <c r="P23" s="13" t="e">
        <f t="shared" si="8"/>
        <v>#DIV/0!</v>
      </c>
      <c r="Q23" s="12" t="e">
        <f>K23/H23*100</f>
        <v>#DIV/0!</v>
      </c>
    </row>
    <row r="24" spans="1:48" s="16" customFormat="1" ht="34.5" hidden="1" customHeight="1" x14ac:dyDescent="0.2">
      <c r="A24" s="8" t="s">
        <v>47</v>
      </c>
      <c r="B24" s="21" t="s">
        <v>48</v>
      </c>
      <c r="C24" s="69"/>
      <c r="D24" s="70"/>
      <c r="E24" s="67">
        <f t="shared" si="2"/>
        <v>0</v>
      </c>
      <c r="F24" s="24"/>
      <c r="G24" s="82"/>
      <c r="H24" s="19"/>
      <c r="I24" s="24"/>
      <c r="J24" s="93"/>
      <c r="K24" s="12">
        <f t="shared" si="3"/>
        <v>0</v>
      </c>
      <c r="L24" s="12"/>
      <c r="M24" s="15"/>
      <c r="N24" s="20"/>
      <c r="O24" s="13"/>
      <c r="P24" s="13" t="e">
        <f t="shared" si="8"/>
        <v>#DIV/0!</v>
      </c>
      <c r="Q24" s="12" t="e">
        <f>K24/H24*100</f>
        <v>#DIV/0!</v>
      </c>
    </row>
    <row r="25" spans="1:48" s="16" customFormat="1" ht="29.25" hidden="1" customHeight="1" x14ac:dyDescent="0.2">
      <c r="A25" s="8" t="s">
        <v>44</v>
      </c>
      <c r="B25" s="21" t="s">
        <v>46</v>
      </c>
      <c r="C25" s="71"/>
      <c r="D25" s="71"/>
      <c r="E25" s="67">
        <f t="shared" si="2"/>
        <v>0</v>
      </c>
      <c r="F25" s="24"/>
      <c r="G25" s="79"/>
      <c r="H25" s="12"/>
      <c r="I25" s="24"/>
      <c r="J25" s="93"/>
      <c r="K25" s="12">
        <f t="shared" si="3"/>
        <v>0</v>
      </c>
      <c r="L25" s="12"/>
      <c r="M25" s="15"/>
      <c r="N25" s="15"/>
      <c r="O25" s="13" t="e">
        <f>I25/F25*100</f>
        <v>#DIV/0!</v>
      </c>
      <c r="P25" s="13" t="e">
        <f t="shared" si="8"/>
        <v>#DIV/0!</v>
      </c>
      <c r="Q25" s="12" t="e">
        <f>K25/H25*100</f>
        <v>#DIV/0!</v>
      </c>
    </row>
    <row r="26" spans="1:48" s="16" customFormat="1" ht="20.25" hidden="1" customHeight="1" x14ac:dyDescent="0.2">
      <c r="A26" s="8"/>
      <c r="B26" s="18"/>
      <c r="C26" s="69"/>
      <c r="D26" s="69"/>
      <c r="E26" s="67"/>
      <c r="F26" s="24"/>
      <c r="G26" s="81"/>
      <c r="H26" s="12"/>
      <c r="I26" s="24"/>
      <c r="J26" s="93"/>
      <c r="K26" s="12">
        <f t="shared" si="3"/>
        <v>0</v>
      </c>
      <c r="L26" s="12"/>
      <c r="M26" s="15"/>
      <c r="N26" s="15" t="e">
        <f t="shared" si="6"/>
        <v>#DIV/0!</v>
      </c>
      <c r="O26" s="13"/>
      <c r="P26" s="13" t="e">
        <f t="shared" si="8"/>
        <v>#DIV/0!</v>
      </c>
      <c r="Q26" s="12"/>
    </row>
    <row r="27" spans="1:48" s="16" customFormat="1" ht="20.25" hidden="1" customHeight="1" x14ac:dyDescent="0.2">
      <c r="A27" s="8"/>
      <c r="B27" s="18"/>
      <c r="C27" s="69"/>
      <c r="D27" s="69"/>
      <c r="E27" s="67"/>
      <c r="F27" s="24"/>
      <c r="G27" s="81"/>
      <c r="H27" s="12"/>
      <c r="I27" s="24"/>
      <c r="J27" s="93"/>
      <c r="K27" s="12">
        <f t="shared" si="3"/>
        <v>0</v>
      </c>
      <c r="L27" s="12"/>
      <c r="M27" s="15"/>
      <c r="N27" s="15" t="e">
        <f t="shared" si="6"/>
        <v>#DIV/0!</v>
      </c>
      <c r="O27" s="13"/>
      <c r="P27" s="13" t="e">
        <f t="shared" si="8"/>
        <v>#DIV/0!</v>
      </c>
      <c r="Q27" s="12"/>
    </row>
    <row r="28" spans="1:48" s="16" customFormat="1" ht="28.5" hidden="1" customHeight="1" x14ac:dyDescent="0.2">
      <c r="A28" s="8"/>
      <c r="B28" s="21"/>
      <c r="C28" s="71"/>
      <c r="D28" s="71"/>
      <c r="E28" s="67"/>
      <c r="F28" s="24"/>
      <c r="G28" s="81"/>
      <c r="H28" s="19"/>
      <c r="I28" s="24"/>
      <c r="J28" s="93"/>
      <c r="K28" s="12">
        <f t="shared" si="3"/>
        <v>0</v>
      </c>
      <c r="L28" s="12"/>
      <c r="M28" s="15"/>
      <c r="N28" s="15" t="e">
        <f t="shared" si="6"/>
        <v>#DIV/0!</v>
      </c>
      <c r="O28" s="13"/>
      <c r="P28" s="13" t="e">
        <f t="shared" si="8"/>
        <v>#DIV/0!</v>
      </c>
      <c r="Q28" s="12"/>
    </row>
    <row r="29" spans="1:48" s="16" customFormat="1" ht="17.25" hidden="1" customHeight="1" x14ac:dyDescent="0.2">
      <c r="A29" s="8"/>
      <c r="B29" s="22"/>
      <c r="C29" s="69"/>
      <c r="D29" s="69"/>
      <c r="E29" s="67"/>
      <c r="F29" s="24"/>
      <c r="G29" s="83"/>
      <c r="H29" s="15"/>
      <c r="I29" s="24"/>
      <c r="J29" s="93"/>
      <c r="K29" s="12">
        <f t="shared" si="3"/>
        <v>0</v>
      </c>
      <c r="L29" s="12"/>
      <c r="M29" s="15"/>
      <c r="N29" s="15" t="e">
        <f t="shared" si="6"/>
        <v>#DIV/0!</v>
      </c>
      <c r="O29" s="13"/>
      <c r="P29" s="13" t="e">
        <f t="shared" si="8"/>
        <v>#DIV/0!</v>
      </c>
      <c r="Q29" s="12"/>
    </row>
    <row r="30" spans="1:48" s="16" customFormat="1" ht="31.5" customHeight="1" x14ac:dyDescent="0.25">
      <c r="A30" s="27" t="s">
        <v>52</v>
      </c>
      <c r="B30" s="80" t="s">
        <v>53</v>
      </c>
      <c r="C30" s="72"/>
      <c r="D30" s="72"/>
      <c r="E30" s="101">
        <f>C30+D30</f>
        <v>0</v>
      </c>
      <c r="F30" s="33">
        <v>51000</v>
      </c>
      <c r="G30" s="84"/>
      <c r="H30" s="12">
        <f>F30+G30</f>
        <v>51000</v>
      </c>
      <c r="I30" s="24"/>
      <c r="J30" s="93"/>
      <c r="K30" s="12">
        <f t="shared" si="3"/>
        <v>0</v>
      </c>
      <c r="L30" s="12"/>
      <c r="M30" s="15"/>
      <c r="N30" s="15"/>
      <c r="O30" s="13"/>
      <c r="P30" s="13"/>
      <c r="Q30" s="12"/>
    </row>
    <row r="31" spans="1:48" s="16" customFormat="1" ht="38.25" customHeight="1" x14ac:dyDescent="0.2">
      <c r="A31" s="8" t="s">
        <v>54</v>
      </c>
      <c r="B31" s="21" t="s">
        <v>55</v>
      </c>
      <c r="C31" s="69"/>
      <c r="D31" s="69"/>
      <c r="E31" s="67"/>
      <c r="F31" s="24"/>
      <c r="G31" s="113">
        <v>45000</v>
      </c>
      <c r="H31" s="12">
        <f t="shared" si="0"/>
        <v>45000</v>
      </c>
      <c r="I31" s="24"/>
      <c r="J31" s="93"/>
      <c r="K31" s="12">
        <f t="shared" si="3"/>
        <v>0</v>
      </c>
      <c r="L31" s="12"/>
      <c r="M31" s="15"/>
      <c r="N31" s="15"/>
      <c r="O31" s="13"/>
      <c r="P31" s="13"/>
      <c r="Q31" s="12"/>
    </row>
    <row r="32" spans="1:48" s="32" customFormat="1" ht="37.5" x14ac:dyDescent="0.3">
      <c r="A32" s="27" t="s">
        <v>59</v>
      </c>
      <c r="B32" s="28" t="s">
        <v>60</v>
      </c>
      <c r="C32" s="72"/>
      <c r="D32" s="72"/>
      <c r="E32" s="12">
        <f>C32+D32</f>
        <v>0</v>
      </c>
      <c r="F32" s="33">
        <v>32000</v>
      </c>
      <c r="G32" s="84"/>
      <c r="H32" s="12">
        <f>F32+G32</f>
        <v>32000</v>
      </c>
      <c r="I32" s="33"/>
      <c r="J32" s="94"/>
      <c r="K32" s="12">
        <f t="shared" si="3"/>
        <v>0</v>
      </c>
      <c r="L32" s="12"/>
      <c r="M32" s="15"/>
      <c r="N32" s="15"/>
      <c r="O32" s="13"/>
      <c r="P32" s="13"/>
      <c r="Q32" s="12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</row>
    <row r="33" spans="1:48" s="10" customFormat="1" x14ac:dyDescent="0.2">
      <c r="A33" s="25" t="s">
        <v>41</v>
      </c>
      <c r="B33" s="26" t="s">
        <v>7</v>
      </c>
      <c r="C33" s="73"/>
      <c r="D33" s="73"/>
      <c r="E33" s="12">
        <f t="shared" si="2"/>
        <v>0</v>
      </c>
      <c r="F33" s="24">
        <v>479300</v>
      </c>
      <c r="G33" s="79"/>
      <c r="H33" s="12">
        <f t="shared" si="0"/>
        <v>479300</v>
      </c>
      <c r="I33" s="24"/>
      <c r="J33" s="93"/>
      <c r="K33" s="12">
        <f t="shared" si="3"/>
        <v>0</v>
      </c>
      <c r="L33" s="12"/>
      <c r="M33" s="15"/>
      <c r="N33" s="15"/>
      <c r="O33" s="13"/>
      <c r="P33" s="13"/>
      <c r="Q33" s="12"/>
    </row>
    <row r="34" spans="1:48" s="32" customFormat="1" hidden="1" x14ac:dyDescent="0.2">
      <c r="A34" s="27"/>
      <c r="B34" s="21"/>
      <c r="C34" s="71"/>
      <c r="D34" s="71"/>
      <c r="E34" s="67">
        <f t="shared" si="2"/>
        <v>0</v>
      </c>
      <c r="F34" s="29"/>
      <c r="G34" s="85"/>
      <c r="H34" s="12">
        <f t="shared" si="0"/>
        <v>0</v>
      </c>
      <c r="I34" s="33"/>
      <c r="J34" s="95"/>
      <c r="K34" s="19">
        <f t="shared" si="3"/>
        <v>0</v>
      </c>
      <c r="L34" s="15" t="e">
        <f>I34/C34</f>
        <v>#DIV/0!</v>
      </c>
      <c r="M34" s="15"/>
      <c r="N34" s="19"/>
      <c r="O34" s="13" t="e">
        <f>I34/F34*100</f>
        <v>#DIV/0!</v>
      </c>
      <c r="P34" s="13"/>
      <c r="Q34" s="12" t="e">
        <f>K34/H34*100</f>
        <v>#DIV/0!</v>
      </c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</row>
    <row r="35" spans="1:48" s="39" customFormat="1" hidden="1" x14ac:dyDescent="0.3">
      <c r="A35" s="34" t="s">
        <v>32</v>
      </c>
      <c r="B35" s="35" t="s">
        <v>19</v>
      </c>
      <c r="C35" s="74"/>
      <c r="D35" s="75"/>
      <c r="E35" s="76">
        <f t="shared" si="2"/>
        <v>0</v>
      </c>
      <c r="F35" s="36"/>
      <c r="G35" s="86"/>
      <c r="H35" s="23">
        <f t="shared" si="0"/>
        <v>0</v>
      </c>
      <c r="I35" s="37"/>
      <c r="J35" s="86"/>
      <c r="K35" s="23">
        <f t="shared" si="3"/>
        <v>0</v>
      </c>
      <c r="L35" s="20" t="e">
        <f>I35/C35</f>
        <v>#DIV/0!</v>
      </c>
      <c r="M35" s="20"/>
      <c r="N35" s="23"/>
      <c r="O35" s="14"/>
      <c r="P35" s="14"/>
      <c r="Q35" s="23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</row>
    <row r="36" spans="1:48" s="43" customFormat="1" ht="150" hidden="1" x14ac:dyDescent="0.3">
      <c r="A36" s="40" t="s">
        <v>23</v>
      </c>
      <c r="B36" s="41" t="s">
        <v>24</v>
      </c>
      <c r="C36" s="77"/>
      <c r="D36" s="78"/>
      <c r="E36" s="77"/>
      <c r="F36" s="42"/>
      <c r="G36" s="87"/>
      <c r="H36" s="19">
        <f t="shared" si="0"/>
        <v>0</v>
      </c>
      <c r="I36" s="42"/>
      <c r="J36" s="87"/>
      <c r="K36" s="19">
        <f t="shared" si="3"/>
        <v>0</v>
      </c>
      <c r="L36" s="19"/>
      <c r="M36" s="19"/>
      <c r="N36" s="19"/>
      <c r="O36" s="13" t="e">
        <f>I36/F36*100</f>
        <v>#DIV/0!</v>
      </c>
      <c r="P36" s="13"/>
      <c r="Q36" s="12" t="e">
        <f>K36/H36*100</f>
        <v>#DIV/0!</v>
      </c>
    </row>
    <row r="37" spans="1:48" s="43" customFormat="1" ht="37.5" hidden="1" x14ac:dyDescent="0.3">
      <c r="A37" s="40" t="s">
        <v>10</v>
      </c>
      <c r="B37" s="41" t="s">
        <v>11</v>
      </c>
      <c r="C37" s="77"/>
      <c r="D37" s="78"/>
      <c r="E37" s="77"/>
      <c r="F37" s="42"/>
      <c r="G37" s="87"/>
      <c r="H37" s="19">
        <f t="shared" si="0"/>
        <v>0</v>
      </c>
      <c r="I37" s="42"/>
      <c r="J37" s="87"/>
      <c r="K37" s="19">
        <f t="shared" si="3"/>
        <v>0</v>
      </c>
      <c r="L37" s="19"/>
      <c r="M37" s="19"/>
      <c r="N37" s="19"/>
      <c r="O37" s="13"/>
      <c r="P37" s="13"/>
      <c r="Q37" s="12"/>
    </row>
    <row r="38" spans="1:48" s="43" customFormat="1" ht="37.5" hidden="1" x14ac:dyDescent="0.3">
      <c r="A38" s="40" t="s">
        <v>12</v>
      </c>
      <c r="B38" s="41" t="s">
        <v>13</v>
      </c>
      <c r="C38" s="77"/>
      <c r="D38" s="78"/>
      <c r="E38" s="77"/>
      <c r="F38" s="42"/>
      <c r="G38" s="87"/>
      <c r="H38" s="19">
        <f t="shared" si="0"/>
        <v>0</v>
      </c>
      <c r="I38" s="42"/>
      <c r="J38" s="87"/>
      <c r="K38" s="19">
        <f t="shared" si="3"/>
        <v>0</v>
      </c>
      <c r="L38" s="19"/>
      <c r="M38" s="19"/>
      <c r="N38" s="19"/>
      <c r="O38" s="13"/>
      <c r="P38" s="13"/>
      <c r="Q38" s="12"/>
    </row>
    <row r="39" spans="1:48" s="46" customFormat="1" x14ac:dyDescent="0.3">
      <c r="A39" s="44"/>
      <c r="B39" s="44" t="s">
        <v>1</v>
      </c>
      <c r="C39" s="45">
        <f t="shared" ref="C39:K39" si="9">SUM(C11:C33)</f>
        <v>81414880</v>
      </c>
      <c r="D39" s="45">
        <f t="shared" si="9"/>
        <v>1073136.7</v>
      </c>
      <c r="E39" s="45">
        <f>SUM(E11:E33)</f>
        <v>82488016.700000003</v>
      </c>
      <c r="F39" s="45">
        <f t="shared" si="9"/>
        <v>128180689.39</v>
      </c>
      <c r="G39" s="117">
        <f t="shared" si="9"/>
        <v>4073994</v>
      </c>
      <c r="H39" s="45">
        <f t="shared" si="9"/>
        <v>132254683.39</v>
      </c>
      <c r="I39" s="45">
        <f t="shared" si="9"/>
        <v>64257515.000000007</v>
      </c>
      <c r="J39" s="62">
        <f t="shared" si="9"/>
        <v>1707309.15</v>
      </c>
      <c r="K39" s="45">
        <f t="shared" si="9"/>
        <v>65964824.149999999</v>
      </c>
      <c r="L39" s="12">
        <f>I39/C39*100</f>
        <v>78.926008366038261</v>
      </c>
      <c r="M39" s="15">
        <f>J39/D39*100</f>
        <v>159.09521592169943</v>
      </c>
      <c r="N39" s="15">
        <f>K39/E39*100</f>
        <v>79.968978269785453</v>
      </c>
      <c r="O39" s="24">
        <f>I39/F39*100</f>
        <v>50.130417698481381</v>
      </c>
      <c r="P39" s="24">
        <f>J39/G39*100</f>
        <v>41.907502809282491</v>
      </c>
      <c r="Q39" s="12">
        <f>K39/H39*100</f>
        <v>49.877117739172412</v>
      </c>
    </row>
    <row r="40" spans="1:48" s="43" customFormat="1" x14ac:dyDescent="0.3">
      <c r="A40" s="40"/>
      <c r="B40" s="47" t="s">
        <v>42</v>
      </c>
      <c r="C40" s="77"/>
      <c r="D40" s="77"/>
      <c r="E40" s="77"/>
      <c r="F40" s="42"/>
      <c r="G40" s="88"/>
      <c r="H40" s="19">
        <f t="shared" si="0"/>
        <v>0</v>
      </c>
      <c r="I40" s="42"/>
      <c r="J40" s="87"/>
      <c r="K40" s="19"/>
      <c r="L40" s="12"/>
      <c r="M40" s="15"/>
      <c r="N40" s="19"/>
      <c r="O40" s="13"/>
      <c r="P40" s="13"/>
      <c r="Q40" s="12"/>
    </row>
    <row r="41" spans="1:48" s="43" customFormat="1" ht="112.5" x14ac:dyDescent="0.3">
      <c r="A41" s="48" t="s">
        <v>37</v>
      </c>
      <c r="B41" s="41" t="s">
        <v>38</v>
      </c>
      <c r="C41" s="102">
        <v>325653</v>
      </c>
      <c r="D41" s="41"/>
      <c r="E41" s="61">
        <f>C41+D41</f>
        <v>325653</v>
      </c>
      <c r="F41" s="62">
        <v>1526520</v>
      </c>
      <c r="G41" s="86"/>
      <c r="H41" s="12">
        <f t="shared" si="0"/>
        <v>1526520</v>
      </c>
      <c r="I41" s="62">
        <v>762210</v>
      </c>
      <c r="J41" s="87"/>
      <c r="K41" s="12">
        <f t="shared" ref="K41:K54" si="10">SUM(I41:J41)</f>
        <v>762210</v>
      </c>
      <c r="L41" s="12">
        <f t="shared" ref="L41" si="11">I41/C41*100</f>
        <v>234.0558815671896</v>
      </c>
      <c r="M41" s="15"/>
      <c r="N41" s="15" t="s">
        <v>50</v>
      </c>
      <c r="O41" s="24">
        <f>I41/F41*100</f>
        <v>49.931216099363255</v>
      </c>
      <c r="P41" s="24"/>
      <c r="Q41" s="12">
        <f t="shared" ref="Q41:Q54" si="12">K41/H41*100</f>
        <v>49.931216099363255</v>
      </c>
    </row>
    <row r="42" spans="1:48" s="43" customFormat="1" ht="75" x14ac:dyDescent="0.3">
      <c r="A42" s="50" t="s">
        <v>35</v>
      </c>
      <c r="B42" s="51" t="s">
        <v>36</v>
      </c>
      <c r="C42" s="103">
        <v>4137500</v>
      </c>
      <c r="D42" s="59"/>
      <c r="E42" s="61">
        <f>C42+D42</f>
        <v>4137500</v>
      </c>
      <c r="F42" s="33">
        <v>9047420</v>
      </c>
      <c r="G42" s="89"/>
      <c r="H42" s="12">
        <f t="shared" si="0"/>
        <v>9047420</v>
      </c>
      <c r="I42" s="33">
        <v>4523540</v>
      </c>
      <c r="J42" s="96"/>
      <c r="K42" s="12">
        <f t="shared" si="10"/>
        <v>4523540</v>
      </c>
      <c r="L42" s="15">
        <f t="shared" ref="L42:L53" si="13">I42/C42*100</f>
        <v>109.33027190332328</v>
      </c>
      <c r="M42" s="15"/>
      <c r="N42" s="15">
        <f>K42/E42*100</f>
        <v>109.33027190332328</v>
      </c>
      <c r="O42" s="24">
        <f>I42/F42*100</f>
        <v>49.998121011293826</v>
      </c>
      <c r="P42" s="24"/>
      <c r="Q42" s="12">
        <f t="shared" si="12"/>
        <v>49.998121011293826</v>
      </c>
    </row>
    <row r="43" spans="1:48" s="43" customFormat="1" ht="133.5" customHeight="1" x14ac:dyDescent="0.3">
      <c r="A43" s="50" t="s">
        <v>64</v>
      </c>
      <c r="B43" s="51" t="s">
        <v>65</v>
      </c>
      <c r="C43" s="104">
        <v>208208.78</v>
      </c>
      <c r="D43" s="105"/>
      <c r="E43" s="61">
        <f>C43+D43</f>
        <v>208208.78</v>
      </c>
      <c r="F43" s="29"/>
      <c r="G43" s="89"/>
      <c r="H43" s="12"/>
      <c r="I43" s="30"/>
      <c r="J43" s="96"/>
      <c r="K43" s="12"/>
      <c r="L43" s="15">
        <f t="shared" si="13"/>
        <v>0</v>
      </c>
      <c r="M43" s="15"/>
      <c r="N43" s="15">
        <f>K43/E43*100</f>
        <v>0</v>
      </c>
      <c r="O43" s="24"/>
      <c r="P43" s="24"/>
      <c r="Q43" s="12"/>
    </row>
    <row r="44" spans="1:48" s="43" customFormat="1" ht="93.75" x14ac:dyDescent="0.3">
      <c r="A44" s="50" t="s">
        <v>61</v>
      </c>
      <c r="B44" s="51" t="s">
        <v>62</v>
      </c>
      <c r="C44" s="50"/>
      <c r="D44" s="59"/>
      <c r="E44" s="24">
        <f>C44+D44</f>
        <v>0</v>
      </c>
      <c r="F44" s="63">
        <v>500000</v>
      </c>
      <c r="G44" s="90"/>
      <c r="H44" s="15">
        <f t="shared" si="0"/>
        <v>500000</v>
      </c>
      <c r="I44" s="63">
        <v>300000</v>
      </c>
      <c r="J44" s="96"/>
      <c r="K44" s="15">
        <f t="shared" si="10"/>
        <v>300000</v>
      </c>
      <c r="L44" s="15"/>
      <c r="M44" s="15"/>
      <c r="N44" s="15"/>
      <c r="O44" s="24">
        <f>I44/F44*100</f>
        <v>60</v>
      </c>
      <c r="P44" s="24"/>
      <c r="Q44" s="12">
        <f t="shared" si="12"/>
        <v>60</v>
      </c>
    </row>
    <row r="45" spans="1:48" s="43" customFormat="1" hidden="1" x14ac:dyDescent="0.3">
      <c r="A45" s="50"/>
      <c r="B45" s="51"/>
      <c r="C45" s="106"/>
      <c r="D45" s="59"/>
      <c r="E45" s="59"/>
      <c r="F45" s="33"/>
      <c r="G45" s="90"/>
      <c r="H45" s="12">
        <f t="shared" si="0"/>
        <v>0</v>
      </c>
      <c r="I45" s="64"/>
      <c r="J45" s="96"/>
      <c r="K45" s="12">
        <f t="shared" si="10"/>
        <v>0</v>
      </c>
      <c r="L45" s="15" t="e">
        <f t="shared" si="13"/>
        <v>#DIV/0!</v>
      </c>
      <c r="M45" s="15" t="e">
        <f t="shared" ref="M45:M50" si="14">J45/D45*100</f>
        <v>#DIV/0!</v>
      </c>
      <c r="N45" s="15" t="e">
        <f t="shared" ref="N45:N53" si="15">K45/E45*100</f>
        <v>#DIV/0!</v>
      </c>
      <c r="O45" s="24"/>
      <c r="P45" s="24" t="e">
        <f t="shared" ref="P45:P53" si="16">J45/G45*100</f>
        <v>#DIV/0!</v>
      </c>
      <c r="Q45" s="12" t="e">
        <f t="shared" si="12"/>
        <v>#DIV/0!</v>
      </c>
    </row>
    <row r="46" spans="1:48" s="43" customFormat="1" hidden="1" x14ac:dyDescent="0.3">
      <c r="A46" s="50"/>
      <c r="B46" s="51"/>
      <c r="C46" s="106"/>
      <c r="D46" s="59"/>
      <c r="E46" s="59"/>
      <c r="F46" s="33"/>
      <c r="G46" s="90"/>
      <c r="H46" s="12"/>
      <c r="I46" s="64"/>
      <c r="J46" s="96"/>
      <c r="K46" s="19"/>
      <c r="L46" s="15" t="e">
        <f t="shared" si="13"/>
        <v>#DIV/0!</v>
      </c>
      <c r="M46" s="15" t="e">
        <f t="shared" si="14"/>
        <v>#DIV/0!</v>
      </c>
      <c r="N46" s="15" t="e">
        <f t="shared" si="15"/>
        <v>#DIV/0!</v>
      </c>
      <c r="O46" s="24"/>
      <c r="P46" s="24" t="e">
        <f t="shared" si="16"/>
        <v>#DIV/0!</v>
      </c>
      <c r="Q46" s="12"/>
    </row>
    <row r="47" spans="1:48" s="43" customFormat="1" hidden="1" x14ac:dyDescent="0.3">
      <c r="A47" s="48"/>
      <c r="B47" s="41"/>
      <c r="C47" s="47"/>
      <c r="D47" s="41"/>
      <c r="E47" s="41"/>
      <c r="F47" s="62"/>
      <c r="G47" s="91"/>
      <c r="H47" s="12">
        <f t="shared" si="0"/>
        <v>0</v>
      </c>
      <c r="I47" s="62"/>
      <c r="J47" s="87"/>
      <c r="K47" s="12">
        <f t="shared" si="10"/>
        <v>0</v>
      </c>
      <c r="L47" s="15" t="e">
        <f t="shared" si="13"/>
        <v>#DIV/0!</v>
      </c>
      <c r="M47" s="15" t="e">
        <f t="shared" si="14"/>
        <v>#DIV/0!</v>
      </c>
      <c r="N47" s="15" t="e">
        <f t="shared" si="15"/>
        <v>#DIV/0!</v>
      </c>
      <c r="O47" s="24" t="e">
        <f>I47/F47*100</f>
        <v>#DIV/0!</v>
      </c>
      <c r="P47" s="24" t="e">
        <f t="shared" si="16"/>
        <v>#DIV/0!</v>
      </c>
      <c r="Q47" s="12" t="e">
        <f t="shared" si="12"/>
        <v>#DIV/0!</v>
      </c>
    </row>
    <row r="48" spans="1:48" s="43" customFormat="1" hidden="1" x14ac:dyDescent="0.3">
      <c r="A48" s="48"/>
      <c r="B48" s="41"/>
      <c r="C48" s="47"/>
      <c r="D48" s="41"/>
      <c r="E48" s="41"/>
      <c r="F48" s="62"/>
      <c r="G48" s="91"/>
      <c r="H48" s="12">
        <f t="shared" si="0"/>
        <v>0</v>
      </c>
      <c r="I48" s="65"/>
      <c r="J48" s="87"/>
      <c r="K48" s="19">
        <f t="shared" si="10"/>
        <v>0</v>
      </c>
      <c r="L48" s="15" t="e">
        <f t="shared" si="13"/>
        <v>#DIV/0!</v>
      </c>
      <c r="M48" s="15" t="e">
        <f t="shared" si="14"/>
        <v>#DIV/0!</v>
      </c>
      <c r="N48" s="15" t="e">
        <f t="shared" si="15"/>
        <v>#DIV/0!</v>
      </c>
      <c r="O48" s="24" t="e">
        <f>I48/F48*100</f>
        <v>#DIV/0!</v>
      </c>
      <c r="P48" s="24" t="e">
        <f t="shared" si="16"/>
        <v>#DIV/0!</v>
      </c>
      <c r="Q48" s="12" t="e">
        <f t="shared" si="12"/>
        <v>#DIV/0!</v>
      </c>
    </row>
    <row r="49" spans="1:17" s="43" customFormat="1" hidden="1" x14ac:dyDescent="0.3">
      <c r="A49" s="48"/>
      <c r="B49" s="41"/>
      <c r="C49" s="47"/>
      <c r="D49" s="41"/>
      <c r="E49" s="41"/>
      <c r="F49" s="62"/>
      <c r="G49" s="92"/>
      <c r="H49" s="12">
        <f t="shared" si="0"/>
        <v>0</v>
      </c>
      <c r="I49" s="65"/>
      <c r="J49" s="97"/>
      <c r="K49" s="12">
        <f t="shared" si="10"/>
        <v>0</v>
      </c>
      <c r="L49" s="15" t="e">
        <f t="shared" si="13"/>
        <v>#DIV/0!</v>
      </c>
      <c r="M49" s="15" t="e">
        <f t="shared" si="14"/>
        <v>#DIV/0!</v>
      </c>
      <c r="N49" s="15" t="e">
        <f t="shared" si="15"/>
        <v>#DIV/0!</v>
      </c>
      <c r="O49" s="24"/>
      <c r="P49" s="24" t="e">
        <f t="shared" si="16"/>
        <v>#DIV/0!</v>
      </c>
      <c r="Q49" s="12" t="e">
        <f t="shared" si="12"/>
        <v>#DIV/0!</v>
      </c>
    </row>
    <row r="50" spans="1:17" s="43" customFormat="1" hidden="1" x14ac:dyDescent="0.3">
      <c r="A50" s="48"/>
      <c r="B50" s="41"/>
      <c r="C50" s="47"/>
      <c r="D50" s="41"/>
      <c r="E50" s="41"/>
      <c r="F50" s="62"/>
      <c r="G50" s="91"/>
      <c r="H50" s="12">
        <f t="shared" si="0"/>
        <v>0</v>
      </c>
      <c r="I50" s="65"/>
      <c r="J50" s="97"/>
      <c r="K50" s="12">
        <f t="shared" si="10"/>
        <v>0</v>
      </c>
      <c r="L50" s="15" t="e">
        <f t="shared" si="13"/>
        <v>#DIV/0!</v>
      </c>
      <c r="M50" s="15" t="e">
        <f t="shared" si="14"/>
        <v>#DIV/0!</v>
      </c>
      <c r="N50" s="15" t="e">
        <f t="shared" si="15"/>
        <v>#DIV/0!</v>
      </c>
      <c r="O50" s="24" t="e">
        <f>I50/F50*100</f>
        <v>#DIV/0!</v>
      </c>
      <c r="P50" s="24" t="e">
        <f t="shared" si="16"/>
        <v>#DIV/0!</v>
      </c>
      <c r="Q50" s="12" t="e">
        <f t="shared" si="12"/>
        <v>#DIV/0!</v>
      </c>
    </row>
    <row r="51" spans="1:17" s="43" customFormat="1" hidden="1" x14ac:dyDescent="0.3">
      <c r="A51" s="48"/>
      <c r="B51" s="41"/>
      <c r="C51" s="47"/>
      <c r="D51" s="41"/>
      <c r="E51" s="41"/>
      <c r="F51" s="62"/>
      <c r="G51" s="91"/>
      <c r="H51" s="12"/>
      <c r="I51" s="65"/>
      <c r="J51" s="97"/>
      <c r="K51" s="12"/>
      <c r="L51" s="15"/>
      <c r="M51" s="15"/>
      <c r="N51" s="15"/>
      <c r="O51" s="24"/>
      <c r="P51" s="24"/>
      <c r="Q51" s="12"/>
    </row>
    <row r="52" spans="1:17" s="43" customFormat="1" x14ac:dyDescent="0.3">
      <c r="A52" s="48" t="s">
        <v>63</v>
      </c>
      <c r="B52" s="41" t="s">
        <v>34</v>
      </c>
      <c r="C52" s="102">
        <v>556530</v>
      </c>
      <c r="D52" s="107">
        <v>40000</v>
      </c>
      <c r="E52" s="61">
        <f>C52+D52</f>
        <v>596530</v>
      </c>
      <c r="F52" s="62">
        <v>251807</v>
      </c>
      <c r="G52" s="110">
        <v>321583</v>
      </c>
      <c r="H52" s="12">
        <f t="shared" si="0"/>
        <v>573390</v>
      </c>
      <c r="I52" s="62">
        <v>139507</v>
      </c>
      <c r="J52" s="111">
        <v>321583</v>
      </c>
      <c r="K52" s="12">
        <f t="shared" si="10"/>
        <v>461090</v>
      </c>
      <c r="L52" s="15">
        <f t="shared" si="13"/>
        <v>25.06729196988482</v>
      </c>
      <c r="M52" s="15"/>
      <c r="N52" s="15">
        <f t="shared" si="15"/>
        <v>77.295358154661116</v>
      </c>
      <c r="O52" s="24">
        <f>I52/F52*100</f>
        <v>55.402351801181062</v>
      </c>
      <c r="P52" s="24">
        <f t="shared" si="16"/>
        <v>100</v>
      </c>
      <c r="Q52" s="12">
        <f t="shared" si="12"/>
        <v>80.41472645145538</v>
      </c>
    </row>
    <row r="53" spans="1:17" s="32" customFormat="1" ht="75" x14ac:dyDescent="0.2">
      <c r="A53" s="50" t="s">
        <v>39</v>
      </c>
      <c r="B53" s="51" t="s">
        <v>40</v>
      </c>
      <c r="C53" s="104">
        <v>592966</v>
      </c>
      <c r="D53" s="105" t="s">
        <v>71</v>
      </c>
      <c r="E53" s="24">
        <f>C53+D53</f>
        <v>638966</v>
      </c>
      <c r="F53" s="33">
        <v>859154</v>
      </c>
      <c r="G53" s="84"/>
      <c r="H53" s="12">
        <f>F53+G53</f>
        <v>859154</v>
      </c>
      <c r="I53" s="33">
        <v>859154</v>
      </c>
      <c r="J53" s="33">
        <v>120500</v>
      </c>
      <c r="K53" s="12">
        <f t="shared" si="10"/>
        <v>979654</v>
      </c>
      <c r="L53" s="15">
        <f t="shared" si="13"/>
        <v>144.89093809763122</v>
      </c>
      <c r="M53" s="15"/>
      <c r="N53" s="15">
        <f t="shared" si="15"/>
        <v>153.31864293248779</v>
      </c>
      <c r="O53" s="24">
        <f>I53/F53*100</f>
        <v>100</v>
      </c>
      <c r="P53" s="24" t="e">
        <f t="shared" si="16"/>
        <v>#DIV/0!</v>
      </c>
      <c r="Q53" s="12">
        <f>K53/H53*100</f>
        <v>114.02542501111559</v>
      </c>
    </row>
    <row r="54" spans="1:17" s="53" customFormat="1" ht="14.25" hidden="1" customHeight="1" x14ac:dyDescent="0.3">
      <c r="A54" s="48"/>
      <c r="B54" s="41"/>
      <c r="C54" s="108"/>
      <c r="D54" s="41"/>
      <c r="E54" s="24">
        <f>C54+D54</f>
        <v>0</v>
      </c>
      <c r="F54" s="49"/>
      <c r="G54" s="88"/>
      <c r="H54" s="24">
        <f t="shared" si="0"/>
        <v>0</v>
      </c>
      <c r="I54" s="52"/>
      <c r="J54" s="87"/>
      <c r="K54" s="24">
        <f t="shared" si="10"/>
        <v>0</v>
      </c>
      <c r="L54" s="12" t="e">
        <f t="shared" ref="L54:N55" si="17">I54/C54*100</f>
        <v>#DIV/0!</v>
      </c>
      <c r="M54" s="15" t="e">
        <f t="shared" si="17"/>
        <v>#DIV/0!</v>
      </c>
      <c r="N54" s="15" t="e">
        <f t="shared" si="17"/>
        <v>#DIV/0!</v>
      </c>
      <c r="O54" s="17" t="e">
        <f>I54/F54*100</f>
        <v>#DIV/0!</v>
      </c>
      <c r="P54" s="17"/>
      <c r="Q54" s="24" t="e">
        <f t="shared" si="12"/>
        <v>#DIV/0!</v>
      </c>
    </row>
    <row r="55" spans="1:17" s="56" customFormat="1" x14ac:dyDescent="0.3">
      <c r="A55" s="54"/>
      <c r="B55" s="54" t="s">
        <v>3</v>
      </c>
      <c r="C55" s="109">
        <f>SUM(C41:C54)+C39</f>
        <v>87235737.780000001</v>
      </c>
      <c r="D55" s="109">
        <f>D39+D52+D53+D43</f>
        <v>1159136.7</v>
      </c>
      <c r="E55" s="61">
        <f>C55+D55</f>
        <v>88394874.480000004</v>
      </c>
      <c r="F55" s="55">
        <f>SUM(F41:F54)+F39</f>
        <v>140365590.38999999</v>
      </c>
      <c r="G55" s="118">
        <f>SUM(G41:G54)+G39</f>
        <v>4395577</v>
      </c>
      <c r="H55" s="15">
        <f>F55+G55</f>
        <v>144761167.38999999</v>
      </c>
      <c r="I55" s="55">
        <f>SUM(I41:I54)+I39</f>
        <v>70841926</v>
      </c>
      <c r="J55" s="112">
        <f>SUM(J41:J54)+J39</f>
        <v>2149392.15</v>
      </c>
      <c r="K55" s="55">
        <f>I55+J55</f>
        <v>72991318.150000006</v>
      </c>
      <c r="L55" s="12">
        <f t="shared" si="17"/>
        <v>81.207459010269858</v>
      </c>
      <c r="M55" s="15">
        <f t="shared" si="17"/>
        <v>185.4304285249531</v>
      </c>
      <c r="N55" s="15">
        <f t="shared" si="17"/>
        <v>82.574152154619355</v>
      </c>
      <c r="O55" s="12">
        <f>I55/F55*100</f>
        <v>50.469581471618966</v>
      </c>
      <c r="P55" s="12">
        <f>J55/G55*100</f>
        <v>48.898976175369015</v>
      </c>
      <c r="Q55" s="12">
        <f>K55/H55*100</f>
        <v>50.4218910817116</v>
      </c>
    </row>
    <row r="56" spans="1:17" x14ac:dyDescent="0.3">
      <c r="B56" s="2" t="s">
        <v>25</v>
      </c>
      <c r="C56" s="2"/>
      <c r="D56" s="2"/>
      <c r="E56" s="2"/>
      <c r="P56" s="1" t="s">
        <v>49</v>
      </c>
    </row>
  </sheetData>
  <mergeCells count="23">
    <mergeCell ref="J8:J10"/>
    <mergeCell ref="P8:P10"/>
    <mergeCell ref="K8:K10"/>
    <mergeCell ref="Q8:Q10"/>
    <mergeCell ref="I7:K7"/>
    <mergeCell ref="O7:Q7"/>
    <mergeCell ref="I8:I10"/>
    <mergeCell ref="A5:Q5"/>
    <mergeCell ref="A7:A10"/>
    <mergeCell ref="B7:B10"/>
    <mergeCell ref="F7:H7"/>
    <mergeCell ref="H8:H10"/>
    <mergeCell ref="O8:O10"/>
    <mergeCell ref="F8:F10"/>
    <mergeCell ref="L7:N7"/>
    <mergeCell ref="L8:L10"/>
    <mergeCell ref="M8:M10"/>
    <mergeCell ref="N8:N10"/>
    <mergeCell ref="C7:E7"/>
    <mergeCell ref="C8:C10"/>
    <mergeCell ref="D8:D10"/>
    <mergeCell ref="E8:E10"/>
    <mergeCell ref="G8:G10"/>
  </mergeCells>
  <phoneticPr fontId="2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Дод2</vt:lpstr>
      <vt:lpstr>Дод2!Область_печати</vt:lpstr>
    </vt:vector>
  </TitlesOfParts>
  <Company>Сумы, ОФУ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Иванникова С.Г.</dc:creator>
  <cp:lastModifiedBy>Admin</cp:lastModifiedBy>
  <cp:lastPrinted>2019-07-30T06:08:22Z</cp:lastPrinted>
  <dcterms:created xsi:type="dcterms:W3CDTF">2000-03-20T13:04:02Z</dcterms:created>
  <dcterms:modified xsi:type="dcterms:W3CDTF">2019-07-30T06:08:25Z</dcterms:modified>
</cp:coreProperties>
</file>